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A:\Apr25\"/>
    </mc:Choice>
  </mc:AlternateContent>
  <xr:revisionPtr revIDLastSave="0" documentId="13_ncr:1_{3999B5C1-A84E-4B7D-BF9C-59A7B0E73FF2}" xr6:coauthVersionLast="47" xr6:coauthVersionMax="47" xr10:uidLastSave="{00000000-0000-0000-0000-000000000000}"/>
  <bookViews>
    <workbookView xWindow="20890" yWindow="0" windowWidth="17280" windowHeight="21000" tabRatio="859" activeTab="1" xr2:uid="{00000000-000D-0000-FFFF-FFFF00000000}"/>
  </bookViews>
  <sheets>
    <sheet name="Seasonal WFO" sheetId="1" r:id="rId1"/>
    <sheet name="Monthly WFO" sheetId="20" r:id="rId2"/>
    <sheet name="WF01-Real" sheetId="13" state="hidden" r:id="rId3"/>
    <sheet name="Expenditures(Cold) Real" sheetId="15" state="hidden" r:id="rId4"/>
    <sheet name="Expenditures (Warm) Real" sheetId="3" state="hidden" r:id="rId5"/>
  </sheets>
  <externalReferences>
    <externalReference r:id="rId6"/>
  </externalReferences>
  <definedNames>
    <definedName name="_xlnm.Print_Area" localSheetId="1">'Monthly WFO'!$A$1:$N$138</definedName>
    <definedName name="_xlnm.Print_Area" localSheetId="0">'Seasonal WFO'!$A$1:$H$114</definedName>
    <definedName name="_xlnm.Print_Area" localSheetId="2">'WF01-Real'!$A$1:$J$110</definedName>
    <definedName name="_xlnm.Print_Titles" localSheetId="1">'Monthly WFO'!$1:$4</definedName>
    <definedName name="_xlnm.Print_Titles" localSheetId="0">'Seasonal WFO'!$1:$4</definedName>
    <definedName name="_xlnm.Print_Titles" localSheetId="2">'WF01-Real'!$1:$4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0" l="1"/>
  <c r="I4" i="13"/>
  <c r="I59" i="13" s="1"/>
  <c r="H4" i="13"/>
  <c r="G4" i="13"/>
  <c r="F4" i="13"/>
  <c r="E4" i="13"/>
  <c r="D4" i="13"/>
  <c r="C4" i="13"/>
  <c r="B4" i="13"/>
  <c r="K65" i="3"/>
  <c r="K61" i="3"/>
  <c r="K57" i="3"/>
  <c r="K53" i="3"/>
  <c r="K52" i="3"/>
  <c r="K48" i="3"/>
  <c r="K44" i="3"/>
  <c r="K40" i="3"/>
  <c r="K36" i="3"/>
  <c r="K32" i="3"/>
  <c r="K31" i="3"/>
  <c r="K27" i="3"/>
  <c r="K26" i="3"/>
  <c r="K22" i="3"/>
  <c r="K18" i="3"/>
  <c r="K14" i="3"/>
  <c r="K10" i="3"/>
  <c r="B4" i="15" l="1"/>
  <c r="C4" i="15"/>
  <c r="E4" i="15" s="1"/>
  <c r="B4" i="3"/>
  <c r="C4" i="3"/>
  <c r="E4" i="3" s="1"/>
  <c r="C59" i="15"/>
  <c r="C59" i="3"/>
  <c r="I63" i="13"/>
  <c r="I55" i="13"/>
  <c r="C63" i="3" l="1"/>
  <c r="C63" i="15"/>
  <c r="C55" i="15"/>
  <c r="C55" i="3"/>
  <c r="B104" i="13" l="1"/>
  <c r="B106" i="13"/>
  <c r="B102" i="13"/>
  <c r="B78" i="13" l="1"/>
  <c r="B86" i="13"/>
  <c r="B92" i="13"/>
  <c r="B103" i="13"/>
  <c r="B105" i="13"/>
  <c r="B93" i="13"/>
  <c r="B85" i="13"/>
  <c r="C104" i="13"/>
  <c r="C106" i="13"/>
  <c r="B70" i="13"/>
  <c r="B69" i="13"/>
  <c r="B99" i="13" l="1"/>
  <c r="B100" i="13"/>
  <c r="C71" i="13"/>
  <c r="C92" i="13"/>
  <c r="B71" i="13"/>
  <c r="C103" i="13"/>
  <c r="B89" i="13"/>
  <c r="B83" i="13"/>
  <c r="C105" i="13"/>
  <c r="B76" i="13"/>
  <c r="B82" i="13"/>
  <c r="B67" i="13"/>
  <c r="B74" i="13"/>
  <c r="B77" i="13"/>
  <c r="B81" i="13"/>
  <c r="B84" i="13"/>
  <c r="B75" i="13"/>
  <c r="B72" i="13"/>
  <c r="C102" i="13"/>
  <c r="B79" i="13"/>
  <c r="B68" i="13"/>
  <c r="B90" i="13"/>
  <c r="B91" i="13"/>
  <c r="B88" i="13"/>
  <c r="B98" i="13"/>
  <c r="C68" i="13"/>
  <c r="C93" i="13"/>
  <c r="D105" i="13"/>
  <c r="D106" i="13"/>
  <c r="B37" i="13" l="1"/>
  <c r="C100" i="13"/>
  <c r="D104" i="13"/>
  <c r="C99" i="13"/>
  <c r="B96" i="13"/>
  <c r="C79" i="13"/>
  <c r="B95" i="13"/>
  <c r="C81" i="13"/>
  <c r="C69" i="13"/>
  <c r="D103" i="13"/>
  <c r="C70" i="13"/>
  <c r="B97" i="13"/>
  <c r="C67" i="13"/>
  <c r="C78" i="13"/>
  <c r="C76" i="13"/>
  <c r="C82" i="13"/>
  <c r="C83" i="13"/>
  <c r="C77" i="13"/>
  <c r="C91" i="13"/>
  <c r="C86" i="13"/>
  <c r="D102" i="13"/>
  <c r="C90" i="13"/>
  <c r="C84" i="13"/>
  <c r="C85" i="13"/>
  <c r="C75" i="13"/>
  <c r="C74" i="13"/>
  <c r="C88" i="13"/>
  <c r="C72" i="13"/>
  <c r="C89" i="13"/>
  <c r="D78" i="13"/>
  <c r="E104" i="13"/>
  <c r="E103" i="13"/>
  <c r="E102" i="13"/>
  <c r="D70" i="13"/>
  <c r="D85" i="13"/>
  <c r="C98" i="13"/>
  <c r="D84" i="13"/>
  <c r="B58" i="13" l="1"/>
  <c r="B41" i="13"/>
  <c r="B11" i="13"/>
  <c r="B19" i="13"/>
  <c r="B15" i="13"/>
  <c r="D99" i="13"/>
  <c r="D100" i="13"/>
  <c r="D90" i="13"/>
  <c r="E106" i="13"/>
  <c r="D75" i="13"/>
  <c r="D86" i="13"/>
  <c r="E105" i="13"/>
  <c r="D77" i="13"/>
  <c r="C97" i="13"/>
  <c r="D76" i="13"/>
  <c r="D92" i="13"/>
  <c r="D82" i="13"/>
  <c r="D68" i="13"/>
  <c r="C95" i="13"/>
  <c r="D69" i="13"/>
  <c r="C96" i="13"/>
  <c r="D67" i="13"/>
  <c r="D71" i="13"/>
  <c r="D83" i="13"/>
  <c r="D93" i="13"/>
  <c r="B45" i="13"/>
  <c r="D91" i="13"/>
  <c r="D89" i="13"/>
  <c r="D79" i="13"/>
  <c r="D72" i="13"/>
  <c r="D88" i="13"/>
  <c r="D81" i="13"/>
  <c r="D74" i="13"/>
  <c r="D96" i="13"/>
  <c r="E72" i="13"/>
  <c r="E70" i="13"/>
  <c r="D97" i="13"/>
  <c r="F103" i="13"/>
  <c r="E79" i="13"/>
  <c r="E91" i="13"/>
  <c r="E68" i="13"/>
  <c r="C37" i="13" l="1"/>
  <c r="C41" i="13"/>
  <c r="C15" i="13"/>
  <c r="C19" i="13"/>
  <c r="C45" i="13"/>
  <c r="C62" i="13"/>
  <c r="B28" i="13"/>
  <c r="B62" i="13"/>
  <c r="C11" i="13"/>
  <c r="C58" i="13"/>
  <c r="E93" i="13"/>
  <c r="E86" i="13"/>
  <c r="E71" i="13"/>
  <c r="E92" i="13"/>
  <c r="B7" i="13"/>
  <c r="E85" i="13"/>
  <c r="E69" i="13"/>
  <c r="E88" i="13"/>
  <c r="E82" i="13"/>
  <c r="E84" i="13"/>
  <c r="F105" i="13"/>
  <c r="E89" i="13"/>
  <c r="C54" i="13"/>
  <c r="E67" i="13"/>
  <c r="E76" i="13"/>
  <c r="E83" i="13"/>
  <c r="F104" i="13"/>
  <c r="E75" i="13"/>
  <c r="D98" i="13"/>
  <c r="F102" i="13"/>
  <c r="B33" i="13"/>
  <c r="E90" i="13"/>
  <c r="B54" i="13"/>
  <c r="D95" i="13"/>
  <c r="C33" i="13"/>
  <c r="E81" i="13"/>
  <c r="E74" i="13"/>
  <c r="E78" i="13"/>
  <c r="F106" i="13"/>
  <c r="E77" i="13"/>
  <c r="F71" i="13"/>
  <c r="E96" i="13"/>
  <c r="F85" i="13"/>
  <c r="F86" i="13"/>
  <c r="F93" i="13"/>
  <c r="F68" i="13"/>
  <c r="F75" i="13"/>
  <c r="D62" i="13" l="1"/>
  <c r="D58" i="13"/>
  <c r="D15" i="13"/>
  <c r="D37" i="13"/>
  <c r="D11" i="13"/>
  <c r="F99" i="13"/>
  <c r="E99" i="13"/>
  <c r="C7" i="13"/>
  <c r="F72" i="13"/>
  <c r="F78" i="13"/>
  <c r="E98" i="13"/>
  <c r="F88" i="13"/>
  <c r="G102" i="13"/>
  <c r="B49" i="13"/>
  <c r="E97" i="13"/>
  <c r="F83" i="13"/>
  <c r="F89" i="13"/>
  <c r="F92" i="13"/>
  <c r="F74" i="13"/>
  <c r="G105" i="13"/>
  <c r="F79" i="13"/>
  <c r="G72" i="13"/>
  <c r="F70" i="13"/>
  <c r="G104" i="13"/>
  <c r="B23" i="13"/>
  <c r="F76" i="13"/>
  <c r="F77" i="13"/>
  <c r="F67" i="13"/>
  <c r="G106" i="13"/>
  <c r="F69" i="13"/>
  <c r="F82" i="13"/>
  <c r="G103" i="13"/>
  <c r="E100" i="13"/>
  <c r="F81" i="13"/>
  <c r="F91" i="13"/>
  <c r="E95" i="13"/>
  <c r="F84" i="13"/>
  <c r="F90" i="13"/>
  <c r="D45" i="13"/>
  <c r="G70" i="13"/>
  <c r="F96" i="13"/>
  <c r="G74" i="13"/>
  <c r="G68" i="13"/>
  <c r="G86" i="13"/>
  <c r="G93" i="13"/>
  <c r="G90" i="13"/>
  <c r="E13" i="13" l="1"/>
  <c r="D19" i="13"/>
  <c r="C28" i="13"/>
  <c r="C49" i="13"/>
  <c r="C25" i="13"/>
  <c r="E7" i="13"/>
  <c r="E11" i="13"/>
  <c r="D43" i="13"/>
  <c r="D41" i="13"/>
  <c r="E15" i="13"/>
  <c r="D28" i="13"/>
  <c r="D7" i="13"/>
  <c r="E19" i="13"/>
  <c r="D33" i="13"/>
  <c r="D35" i="13"/>
  <c r="D23" i="13"/>
  <c r="B25" i="13"/>
  <c r="B24" i="13" s="1"/>
  <c r="F100" i="13"/>
  <c r="H102" i="13"/>
  <c r="D21" i="13"/>
  <c r="D20" i="13" s="1"/>
  <c r="G71" i="13"/>
  <c r="H92" i="13"/>
  <c r="H85" i="13"/>
  <c r="E43" i="13"/>
  <c r="E58" i="13"/>
  <c r="G84" i="13"/>
  <c r="B30" i="13"/>
  <c r="B29" i="13" s="1"/>
  <c r="G67" i="13"/>
  <c r="D49" i="13"/>
  <c r="F98" i="13"/>
  <c r="C43" i="13"/>
  <c r="C42" i="13" s="1"/>
  <c r="C47" i="13"/>
  <c r="C46" i="13" s="1"/>
  <c r="F95" i="13"/>
  <c r="G77" i="13"/>
  <c r="G76" i="13"/>
  <c r="B39" i="13"/>
  <c r="B38" i="13" s="1"/>
  <c r="C21" i="13"/>
  <c r="C20" i="13" s="1"/>
  <c r="E37" i="13"/>
  <c r="H103" i="13"/>
  <c r="G69" i="13"/>
  <c r="B21" i="13"/>
  <c r="B20" i="13" s="1"/>
  <c r="C17" i="13"/>
  <c r="C16" i="13" s="1"/>
  <c r="G88" i="13"/>
  <c r="D54" i="13"/>
  <c r="G92" i="13"/>
  <c r="D13" i="13"/>
  <c r="D12" i="13" s="1"/>
  <c r="B35" i="13"/>
  <c r="B34" i="13" s="1"/>
  <c r="G75" i="13"/>
  <c r="G85" i="13"/>
  <c r="G81" i="13"/>
  <c r="G79" i="13"/>
  <c r="H104" i="13"/>
  <c r="B13" i="13"/>
  <c r="B12" i="13" s="1"/>
  <c r="G99" i="13"/>
  <c r="G91" i="13"/>
  <c r="H105" i="13"/>
  <c r="D39" i="13"/>
  <c r="D38" i="13" s="1"/>
  <c r="B47" i="13"/>
  <c r="B46" i="13" s="1"/>
  <c r="B9" i="13"/>
  <c r="B8" i="13" s="1"/>
  <c r="G89" i="13"/>
  <c r="C23" i="13"/>
  <c r="G82" i="13"/>
  <c r="H106" i="13"/>
  <c r="B43" i="13"/>
  <c r="B42" i="13" s="1"/>
  <c r="C35" i="13"/>
  <c r="C34" i="13" s="1"/>
  <c r="E41" i="13"/>
  <c r="E62" i="13"/>
  <c r="G78" i="13"/>
  <c r="D17" i="13"/>
  <c r="D16" i="13" s="1"/>
  <c r="D47" i="13"/>
  <c r="D46" i="13" s="1"/>
  <c r="B17" i="13"/>
  <c r="B16" i="13" s="1"/>
  <c r="C39" i="13"/>
  <c r="C38" i="13" s="1"/>
  <c r="C13" i="13"/>
  <c r="C12" i="13" s="1"/>
  <c r="G83" i="13"/>
  <c r="F97" i="13"/>
  <c r="H72" i="13"/>
  <c r="C9" i="13"/>
  <c r="C8" i="13" s="1"/>
  <c r="B51" i="13"/>
  <c r="B50" i="13" s="1"/>
  <c r="H69" i="13"/>
  <c r="H89" i="13"/>
  <c r="E12" i="13" l="1"/>
  <c r="C51" i="13"/>
  <c r="C50" i="13" s="1"/>
  <c r="F41" i="13"/>
  <c r="D42" i="13"/>
  <c r="E45" i="13"/>
  <c r="E47" i="13"/>
  <c r="E33" i="13"/>
  <c r="F15" i="13"/>
  <c r="F19" i="13"/>
  <c r="F37" i="13"/>
  <c r="F11" i="13"/>
  <c r="F62" i="13"/>
  <c r="D34" i="13"/>
  <c r="G100" i="13"/>
  <c r="C24" i="13"/>
  <c r="E42" i="13"/>
  <c r="E21" i="13"/>
  <c r="E20" i="13" s="1"/>
  <c r="C30" i="13"/>
  <c r="C29" i="13" s="1"/>
  <c r="E17" i="13"/>
  <c r="E16" i="13" s="1"/>
  <c r="I105" i="13"/>
  <c r="J105" i="13" s="1"/>
  <c r="I102" i="13"/>
  <c r="J102" i="13" s="1"/>
  <c r="I103" i="13"/>
  <c r="J103" i="13" s="1"/>
  <c r="D25" i="13"/>
  <c r="D24" i="13" s="1"/>
  <c r="E39" i="13"/>
  <c r="E38" i="13" s="1"/>
  <c r="F39" i="13"/>
  <c r="F38" i="13" s="1"/>
  <c r="D30" i="13"/>
  <c r="D29" i="13" s="1"/>
  <c r="F7" i="13"/>
  <c r="D9" i="13"/>
  <c r="D8" i="13" s="1"/>
  <c r="E9" i="13"/>
  <c r="E8" i="13" s="1"/>
  <c r="G95" i="13"/>
  <c r="F13" i="13"/>
  <c r="D51" i="13"/>
  <c r="D50" i="13" s="1"/>
  <c r="H77" i="13"/>
  <c r="E35" i="13"/>
  <c r="H76" i="13"/>
  <c r="H70" i="13"/>
  <c r="G98" i="13"/>
  <c r="I104" i="13"/>
  <c r="J104" i="13" s="1"/>
  <c r="H86" i="13"/>
  <c r="I106" i="13"/>
  <c r="J106" i="13" s="1"/>
  <c r="G96" i="13"/>
  <c r="F45" i="13"/>
  <c r="H68" i="13"/>
  <c r="H82" i="13"/>
  <c r="H90" i="13"/>
  <c r="H67" i="13"/>
  <c r="H83" i="13"/>
  <c r="H79" i="13"/>
  <c r="H88" i="13"/>
  <c r="H93" i="13"/>
  <c r="H78" i="13"/>
  <c r="H81" i="13"/>
  <c r="G97" i="13"/>
  <c r="F58" i="13"/>
  <c r="E54" i="13"/>
  <c r="H91" i="13"/>
  <c r="H84" i="13"/>
  <c r="H74" i="13"/>
  <c r="H71" i="13"/>
  <c r="H75" i="13"/>
  <c r="H100" i="13"/>
  <c r="I71" i="13"/>
  <c r="F21" i="13"/>
  <c r="F17" i="13"/>
  <c r="H98" i="13"/>
  <c r="I69" i="13"/>
  <c r="J69" i="13" s="1"/>
  <c r="I79" i="13"/>
  <c r="F43" i="13"/>
  <c r="F42" i="13" s="1"/>
  <c r="F47" i="13"/>
  <c r="I85" i="13"/>
  <c r="J85" i="13" s="1"/>
  <c r="I72" i="13"/>
  <c r="J72" i="13" s="1"/>
  <c r="E46" i="13" l="1"/>
  <c r="E30" i="13"/>
  <c r="G19" i="13"/>
  <c r="F16" i="13"/>
  <c r="F12" i="13"/>
  <c r="E28" i="13"/>
  <c r="F33" i="13"/>
  <c r="G41" i="13"/>
  <c r="E34" i="13"/>
  <c r="G45" i="13"/>
  <c r="G7" i="13"/>
  <c r="F20" i="13"/>
  <c r="E51" i="13"/>
  <c r="E49" i="13"/>
  <c r="F49" i="13"/>
  <c r="F46" i="13"/>
  <c r="I93" i="13"/>
  <c r="J93" i="13" s="1"/>
  <c r="J71" i="13"/>
  <c r="G43" i="13"/>
  <c r="J79" i="13"/>
  <c r="G15" i="13"/>
  <c r="G17" i="13"/>
  <c r="F9" i="13"/>
  <c r="F8" i="13" s="1"/>
  <c r="G21" i="13"/>
  <c r="G20" i="13" s="1"/>
  <c r="E23" i="13"/>
  <c r="I81" i="13"/>
  <c r="J81" i="13" s="1"/>
  <c r="H99" i="13"/>
  <c r="I83" i="13"/>
  <c r="J83" i="13" s="1"/>
  <c r="I90" i="13"/>
  <c r="J90" i="13" s="1"/>
  <c r="I67" i="13"/>
  <c r="J67" i="13" s="1"/>
  <c r="I70" i="13"/>
  <c r="J70" i="13" s="1"/>
  <c r="I74" i="13"/>
  <c r="J74" i="13" s="1"/>
  <c r="I78" i="13"/>
  <c r="J78" i="13" s="1"/>
  <c r="H95" i="13"/>
  <c r="G62" i="13"/>
  <c r="I82" i="13"/>
  <c r="J82" i="13" s="1"/>
  <c r="H41" i="13"/>
  <c r="I68" i="13"/>
  <c r="J68" i="13" s="1"/>
  <c r="I77" i="13"/>
  <c r="J77" i="13" s="1"/>
  <c r="I84" i="13"/>
  <c r="J84" i="13" s="1"/>
  <c r="G58" i="13"/>
  <c r="F54" i="13"/>
  <c r="I88" i="13"/>
  <c r="J88" i="13" s="1"/>
  <c r="I92" i="13"/>
  <c r="J92" i="13" s="1"/>
  <c r="E25" i="13"/>
  <c r="I91" i="13"/>
  <c r="J91" i="13" s="1"/>
  <c r="I76" i="13"/>
  <c r="J76" i="13" s="1"/>
  <c r="H96" i="13"/>
  <c r="I89" i="13"/>
  <c r="J89" i="13" s="1"/>
  <c r="I86" i="13"/>
  <c r="J86" i="13" s="1"/>
  <c r="G54" i="13"/>
  <c r="H97" i="13"/>
  <c r="I75" i="13"/>
  <c r="J75" i="13" s="1"/>
  <c r="G47" i="13"/>
  <c r="F35" i="13"/>
  <c r="F34" i="13" s="1"/>
  <c r="I96" i="13"/>
  <c r="G9" i="13"/>
  <c r="G8" i="13" l="1"/>
  <c r="E29" i="13"/>
  <c r="G42" i="13"/>
  <c r="G46" i="13"/>
  <c r="F28" i="13"/>
  <c r="G37" i="13"/>
  <c r="E50" i="13"/>
  <c r="G39" i="13"/>
  <c r="G11" i="13"/>
  <c r="H19" i="13"/>
  <c r="B19" i="15" s="1"/>
  <c r="F25" i="13"/>
  <c r="H21" i="13"/>
  <c r="B21" i="15" s="1"/>
  <c r="G35" i="13"/>
  <c r="F23" i="13"/>
  <c r="G33" i="13"/>
  <c r="G13" i="13"/>
  <c r="G38" i="13"/>
  <c r="H17" i="13"/>
  <c r="H37" i="13"/>
  <c r="B37" i="15" s="1"/>
  <c r="H7" i="13"/>
  <c r="B7" i="15" s="1"/>
  <c r="E24" i="13"/>
  <c r="H47" i="13"/>
  <c r="F51" i="13"/>
  <c r="F50" i="13" s="1"/>
  <c r="J96" i="13"/>
  <c r="G16" i="13"/>
  <c r="I97" i="13"/>
  <c r="J97" i="13" s="1"/>
  <c r="H58" i="13"/>
  <c r="B41" i="15"/>
  <c r="B41" i="3"/>
  <c r="H62" i="13"/>
  <c r="H45" i="13"/>
  <c r="H39" i="13"/>
  <c r="I98" i="13"/>
  <c r="J98" i="13" s="1"/>
  <c r="H15" i="13"/>
  <c r="I100" i="13"/>
  <c r="J100" i="13" s="1"/>
  <c r="I99" i="13"/>
  <c r="J99" i="13" s="1"/>
  <c r="I95" i="13"/>
  <c r="J95" i="13" s="1"/>
  <c r="H11" i="13"/>
  <c r="H9" i="13"/>
  <c r="F30" i="13"/>
  <c r="H13" i="13"/>
  <c r="B19" i="3" l="1"/>
  <c r="H43" i="13"/>
  <c r="F29" i="13"/>
  <c r="I37" i="13"/>
  <c r="C37" i="15" s="1"/>
  <c r="F24" i="13"/>
  <c r="G12" i="13"/>
  <c r="G34" i="13"/>
  <c r="G28" i="13"/>
  <c r="H33" i="13"/>
  <c r="B33" i="3" s="1"/>
  <c r="G25" i="13"/>
  <c r="G23" i="13"/>
  <c r="G30" i="13"/>
  <c r="H49" i="13"/>
  <c r="B49" i="3" s="1"/>
  <c r="G49" i="13"/>
  <c r="I11" i="13"/>
  <c r="C11" i="3" s="1"/>
  <c r="H38" i="13"/>
  <c r="B37" i="3"/>
  <c r="B43" i="15"/>
  <c r="H42" i="13"/>
  <c r="B42" i="15" s="1"/>
  <c r="H46" i="13"/>
  <c r="B43" i="3"/>
  <c r="B21" i="3"/>
  <c r="H20" i="13"/>
  <c r="B20" i="3" s="1"/>
  <c r="B7" i="3"/>
  <c r="I58" i="13"/>
  <c r="J58" i="13" s="1"/>
  <c r="G51" i="13"/>
  <c r="B47" i="15"/>
  <c r="B47" i="3"/>
  <c r="H35" i="13"/>
  <c r="I17" i="13"/>
  <c r="I39" i="13"/>
  <c r="I21" i="13"/>
  <c r="C21" i="15" s="1"/>
  <c r="B13" i="15"/>
  <c r="H12" i="13"/>
  <c r="B13" i="3"/>
  <c r="B9" i="15"/>
  <c r="B9" i="3"/>
  <c r="H8" i="13"/>
  <c r="B45" i="15"/>
  <c r="B45" i="3"/>
  <c r="I41" i="13"/>
  <c r="B58" i="15"/>
  <c r="B58" i="3"/>
  <c r="B17" i="3"/>
  <c r="H16" i="13"/>
  <c r="B17" i="15"/>
  <c r="I45" i="13"/>
  <c r="H54" i="13"/>
  <c r="B11" i="15"/>
  <c r="B11" i="3"/>
  <c r="B15" i="3"/>
  <c r="B15" i="15"/>
  <c r="B62" i="15"/>
  <c r="B62" i="3"/>
  <c r="I19" i="13"/>
  <c r="B39" i="3"/>
  <c r="B39" i="15"/>
  <c r="I62" i="13"/>
  <c r="I15" i="13"/>
  <c r="J37" i="13" l="1"/>
  <c r="D37" i="15" s="1"/>
  <c r="C37" i="3"/>
  <c r="I47" i="13"/>
  <c r="G24" i="13"/>
  <c r="B33" i="15"/>
  <c r="G29" i="13"/>
  <c r="H51" i="13"/>
  <c r="B51" i="3" s="1"/>
  <c r="I13" i="13"/>
  <c r="C13" i="3" s="1"/>
  <c r="K13" i="3" s="1"/>
  <c r="H30" i="13"/>
  <c r="B30" i="15" s="1"/>
  <c r="H28" i="13"/>
  <c r="B28" i="3" s="1"/>
  <c r="H25" i="13"/>
  <c r="B25" i="15" s="1"/>
  <c r="H23" i="13"/>
  <c r="B23" i="15" s="1"/>
  <c r="G50" i="13"/>
  <c r="C11" i="15"/>
  <c r="J11" i="13"/>
  <c r="D11" i="3" s="1"/>
  <c r="I46" i="13"/>
  <c r="E37" i="3"/>
  <c r="F37" i="3" s="1"/>
  <c r="B42" i="3"/>
  <c r="J39" i="13"/>
  <c r="D39" i="15" s="1"/>
  <c r="I38" i="13"/>
  <c r="J38" i="13" s="1"/>
  <c r="B35" i="15"/>
  <c r="H34" i="13"/>
  <c r="B34" i="15" s="1"/>
  <c r="E64" i="15"/>
  <c r="J13" i="13"/>
  <c r="D13" i="15" s="1"/>
  <c r="B20" i="15"/>
  <c r="I60" i="13"/>
  <c r="C58" i="15"/>
  <c r="E13" i="15"/>
  <c r="F13" i="15" s="1"/>
  <c r="E13" i="3"/>
  <c r="F13" i="3" s="1"/>
  <c r="I43" i="13"/>
  <c r="I42" i="13" s="1"/>
  <c r="B49" i="15"/>
  <c r="C58" i="3"/>
  <c r="K58" i="3" s="1"/>
  <c r="E60" i="15"/>
  <c r="I7" i="13"/>
  <c r="J7" i="13" s="1"/>
  <c r="E35" i="15"/>
  <c r="E21" i="3"/>
  <c r="E15" i="3"/>
  <c r="F15" i="3" s="1"/>
  <c r="E47" i="3"/>
  <c r="F47" i="3" s="1"/>
  <c r="E64" i="3"/>
  <c r="E9" i="15"/>
  <c r="F9" i="15" s="1"/>
  <c r="E17" i="3"/>
  <c r="E56" i="15"/>
  <c r="E45" i="3"/>
  <c r="F45" i="3" s="1"/>
  <c r="K37" i="3"/>
  <c r="D37" i="3"/>
  <c r="B35" i="3"/>
  <c r="C17" i="3"/>
  <c r="C17" i="15"/>
  <c r="J17" i="13"/>
  <c r="D17" i="15" s="1"/>
  <c r="C39" i="3"/>
  <c r="K39" i="3" s="1"/>
  <c r="C39" i="15"/>
  <c r="C21" i="3"/>
  <c r="K21" i="3" s="1"/>
  <c r="J21" i="13"/>
  <c r="D21" i="3" s="1"/>
  <c r="I54" i="13"/>
  <c r="B38" i="15"/>
  <c r="B38" i="3"/>
  <c r="C41" i="15"/>
  <c r="J41" i="13"/>
  <c r="C41" i="3"/>
  <c r="K11" i="3"/>
  <c r="B8" i="3"/>
  <c r="B8" i="15"/>
  <c r="J15" i="13"/>
  <c r="C15" i="15"/>
  <c r="C15" i="3"/>
  <c r="B16" i="15"/>
  <c r="B16" i="3"/>
  <c r="B12" i="15"/>
  <c r="B12" i="3"/>
  <c r="D58" i="15"/>
  <c r="D58" i="3"/>
  <c r="C62" i="15"/>
  <c r="J62" i="13"/>
  <c r="C62" i="3"/>
  <c r="I64" i="13"/>
  <c r="I33" i="13"/>
  <c r="C47" i="15"/>
  <c r="J47" i="13"/>
  <c r="C47" i="3"/>
  <c r="C19" i="15"/>
  <c r="J19" i="13"/>
  <c r="C19" i="3"/>
  <c r="B54" i="15"/>
  <c r="B54" i="3"/>
  <c r="C45" i="3"/>
  <c r="J45" i="13"/>
  <c r="C45" i="15"/>
  <c r="B46" i="15"/>
  <c r="B46" i="3"/>
  <c r="I16" i="13"/>
  <c r="I20" i="13"/>
  <c r="I35" i="13"/>
  <c r="I9" i="13"/>
  <c r="I12" i="13" l="1"/>
  <c r="J12" i="13" s="1"/>
  <c r="B25" i="3"/>
  <c r="C13" i="15"/>
  <c r="H24" i="13"/>
  <c r="I28" i="13"/>
  <c r="J28" i="13" s="1"/>
  <c r="B51" i="15"/>
  <c r="H50" i="13"/>
  <c r="I23" i="13"/>
  <c r="I25" i="13"/>
  <c r="B28" i="15"/>
  <c r="B23" i="3"/>
  <c r="D11" i="15"/>
  <c r="D39" i="3"/>
  <c r="E62" i="15"/>
  <c r="G62" i="15" s="1"/>
  <c r="E39" i="3"/>
  <c r="F39" i="3" s="1"/>
  <c r="E60" i="3"/>
  <c r="E58" i="3"/>
  <c r="F58" i="3" s="1"/>
  <c r="E9" i="3"/>
  <c r="F9" i="3" s="1"/>
  <c r="F35" i="15"/>
  <c r="I34" i="13"/>
  <c r="D13" i="3"/>
  <c r="E7" i="3"/>
  <c r="F7" i="3" s="1"/>
  <c r="J43" i="13"/>
  <c r="D43" i="15" s="1"/>
  <c r="H13" i="15"/>
  <c r="I13" i="15" s="1"/>
  <c r="H17" i="3"/>
  <c r="I17" i="3" s="1"/>
  <c r="E30" i="15"/>
  <c r="F30" i="15" s="1"/>
  <c r="E19" i="3"/>
  <c r="F19" i="3" s="1"/>
  <c r="E58" i="15"/>
  <c r="E59" i="15" s="1"/>
  <c r="E45" i="15"/>
  <c r="F45" i="15" s="1"/>
  <c r="E47" i="15"/>
  <c r="H47" i="15" s="1"/>
  <c r="I47" i="15" s="1"/>
  <c r="C7" i="3"/>
  <c r="K7" i="3" s="1"/>
  <c r="E39" i="15"/>
  <c r="H39" i="15" s="1"/>
  <c r="I39" i="15" s="1"/>
  <c r="C7" i="15"/>
  <c r="E11" i="15"/>
  <c r="E12" i="15" s="1"/>
  <c r="F12" i="15" s="1"/>
  <c r="C60" i="3"/>
  <c r="C60" i="15"/>
  <c r="H60" i="15" s="1"/>
  <c r="I60" i="15" s="1"/>
  <c r="C12" i="3"/>
  <c r="K12" i="3" s="1"/>
  <c r="E11" i="3"/>
  <c r="E12" i="3" s="1"/>
  <c r="F12" i="3" s="1"/>
  <c r="C12" i="15"/>
  <c r="C43" i="15"/>
  <c r="E37" i="15"/>
  <c r="F37" i="15" s="1"/>
  <c r="C43" i="3"/>
  <c r="K43" i="3" s="1"/>
  <c r="E62" i="3"/>
  <c r="F62" i="3" s="1"/>
  <c r="E43" i="15"/>
  <c r="F43" i="15" s="1"/>
  <c r="H13" i="3"/>
  <c r="I13" i="3" s="1"/>
  <c r="E33" i="3"/>
  <c r="F33" i="3" s="1"/>
  <c r="E19" i="15"/>
  <c r="F19" i="15" s="1"/>
  <c r="E33" i="15"/>
  <c r="F33" i="15" s="1"/>
  <c r="E16" i="3"/>
  <c r="F16" i="3" s="1"/>
  <c r="H37" i="3"/>
  <c r="I37" i="3" s="1"/>
  <c r="E7" i="15"/>
  <c r="F7" i="15" s="1"/>
  <c r="K17" i="3"/>
  <c r="E15" i="15"/>
  <c r="F15" i="15" s="1"/>
  <c r="E17" i="15"/>
  <c r="H17" i="15" s="1"/>
  <c r="I17" i="15" s="1"/>
  <c r="E35" i="3"/>
  <c r="F21" i="3"/>
  <c r="E46" i="3"/>
  <c r="F46" i="3" s="1"/>
  <c r="E43" i="3"/>
  <c r="E41" i="3"/>
  <c r="F41" i="3" s="1"/>
  <c r="E41" i="15"/>
  <c r="F41" i="15" s="1"/>
  <c r="F17" i="3"/>
  <c r="E66" i="15"/>
  <c r="E54" i="15"/>
  <c r="G54" i="15" s="1"/>
  <c r="E21" i="15"/>
  <c r="E56" i="3"/>
  <c r="E54" i="3"/>
  <c r="J54" i="3" s="1"/>
  <c r="B30" i="3"/>
  <c r="H29" i="13"/>
  <c r="B29" i="3" s="1"/>
  <c r="B34" i="3"/>
  <c r="C38" i="3"/>
  <c r="K38" i="3" s="1"/>
  <c r="D17" i="3"/>
  <c r="I51" i="13"/>
  <c r="I30" i="13"/>
  <c r="C30" i="15" s="1"/>
  <c r="H21" i="3"/>
  <c r="I21" i="3" s="1"/>
  <c r="C38" i="15"/>
  <c r="D21" i="15"/>
  <c r="C25" i="3"/>
  <c r="I24" i="13"/>
  <c r="J25" i="13"/>
  <c r="C25" i="15"/>
  <c r="J16" i="13"/>
  <c r="C16" i="15"/>
  <c r="C16" i="3"/>
  <c r="C33" i="15"/>
  <c r="J33" i="13"/>
  <c r="C33" i="3"/>
  <c r="C42" i="15"/>
  <c r="J42" i="13"/>
  <c r="C42" i="3"/>
  <c r="D41" i="15"/>
  <c r="D41" i="3"/>
  <c r="C54" i="15"/>
  <c r="C54" i="3"/>
  <c r="J54" i="13"/>
  <c r="I56" i="13"/>
  <c r="D45" i="3"/>
  <c r="D45" i="15"/>
  <c r="K45" i="3"/>
  <c r="H45" i="3"/>
  <c r="I45" i="3" s="1"/>
  <c r="C46" i="15"/>
  <c r="C46" i="3"/>
  <c r="J46" i="13"/>
  <c r="D15" i="15"/>
  <c r="D15" i="3"/>
  <c r="D7" i="15"/>
  <c r="D7" i="3"/>
  <c r="B24" i="15"/>
  <c r="B24" i="3"/>
  <c r="K15" i="3"/>
  <c r="H15" i="3"/>
  <c r="I15" i="3" s="1"/>
  <c r="K41" i="3"/>
  <c r="C9" i="3"/>
  <c r="C9" i="15"/>
  <c r="H9" i="15" s="1"/>
  <c r="I9" i="15" s="1"/>
  <c r="I8" i="13"/>
  <c r="J9" i="13"/>
  <c r="C20" i="3"/>
  <c r="C20" i="15"/>
  <c r="J20" i="13"/>
  <c r="D47" i="3"/>
  <c r="D47" i="15"/>
  <c r="C64" i="15"/>
  <c r="H64" i="15" s="1"/>
  <c r="I64" i="15" s="1"/>
  <c r="C64" i="3"/>
  <c r="H64" i="3" s="1"/>
  <c r="D12" i="15"/>
  <c r="D12" i="3"/>
  <c r="C35" i="15"/>
  <c r="H35" i="15" s="1"/>
  <c r="I35" i="15" s="1"/>
  <c r="C35" i="3"/>
  <c r="J35" i="13"/>
  <c r="K47" i="3"/>
  <c r="H47" i="3"/>
  <c r="I47" i="3" s="1"/>
  <c r="K62" i="3"/>
  <c r="I49" i="13"/>
  <c r="K19" i="3"/>
  <c r="D62" i="15"/>
  <c r="D62" i="3"/>
  <c r="B50" i="15"/>
  <c r="B50" i="3"/>
  <c r="C23" i="3"/>
  <c r="C23" i="15"/>
  <c r="J23" i="13"/>
  <c r="D38" i="15"/>
  <c r="D38" i="3"/>
  <c r="D19" i="15"/>
  <c r="D19" i="3"/>
  <c r="C28" i="15" l="1"/>
  <c r="C28" i="3"/>
  <c r="H39" i="3"/>
  <c r="I39" i="3" s="1"/>
  <c r="J58" i="3"/>
  <c r="H58" i="3"/>
  <c r="I58" i="3" s="1"/>
  <c r="E59" i="3"/>
  <c r="H59" i="3" s="1"/>
  <c r="I59" i="3" s="1"/>
  <c r="H62" i="15"/>
  <c r="I62" i="15" s="1"/>
  <c r="F62" i="15"/>
  <c r="E38" i="3"/>
  <c r="F38" i="3" s="1"/>
  <c r="E63" i="15"/>
  <c r="H63" i="15" s="1"/>
  <c r="I63" i="15" s="1"/>
  <c r="E28" i="15"/>
  <c r="F28" i="15" s="1"/>
  <c r="H12" i="15"/>
  <c r="I12" i="15" s="1"/>
  <c r="C51" i="15"/>
  <c r="I50" i="13"/>
  <c r="F11" i="15"/>
  <c r="D43" i="3"/>
  <c r="F47" i="15"/>
  <c r="H7" i="3"/>
  <c r="I7" i="3" s="1"/>
  <c r="E8" i="3"/>
  <c r="F8" i="3" s="1"/>
  <c r="H11" i="15"/>
  <c r="I11" i="15" s="1"/>
  <c r="F58" i="15"/>
  <c r="H19" i="3"/>
  <c r="I19" i="3" s="1"/>
  <c r="F39" i="15"/>
  <c r="E46" i="15"/>
  <c r="F46" i="15" s="1"/>
  <c r="H60" i="3"/>
  <c r="I60" i="3" s="1"/>
  <c r="E34" i="3"/>
  <c r="F34" i="3" s="1"/>
  <c r="H45" i="15"/>
  <c r="I45" i="15" s="1"/>
  <c r="E20" i="3"/>
  <c r="F20" i="3" s="1"/>
  <c r="H43" i="15"/>
  <c r="I43" i="15" s="1"/>
  <c r="H58" i="15"/>
  <c r="I58" i="15" s="1"/>
  <c r="G58" i="15"/>
  <c r="H43" i="3"/>
  <c r="I43" i="3" s="1"/>
  <c r="E25" i="3"/>
  <c r="F25" i="3" s="1"/>
  <c r="H37" i="15"/>
  <c r="I37" i="15" s="1"/>
  <c r="E38" i="15"/>
  <c r="F38" i="15" s="1"/>
  <c r="H62" i="3"/>
  <c r="E63" i="3"/>
  <c r="H12" i="3"/>
  <c r="I12" i="3" s="1"/>
  <c r="F11" i="3"/>
  <c r="H11" i="3"/>
  <c r="I11" i="3" s="1"/>
  <c r="H59" i="15"/>
  <c r="I59" i="15" s="1"/>
  <c r="E30" i="3"/>
  <c r="F30" i="3" s="1"/>
  <c r="L7" i="3"/>
  <c r="F54" i="3"/>
  <c r="H33" i="15"/>
  <c r="I33" i="15" s="1"/>
  <c r="E8" i="15"/>
  <c r="F8" i="15" s="1"/>
  <c r="H19" i="15"/>
  <c r="I19" i="15" s="1"/>
  <c r="H30" i="15"/>
  <c r="I30" i="15" s="1"/>
  <c r="H41" i="3"/>
  <c r="I41" i="3" s="1"/>
  <c r="E51" i="15"/>
  <c r="F51" i="15" s="1"/>
  <c r="E34" i="15"/>
  <c r="F34" i="15" s="1"/>
  <c r="F35" i="3"/>
  <c r="H7" i="15"/>
  <c r="I7" i="15" s="1"/>
  <c r="E49" i="15"/>
  <c r="F49" i="15" s="1"/>
  <c r="E51" i="3"/>
  <c r="F51" i="3" s="1"/>
  <c r="H54" i="15"/>
  <c r="I54" i="15" s="1"/>
  <c r="E55" i="15"/>
  <c r="E55" i="3"/>
  <c r="E66" i="3"/>
  <c r="E42" i="15"/>
  <c r="F42" i="15" s="1"/>
  <c r="E42" i="3"/>
  <c r="F42" i="3" s="1"/>
  <c r="F43" i="3"/>
  <c r="F54" i="15"/>
  <c r="E49" i="3"/>
  <c r="F49" i="3" s="1"/>
  <c r="H15" i="15"/>
  <c r="I15" i="15" s="1"/>
  <c r="E20" i="15"/>
  <c r="F20" i="15" s="1"/>
  <c r="F21" i="15"/>
  <c r="H21" i="15"/>
  <c r="I21" i="15" s="1"/>
  <c r="E25" i="15"/>
  <c r="H25" i="15" s="1"/>
  <c r="I25" i="15" s="1"/>
  <c r="E23" i="15"/>
  <c r="F23" i="15" s="1"/>
  <c r="H41" i="15"/>
  <c r="I41" i="15" s="1"/>
  <c r="E16" i="15"/>
  <c r="F16" i="15" s="1"/>
  <c r="F17" i="15"/>
  <c r="I29" i="13"/>
  <c r="C29" i="3" s="1"/>
  <c r="B29" i="15"/>
  <c r="C30" i="3"/>
  <c r="K30" i="3" s="1"/>
  <c r="C51" i="3"/>
  <c r="J30" i="13"/>
  <c r="D30" i="15" s="1"/>
  <c r="J51" i="13"/>
  <c r="D51" i="3" s="1"/>
  <c r="K28" i="3"/>
  <c r="C49" i="15"/>
  <c r="C49" i="3"/>
  <c r="J49" i="13"/>
  <c r="K9" i="3"/>
  <c r="H9" i="3"/>
  <c r="I9" i="3" s="1"/>
  <c r="D46" i="15"/>
  <c r="D46" i="3"/>
  <c r="D54" i="3"/>
  <c r="D54" i="15"/>
  <c r="H33" i="3"/>
  <c r="I33" i="3" s="1"/>
  <c r="K33" i="3"/>
  <c r="D28" i="15"/>
  <c r="D28" i="3"/>
  <c r="K42" i="3"/>
  <c r="D20" i="15"/>
  <c r="D20" i="3"/>
  <c r="D42" i="15"/>
  <c r="D42" i="3"/>
  <c r="K46" i="3"/>
  <c r="H46" i="3"/>
  <c r="I46" i="3" s="1"/>
  <c r="D23" i="3"/>
  <c r="D23" i="15"/>
  <c r="K35" i="3"/>
  <c r="H35" i="3"/>
  <c r="I35" i="3" s="1"/>
  <c r="K20" i="3"/>
  <c r="K16" i="3"/>
  <c r="H16" i="3"/>
  <c r="I16" i="3" s="1"/>
  <c r="D25" i="3"/>
  <c r="D25" i="15"/>
  <c r="D35" i="15"/>
  <c r="D35" i="3"/>
  <c r="D9" i="15"/>
  <c r="D9" i="3"/>
  <c r="C24" i="15"/>
  <c r="J24" i="13"/>
  <c r="C24" i="3"/>
  <c r="H54" i="3"/>
  <c r="I54" i="3" s="1"/>
  <c r="K54" i="3"/>
  <c r="J34" i="13"/>
  <c r="C34" i="15"/>
  <c r="C34" i="3"/>
  <c r="J8" i="13"/>
  <c r="C8" i="3"/>
  <c r="C8" i="15"/>
  <c r="D16" i="3"/>
  <c r="D16" i="15"/>
  <c r="K25" i="3"/>
  <c r="D33" i="3"/>
  <c r="D33" i="15"/>
  <c r="K23" i="3"/>
  <c r="C56" i="15"/>
  <c r="H56" i="15" s="1"/>
  <c r="I56" i="15" s="1"/>
  <c r="C56" i="3"/>
  <c r="H38" i="3" l="1"/>
  <c r="I38" i="3" s="1"/>
  <c r="E29" i="15"/>
  <c r="F29" i="15" s="1"/>
  <c r="H28" i="15"/>
  <c r="I28" i="15" s="1"/>
  <c r="H8" i="15"/>
  <c r="I8" i="15" s="1"/>
  <c r="H46" i="15"/>
  <c r="I46" i="15" s="1"/>
  <c r="C29" i="15"/>
  <c r="H25" i="3"/>
  <c r="I25" i="3" s="1"/>
  <c r="E28" i="3"/>
  <c r="F28" i="3" s="1"/>
  <c r="H20" i="3"/>
  <c r="I20" i="3" s="1"/>
  <c r="E23" i="3"/>
  <c r="J29" i="13"/>
  <c r="D29" i="15" s="1"/>
  <c r="H38" i="15"/>
  <c r="I38" i="15" s="1"/>
  <c r="H42" i="3"/>
  <c r="I42" i="3" s="1"/>
  <c r="H51" i="3"/>
  <c r="I51" i="3" s="1"/>
  <c r="H30" i="3"/>
  <c r="M30" i="3" s="1"/>
  <c r="H42" i="15"/>
  <c r="I42" i="15" s="1"/>
  <c r="H34" i="15"/>
  <c r="I34" i="15" s="1"/>
  <c r="H49" i="15"/>
  <c r="I49" i="15" s="1"/>
  <c r="H51" i="15"/>
  <c r="I51" i="15" s="1"/>
  <c r="L51" i="3"/>
  <c r="E50" i="15"/>
  <c r="F50" i="15" s="1"/>
  <c r="H16" i="15"/>
  <c r="I16" i="15" s="1"/>
  <c r="L66" i="3"/>
  <c r="H55" i="15"/>
  <c r="I55" i="15" s="1"/>
  <c r="E50" i="3"/>
  <c r="F50" i="3" s="1"/>
  <c r="H55" i="3"/>
  <c r="I55" i="3" s="1"/>
  <c r="L25" i="3"/>
  <c r="E24" i="15"/>
  <c r="F24" i="15" s="1"/>
  <c r="F25" i="15"/>
  <c r="H23" i="15"/>
  <c r="I23" i="15" s="1"/>
  <c r="H20" i="15"/>
  <c r="I20" i="15" s="1"/>
  <c r="L30" i="3"/>
  <c r="K51" i="3"/>
  <c r="D51" i="15"/>
  <c r="D30" i="3"/>
  <c r="C66" i="3"/>
  <c r="H56" i="3"/>
  <c r="I56" i="3" s="1"/>
  <c r="K8" i="3"/>
  <c r="H8" i="3"/>
  <c r="I8" i="3" s="1"/>
  <c r="D24" i="3"/>
  <c r="D24" i="15"/>
  <c r="K29" i="3"/>
  <c r="D8" i="3"/>
  <c r="D8" i="15"/>
  <c r="K34" i="3"/>
  <c r="H34" i="3"/>
  <c r="I34" i="3" s="1"/>
  <c r="D49" i="3"/>
  <c r="D49" i="15"/>
  <c r="K24" i="3"/>
  <c r="K49" i="3"/>
  <c r="H49" i="3"/>
  <c r="I49" i="3" s="1"/>
  <c r="D34" i="3"/>
  <c r="D34" i="15"/>
  <c r="J50" i="13"/>
  <c r="C50" i="15"/>
  <c r="C50" i="3"/>
  <c r="H29" i="15" l="1"/>
  <c r="I29" i="15" s="1"/>
  <c r="M25" i="3"/>
  <c r="D29" i="3"/>
  <c r="H28" i="3"/>
  <c r="I28" i="3" s="1"/>
  <c r="E29" i="3"/>
  <c r="F29" i="3" s="1"/>
  <c r="F23" i="3"/>
  <c r="H23" i="3"/>
  <c r="I23" i="3" s="1"/>
  <c r="E24" i="3"/>
  <c r="I30" i="3"/>
  <c r="H50" i="15"/>
  <c r="I50" i="15" s="1"/>
  <c r="M51" i="3"/>
  <c r="H24" i="15"/>
  <c r="I24" i="15" s="1"/>
  <c r="D50" i="3"/>
  <c r="D50" i="15"/>
  <c r="K50" i="3"/>
  <c r="H50" i="3"/>
  <c r="I50" i="3" s="1"/>
  <c r="H66" i="3"/>
  <c r="H29" i="3" l="1"/>
  <c r="I29" i="3" s="1"/>
  <c r="F24" i="3"/>
  <c r="H24" i="3"/>
  <c r="I24" i="3" s="1"/>
  <c r="H55" i="13" l="1"/>
  <c r="B55" i="15" l="1"/>
  <c r="B55" i="3"/>
  <c r="J55" i="13"/>
  <c r="H56" i="13"/>
  <c r="D55" i="13"/>
  <c r="D56" i="13" s="1"/>
  <c r="C59" i="13"/>
  <c r="C60" i="13" s="1"/>
  <c r="B63" i="13"/>
  <c r="B64" i="13" s="1"/>
  <c r="C55" i="13"/>
  <c r="C56" i="13" s="1"/>
  <c r="B59" i="13"/>
  <c r="B60" i="13" s="1"/>
  <c r="E55" i="13"/>
  <c r="E56" i="13" s="1"/>
  <c r="D59" i="13"/>
  <c r="D60" i="13" s="1"/>
  <c r="B55" i="13"/>
  <c r="B56" i="13" s="1"/>
  <c r="H63" i="13"/>
  <c r="H59" i="13"/>
  <c r="G63" i="13"/>
  <c r="G64" i="13" s="1"/>
  <c r="G59" i="13"/>
  <c r="G60" i="13" s="1"/>
  <c r="F63" i="13"/>
  <c r="F64" i="13" s="1"/>
  <c r="C63" i="13"/>
  <c r="C64" i="13" s="1"/>
  <c r="G55" i="13"/>
  <c r="G56" i="13" s="1"/>
  <c r="F59" i="13"/>
  <c r="F60" i="13" s="1"/>
  <c r="E63" i="13"/>
  <c r="E64" i="13" s="1"/>
  <c r="F55" i="13"/>
  <c r="F56" i="13" s="1"/>
  <c r="E59" i="13"/>
  <c r="E60" i="13" s="1"/>
  <c r="D63" i="13"/>
  <c r="D64" i="13" s="1"/>
  <c r="F55" i="15" l="1"/>
  <c r="G55" i="15"/>
  <c r="K55" i="3"/>
  <c r="J55" i="3"/>
  <c r="F55" i="3"/>
  <c r="B59" i="15"/>
  <c r="B59" i="3"/>
  <c r="J59" i="13"/>
  <c r="H60" i="13"/>
  <c r="B56" i="3"/>
  <c r="B56" i="15"/>
  <c r="J56" i="13"/>
  <c r="B63" i="15"/>
  <c r="B63" i="3"/>
  <c r="J63" i="13"/>
  <c r="H64" i="13"/>
  <c r="D55" i="15"/>
  <c r="D55" i="3"/>
  <c r="B60" i="3" l="1"/>
  <c r="B60" i="15"/>
  <c r="J60" i="13"/>
  <c r="D59" i="15"/>
  <c r="D59" i="3"/>
  <c r="B64" i="15"/>
  <c r="B66" i="15" s="1"/>
  <c r="H66" i="15" s="1"/>
  <c r="B64" i="3"/>
  <c r="J64" i="13"/>
  <c r="D63" i="15"/>
  <c r="D63" i="3"/>
  <c r="K59" i="3"/>
  <c r="F59" i="3"/>
  <c r="J59" i="3"/>
  <c r="K63" i="3"/>
  <c r="F63" i="3"/>
  <c r="F59" i="15"/>
  <c r="G59" i="15"/>
  <c r="G56" i="15"/>
  <c r="F56" i="15"/>
  <c r="F56" i="3"/>
  <c r="J56" i="3"/>
  <c r="K56" i="3"/>
  <c r="F63" i="15"/>
  <c r="G63" i="15"/>
  <c r="D56" i="15"/>
  <c r="D56" i="3"/>
  <c r="F60" i="15" l="1"/>
  <c r="G60" i="15"/>
  <c r="D64" i="3"/>
  <c r="D64" i="15"/>
  <c r="F64" i="3"/>
  <c r="K64" i="3"/>
  <c r="J60" i="3"/>
  <c r="K60" i="3"/>
  <c r="F60" i="3"/>
  <c r="F64" i="15"/>
  <c r="G64" i="15"/>
  <c r="D60" i="15"/>
  <c r="D60" i="3"/>
  <c r="B66" i="3"/>
  <c r="F66" i="3" l="1"/>
  <c r="K66" i="3"/>
  <c r="M66" i="3" s="1"/>
</calcChain>
</file>

<file path=xl/sharedStrings.xml><?xml version="1.0" encoding="utf-8"?>
<sst xmlns="http://schemas.openxmlformats.org/spreadsheetml/2006/main" count="668" uniqueCount="77">
  <si>
    <t>19-20</t>
  </si>
  <si>
    <t>20-21</t>
  </si>
  <si>
    <t>21-22</t>
  </si>
  <si>
    <t>22-23</t>
  </si>
  <si>
    <t>Heating degree days</t>
  </si>
  <si>
    <t>Natural Gas</t>
  </si>
  <si>
    <t>Electricity</t>
  </si>
  <si>
    <t>Heating Oil</t>
  </si>
  <si>
    <t>Propane</t>
  </si>
  <si>
    <t>Wood</t>
  </si>
  <si>
    <t>Other/None</t>
  </si>
  <si>
    <t>U.S. Average</t>
  </si>
  <si>
    <t>South</t>
  </si>
  <si>
    <t>Heating oil</t>
  </si>
  <si>
    <t>Natural gas</t>
  </si>
  <si>
    <t>Northeast</t>
  </si>
  <si>
    <t>Midwest</t>
  </si>
  <si>
    <t>West</t>
  </si>
  <si>
    <t>Cold Case</t>
  </si>
  <si>
    <t>Warm Case</t>
  </si>
  <si>
    <t>Fuel / Region</t>
  </si>
  <si>
    <t>Winter of</t>
  </si>
  <si>
    <t>Forecast</t>
  </si>
  <si>
    <t xml:space="preserve">% Change </t>
  </si>
  <si>
    <t xml:space="preserve">Natural Gas </t>
  </si>
  <si>
    <t>Number of households by primary space heating fuel (thousands)</t>
  </si>
  <si>
    <t>* Prices exclude taxes</t>
  </si>
  <si>
    <t>** thousand cubic feet</t>
  </si>
  <si>
    <t>*** kilowatthour</t>
  </si>
  <si>
    <t>Changes from last winter</t>
  </si>
  <si>
    <t>Last Winter</t>
  </si>
  <si>
    <t>Baseline Forecast</t>
  </si>
  <si>
    <t>Warm Forecast</t>
  </si>
  <si>
    <t>Change from Baseline</t>
  </si>
  <si>
    <t>Winter Range</t>
  </si>
  <si>
    <t>Warmer</t>
  </si>
  <si>
    <t>Quantity</t>
  </si>
  <si>
    <t>Percent</t>
  </si>
  <si>
    <t>Note: Winter covers the period October 1 through March 31.</t>
  </si>
  <si>
    <t>* Prices include taxes</t>
  </si>
  <si>
    <t>Changes from Last Winter</t>
  </si>
  <si>
    <t>Cold Forecast</t>
  </si>
  <si>
    <t>Note: Winter covers the period October 1 through March 31.  Fuel prices are adjusted for inflation using the Consumer Price Index and are state in terms of the value of a dollar in October 2022.  Fuel consumption per household is based only on households that use that fuel as the primary space-heating fuel.  Included in fuel consumption is consumption for water heating, appliances, electronics, and lighting (electricity).  Per-household consumption based on EIA's 2015 Residential Energy Consumption Surveys corrected for actual and projected heating degree days.  Number of households using heating oil includes kerosene.</t>
  </si>
  <si>
    <t>U.S.Totals</t>
  </si>
  <si>
    <t>Consumption (gallons)</t>
  </si>
  <si>
    <t>Expenditures ($)</t>
  </si>
  <si>
    <t>Price * ($/gallon)</t>
  </si>
  <si>
    <t>Consumption (Mcf**)</t>
  </si>
  <si>
    <t>Price ($/mcf)</t>
  </si>
  <si>
    <t>Consumption (Mcf)</t>
  </si>
  <si>
    <t>Price ($/gallon)</t>
  </si>
  <si>
    <t>Consumption (kWh***)</t>
  </si>
  <si>
    <t>Price ($/kwh)</t>
  </si>
  <si>
    <t>Consumption (kWh)</t>
  </si>
  <si>
    <t>Table WF01. Real Average Consumer Prices and Expenditures for Heating Fuels During the Winter</t>
  </si>
  <si>
    <t>Baseline change from previous winter</t>
  </si>
  <si>
    <t>U.S. Totals</t>
  </si>
  <si>
    <t>U.S. Energy Information Administration  |  Short-Term Energy Outlook - March 2023</t>
  </si>
  <si>
    <t>Nov</t>
  </si>
  <si>
    <t>Dec</t>
  </si>
  <si>
    <t>Mar</t>
  </si>
  <si>
    <t>Jan</t>
  </si>
  <si>
    <t>Feb</t>
  </si>
  <si>
    <t>Colder</t>
  </si>
  <si>
    <t>Note: Winter covers the period November 1 through March 31.  Fuel prices are nominal prices.  Fuel consumption per household is based only on households that use that fuel as the primary space-heating fuel.  Included in fuel consumption is consumption for water heating, appliances, electronics, and lighting (electricity).  Per-household consumption based on EIA's 2020 Residential Energy Consumption Surveys corrected for actual and projected heating degree days.  Number of households using heating oil includes kerosene.</t>
  </si>
  <si>
    <t>23-24</t>
  </si>
  <si>
    <t>Winter of 23-24</t>
  </si>
  <si>
    <t>Price (cents/kWh)</t>
  </si>
  <si>
    <t>24-25</t>
  </si>
  <si>
    <t>Winter of 24-25</t>
  </si>
  <si>
    <t>24-25 Winter Scenarios</t>
  </si>
  <si>
    <t>Heating</t>
  </si>
  <si>
    <t>Non-Heating</t>
  </si>
  <si>
    <t>-</t>
  </si>
  <si>
    <t>Table WF01. Seasonal Average Household Consumption, Prices, and Expenditures by Heating Fuel</t>
  </si>
  <si>
    <t>Table WF02. Monthly Average Household Consumption, Prices, and Expenditures by Heating Fuel</t>
  </si>
  <si>
    <t>U.S. Energy Information Administration  |  Short-Term Energy Outlook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</si>
</sst>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6E2E5"/>
        <bgColor indexed="64"/>
      </patternFill>
    </fill>
    <fill>
      <patternFill patternType="solid">
        <fgColor rgb="FFDDF4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</borders>
  <cellStyleXfs count="19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0" fontId="7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6" fillId="0" borderId="0"/>
  </cellStyleXfs>
  <cellXfs count="99">
    <xf numFmtId="0" fontId="0" fillId="0" borderId="0" xfId="0"/>
    <xf numFmtId="0" fontId="5" fillId="0" borderId="0" xfId="12">
      <alignment horizontal="left"/>
    </xf>
    <xf numFmtId="0" fontId="0" fillId="0" borderId="5" xfId="7" applyFont="1">
      <alignment wrapText="1"/>
    </xf>
    <xf numFmtId="0" fontId="1" fillId="0" borderId="6" xfId="4">
      <alignment wrapText="1"/>
    </xf>
    <xf numFmtId="0" fontId="1" fillId="0" borderId="7" xfId="3">
      <alignment horizontal="left" wrapText="1"/>
    </xf>
    <xf numFmtId="0" fontId="1" fillId="0" borderId="1" xfId="1">
      <alignment wrapText="1"/>
    </xf>
    <xf numFmtId="0" fontId="1" fillId="0" borderId="7" xfId="3" applyAlignment="1">
      <alignment horizontal="center" wrapText="1"/>
    </xf>
    <xf numFmtId="0" fontId="2" fillId="0" borderId="0" xfId="0" applyFont="1"/>
    <xf numFmtId="165" fontId="0" fillId="0" borderId="0" xfId="0" applyNumberFormat="1"/>
    <xf numFmtId="0" fontId="2" fillId="0" borderId="2" xfId="8" applyBorder="1" applyAlignment="1">
      <alignment horizontal="left" wrapText="1" indent="1"/>
    </xf>
    <xf numFmtId="164" fontId="2" fillId="0" borderId="2" xfId="15" applyNumberFormat="1" applyFont="1" applyBorder="1" applyAlignment="1">
      <alignment wrapText="1"/>
    </xf>
    <xf numFmtId="0" fontId="1" fillId="0" borderId="1" xfId="1" applyAlignment="1">
      <alignment horizontal="center" wrapText="1"/>
    </xf>
    <xf numFmtId="0" fontId="0" fillId="0" borderId="11" xfId="7" applyFont="1" applyBorder="1">
      <alignment wrapText="1"/>
    </xf>
    <xf numFmtId="165" fontId="1" fillId="0" borderId="1" xfId="1" applyNumberFormat="1" applyAlignment="1">
      <alignment horizontal="center" wrapText="1"/>
    </xf>
    <xf numFmtId="165" fontId="0" fillId="0" borderId="5" xfId="7" applyNumberFormat="1" applyFont="1">
      <alignment wrapText="1"/>
    </xf>
    <xf numFmtId="165" fontId="1" fillId="0" borderId="6" xfId="4" applyNumberFormat="1">
      <alignment wrapText="1"/>
    </xf>
    <xf numFmtId="165" fontId="2" fillId="0" borderId="2" xfId="15" applyNumberFormat="1" applyFont="1" applyBorder="1" applyAlignment="1">
      <alignment wrapText="1"/>
    </xf>
    <xf numFmtId="165" fontId="0" fillId="0" borderId="11" xfId="7" applyNumberFormat="1" applyFont="1" applyBorder="1">
      <alignment wrapText="1"/>
    </xf>
    <xf numFmtId="165" fontId="1" fillId="0" borderId="7" xfId="3" applyNumberFormat="1" applyAlignment="1">
      <alignment horizontal="center" wrapText="1"/>
    </xf>
    <xf numFmtId="0" fontId="0" fillId="0" borderId="11" xfId="7" applyFont="1" applyBorder="1" applyAlignment="1"/>
    <xf numFmtId="0" fontId="0" fillId="2" borderId="5" xfId="7" applyFont="1" applyFill="1">
      <alignment wrapText="1"/>
    </xf>
    <xf numFmtId="0" fontId="1" fillId="2" borderId="6" xfId="4" applyFill="1">
      <alignment wrapText="1"/>
    </xf>
    <xf numFmtId="164" fontId="2" fillId="2" borderId="2" xfId="15" applyNumberFormat="1" applyFont="1" applyFill="1" applyBorder="1" applyAlignment="1">
      <alignment wrapText="1"/>
    </xf>
    <xf numFmtId="1" fontId="2" fillId="2" borderId="2" xfId="16" applyNumberFormat="1" applyFont="1" applyFill="1" applyBorder="1" applyAlignment="1">
      <alignment wrapText="1"/>
    </xf>
    <xf numFmtId="0" fontId="0" fillId="2" borderId="11" xfId="7" applyFont="1" applyFill="1" applyBorder="1">
      <alignment wrapText="1"/>
    </xf>
    <xf numFmtId="0" fontId="0" fillId="2" borderId="11" xfId="7" applyFont="1" applyFill="1" applyBorder="1" applyAlignment="1"/>
    <xf numFmtId="0" fontId="1" fillId="0" borderId="7" xfId="3" applyAlignment="1">
      <alignment horizontal="left"/>
    </xf>
    <xf numFmtId="2" fontId="2" fillId="0" borderId="0" xfId="0" applyNumberFormat="1" applyFont="1"/>
    <xf numFmtId="2" fontId="2" fillId="0" borderId="2" xfId="15" applyNumberFormat="1" applyFont="1" applyBorder="1" applyAlignment="1">
      <alignment wrapText="1"/>
    </xf>
    <xf numFmtId="2" fontId="2" fillId="2" borderId="2" xfId="15" applyNumberFormat="1" applyFont="1" applyFill="1" applyBorder="1" applyAlignment="1">
      <alignment wrapText="1"/>
    </xf>
    <xf numFmtId="1" fontId="2" fillId="0" borderId="2" xfId="15" applyNumberFormat="1" applyFont="1" applyBorder="1" applyAlignment="1">
      <alignment wrapText="1"/>
    </xf>
    <xf numFmtId="1" fontId="2" fillId="2" borderId="2" xfId="15" applyNumberFormat="1" applyFont="1" applyFill="1" applyBorder="1" applyAlignment="1">
      <alignment wrapText="1"/>
    </xf>
    <xf numFmtId="43" fontId="2" fillId="2" borderId="2" xfId="15" applyFont="1" applyFill="1" applyBorder="1" applyAlignment="1">
      <alignment wrapText="1"/>
    </xf>
    <xf numFmtId="43" fontId="2" fillId="0" borderId="2" xfId="15" applyFont="1" applyBorder="1" applyAlignment="1">
      <alignment wrapText="1"/>
    </xf>
    <xf numFmtId="0" fontId="1" fillId="0" borderId="4" xfId="5" applyAlignment="1"/>
    <xf numFmtId="0" fontId="1" fillId="0" borderId="1" xfId="1" applyAlignment="1">
      <alignment horizontal="right" wrapText="1"/>
    </xf>
    <xf numFmtId="0" fontId="0" fillId="3" borderId="5" xfId="7" applyFont="1" applyFill="1">
      <alignment wrapText="1"/>
    </xf>
    <xf numFmtId="0" fontId="1" fillId="3" borderId="6" xfId="4" applyFill="1">
      <alignment wrapText="1"/>
    </xf>
    <xf numFmtId="1" fontId="2" fillId="3" borderId="2" xfId="15" applyNumberFormat="1" applyFont="1" applyFill="1" applyBorder="1" applyAlignment="1">
      <alignment wrapText="1"/>
    </xf>
    <xf numFmtId="2" fontId="2" fillId="3" borderId="2" xfId="15" applyNumberFormat="1" applyFont="1" applyFill="1" applyBorder="1" applyAlignment="1">
      <alignment wrapText="1"/>
    </xf>
    <xf numFmtId="164" fontId="2" fillId="3" borderId="2" xfId="15" applyNumberFormat="1" applyFont="1" applyFill="1" applyBorder="1" applyAlignment="1">
      <alignment wrapText="1"/>
    </xf>
    <xf numFmtId="43" fontId="2" fillId="3" borderId="2" xfId="15" applyFont="1" applyFill="1" applyBorder="1" applyAlignment="1">
      <alignment wrapText="1"/>
    </xf>
    <xf numFmtId="0" fontId="0" fillId="3" borderId="11" xfId="7" applyFont="1" applyFill="1" applyBorder="1">
      <alignment wrapText="1"/>
    </xf>
    <xf numFmtId="0" fontId="0" fillId="4" borderId="5" xfId="7" applyFont="1" applyFill="1">
      <alignment wrapText="1"/>
    </xf>
    <xf numFmtId="0" fontId="1" fillId="4" borderId="6" xfId="4" applyFill="1">
      <alignment wrapText="1"/>
    </xf>
    <xf numFmtId="1" fontId="2" fillId="4" borderId="2" xfId="15" applyNumberFormat="1" applyFont="1" applyFill="1" applyBorder="1" applyAlignment="1">
      <alignment wrapText="1"/>
    </xf>
    <xf numFmtId="2" fontId="2" fillId="4" borderId="2" xfId="15" applyNumberFormat="1" applyFont="1" applyFill="1" applyBorder="1" applyAlignment="1">
      <alignment wrapText="1"/>
    </xf>
    <xf numFmtId="164" fontId="2" fillId="4" borderId="2" xfId="15" applyNumberFormat="1" applyFont="1" applyFill="1" applyBorder="1" applyAlignment="1">
      <alignment wrapText="1"/>
    </xf>
    <xf numFmtId="43" fontId="2" fillId="4" borderId="2" xfId="15" applyFont="1" applyFill="1" applyBorder="1" applyAlignment="1">
      <alignment wrapText="1"/>
    </xf>
    <xf numFmtId="0" fontId="0" fillId="4" borderId="11" xfId="7" applyFont="1" applyFill="1" applyBorder="1">
      <alignment wrapText="1"/>
    </xf>
    <xf numFmtId="164" fontId="2" fillId="3" borderId="2" xfId="15" applyNumberFormat="1" applyFont="1" applyFill="1" applyBorder="1" applyAlignment="1">
      <alignment horizontal="center" wrapText="1"/>
    </xf>
    <xf numFmtId="164" fontId="2" fillId="4" borderId="2" xfId="15" applyNumberFormat="1" applyFont="1" applyFill="1" applyBorder="1" applyAlignment="1">
      <alignment horizontal="center" wrapText="1"/>
    </xf>
    <xf numFmtId="0" fontId="1" fillId="3" borderId="6" xfId="4" applyFill="1" applyAlignment="1">
      <alignment horizontal="center" wrapText="1"/>
    </xf>
    <xf numFmtId="0" fontId="1" fillId="4" borderId="6" xfId="4" applyFill="1" applyAlignment="1">
      <alignment horizontal="center" wrapText="1"/>
    </xf>
    <xf numFmtId="166" fontId="2" fillId="0" borderId="2" xfId="15" applyNumberFormat="1" applyFont="1" applyBorder="1" applyAlignment="1">
      <alignment wrapText="1"/>
    </xf>
    <xf numFmtId="166" fontId="2" fillId="2" borderId="2" xfId="15" applyNumberFormat="1" applyFont="1" applyFill="1" applyBorder="1" applyAlignment="1">
      <alignment wrapText="1"/>
    </xf>
    <xf numFmtId="166" fontId="2" fillId="3" borderId="2" xfId="15" applyNumberFormat="1" applyFont="1" applyFill="1" applyBorder="1" applyAlignment="1">
      <alignment wrapText="1"/>
    </xf>
    <xf numFmtId="166" fontId="2" fillId="4" borderId="2" xfId="15" applyNumberFormat="1" applyFont="1" applyFill="1" applyBorder="1" applyAlignment="1">
      <alignment wrapText="1"/>
    </xf>
    <xf numFmtId="0" fontId="2" fillId="0" borderId="2" xfId="8" applyBorder="1" applyAlignment="1">
      <alignment horizontal="left" wrapText="1" indent="2"/>
    </xf>
    <xf numFmtId="0" fontId="10" fillId="0" borderId="0" xfId="0" applyFont="1"/>
    <xf numFmtId="0" fontId="10" fillId="0" borderId="5" xfId="7" applyFont="1">
      <alignment wrapText="1"/>
    </xf>
    <xf numFmtId="1" fontId="1" fillId="0" borderId="2" xfId="15" applyNumberFormat="1" applyFont="1" applyBorder="1" applyAlignment="1">
      <alignment wrapText="1"/>
    </xf>
    <xf numFmtId="2" fontId="1" fillId="0" borderId="2" xfId="15" applyNumberFormat="1" applyFont="1" applyBorder="1" applyAlignment="1">
      <alignment wrapText="1"/>
    </xf>
    <xf numFmtId="0" fontId="10" fillId="0" borderId="11" xfId="7" applyFont="1" applyBorder="1">
      <alignment wrapText="1"/>
    </xf>
    <xf numFmtId="164" fontId="1" fillId="0" borderId="2" xfId="15" applyNumberFormat="1" applyFont="1" applyBorder="1" applyAlignment="1">
      <alignment wrapText="1"/>
    </xf>
    <xf numFmtId="166" fontId="1" fillId="0" borderId="2" xfId="15" applyNumberFormat="1" applyFont="1" applyBorder="1" applyAlignment="1">
      <alignment wrapText="1"/>
    </xf>
    <xf numFmtId="43" fontId="1" fillId="0" borderId="2" xfId="15" applyFont="1" applyBorder="1" applyAlignment="1">
      <alignment wrapText="1"/>
    </xf>
    <xf numFmtId="0" fontId="10" fillId="2" borderId="5" xfId="7" applyFont="1" applyFill="1">
      <alignment wrapText="1"/>
    </xf>
    <xf numFmtId="1" fontId="1" fillId="2" borderId="2" xfId="15" applyNumberFormat="1" applyFont="1" applyFill="1" applyBorder="1" applyAlignment="1">
      <alignment wrapText="1"/>
    </xf>
    <xf numFmtId="2" fontId="1" fillId="2" borderId="2" xfId="15" applyNumberFormat="1" applyFont="1" applyFill="1" applyBorder="1" applyAlignment="1">
      <alignment wrapText="1"/>
    </xf>
    <xf numFmtId="164" fontId="1" fillId="2" borderId="2" xfId="15" applyNumberFormat="1" applyFont="1" applyFill="1" applyBorder="1" applyAlignment="1">
      <alignment wrapText="1"/>
    </xf>
    <xf numFmtId="43" fontId="1" fillId="2" borderId="2" xfId="15" applyFont="1" applyFill="1" applyBorder="1" applyAlignment="1">
      <alignment wrapText="1"/>
    </xf>
    <xf numFmtId="0" fontId="10" fillId="2" borderId="11" xfId="7" applyFont="1" applyFill="1" applyBorder="1">
      <alignment wrapText="1"/>
    </xf>
    <xf numFmtId="166" fontId="1" fillId="2" borderId="2" xfId="15" applyNumberFormat="1" applyFont="1" applyFill="1" applyBorder="1" applyAlignment="1">
      <alignment wrapText="1"/>
    </xf>
    <xf numFmtId="9" fontId="2" fillId="2" borderId="2" xfId="16" applyNumberFormat="1" applyFont="1" applyFill="1" applyBorder="1" applyAlignment="1">
      <alignment wrapText="1"/>
    </xf>
    <xf numFmtId="9" fontId="1" fillId="2" borderId="6" xfId="4" applyNumberFormat="1" applyFill="1">
      <alignment wrapText="1"/>
    </xf>
    <xf numFmtId="9" fontId="0" fillId="2" borderId="11" xfId="7" applyNumberFormat="1" applyFont="1" applyFill="1" applyBorder="1">
      <alignment wrapText="1"/>
    </xf>
    <xf numFmtId="0" fontId="8" fillId="2" borderId="5" xfId="7" applyFont="1" applyFill="1">
      <alignment wrapText="1"/>
    </xf>
    <xf numFmtId="9" fontId="8" fillId="2" borderId="11" xfId="7" applyNumberFormat="1" applyFont="1" applyFill="1" applyBorder="1">
      <alignment wrapText="1"/>
    </xf>
    <xf numFmtId="9" fontId="2" fillId="3" borderId="2" xfId="15" applyNumberFormat="1" applyFont="1" applyFill="1" applyBorder="1" applyAlignment="1">
      <alignment wrapText="1"/>
    </xf>
    <xf numFmtId="9" fontId="2" fillId="3" borderId="2" xfId="16" applyNumberFormat="1" applyFont="1" applyFill="1" applyBorder="1" applyAlignment="1">
      <alignment wrapText="1"/>
    </xf>
    <xf numFmtId="9" fontId="1" fillId="3" borderId="6" xfId="4" applyNumberFormat="1" applyFill="1">
      <alignment wrapText="1"/>
    </xf>
    <xf numFmtId="9" fontId="0" fillId="3" borderId="11" xfId="7" applyNumberFormat="1" applyFont="1" applyFill="1" applyBorder="1">
      <alignment wrapText="1"/>
    </xf>
    <xf numFmtId="9" fontId="2" fillId="3" borderId="2" xfId="16" applyNumberFormat="1" applyFont="1" applyFill="1" applyBorder="1" applyAlignment="1">
      <alignment horizontal="center" wrapText="1"/>
    </xf>
    <xf numFmtId="9" fontId="1" fillId="3" borderId="6" xfId="4" applyNumberFormat="1" applyFill="1" applyAlignment="1">
      <alignment horizontal="center" wrapText="1"/>
    </xf>
    <xf numFmtId="9" fontId="2" fillId="4" borderId="2" xfId="15" applyNumberFormat="1" applyFont="1" applyFill="1" applyBorder="1" applyAlignment="1">
      <alignment wrapText="1"/>
    </xf>
    <xf numFmtId="9" fontId="2" fillId="4" borderId="2" xfId="16" applyNumberFormat="1" applyFont="1" applyFill="1" applyBorder="1" applyAlignment="1">
      <alignment wrapText="1"/>
    </xf>
    <xf numFmtId="9" fontId="1" fillId="4" borderId="6" xfId="4" applyNumberFormat="1" applyFill="1">
      <alignment wrapText="1"/>
    </xf>
    <xf numFmtId="9" fontId="0" fillId="4" borderId="11" xfId="7" applyNumberFormat="1" applyFont="1" applyFill="1" applyBorder="1">
      <alignment wrapText="1"/>
    </xf>
    <xf numFmtId="9" fontId="2" fillId="4" borderId="2" xfId="16" applyNumberFormat="1" applyFont="1" applyFill="1" applyBorder="1" applyAlignment="1">
      <alignment horizontal="center" wrapText="1"/>
    </xf>
    <xf numFmtId="9" fontId="1" fillId="4" borderId="6" xfId="4" applyNumberFormat="1" applyFill="1" applyAlignment="1">
      <alignment horizontal="center" wrapText="1"/>
    </xf>
    <xf numFmtId="0" fontId="1" fillId="0" borderId="8" xfId="3" applyBorder="1" applyAlignment="1">
      <alignment horizontal="center" wrapText="1"/>
    </xf>
    <xf numFmtId="0" fontId="1" fillId="0" borderId="9" xfId="3" applyBorder="1" applyAlignment="1">
      <alignment horizontal="center" wrapText="1"/>
    </xf>
    <xf numFmtId="0" fontId="1" fillId="0" borderId="10" xfId="3" applyBorder="1" applyAlignment="1">
      <alignment horizontal="center" wrapText="1"/>
    </xf>
    <xf numFmtId="0" fontId="2" fillId="0" borderId="3" xfId="6" applyAlignment="1">
      <alignment horizontal="left" vertical="top" wrapText="1"/>
    </xf>
    <xf numFmtId="0" fontId="2" fillId="0" borderId="3" xfId="6">
      <alignment vertical="top" wrapText="1"/>
    </xf>
    <xf numFmtId="0" fontId="1" fillId="0" borderId="12" xfId="3" applyBorder="1" applyAlignment="1">
      <alignment horizontal="center" wrapText="1"/>
    </xf>
    <xf numFmtId="0" fontId="1" fillId="0" borderId="13" xfId="3" applyBorder="1" applyAlignment="1">
      <alignment horizontal="center" wrapText="1"/>
    </xf>
    <xf numFmtId="0" fontId="1" fillId="0" borderId="14" xfId="3" applyBorder="1" applyAlignment="1">
      <alignment horizontal="center" wrapText="1"/>
    </xf>
  </cellXfs>
  <cellStyles count="19">
    <cellStyle name="Body: normal cell" xfId="2" xr:uid="{00000000-0005-0000-0000-000000000000}"/>
    <cellStyle name="Comma" xfId="15" builtinId="3"/>
    <cellStyle name="Comma [0]" xfId="16" builtinId="6"/>
    <cellStyle name="Comma 2" xfId="14" xr:uid="{00000000-0005-0000-0000-000003000000}"/>
    <cellStyle name="Followed Hyperlink" xfId="10" builtinId="9" customBuiltin="1"/>
    <cellStyle name="Font: Calibri, 9pt regular" xfId="8" xr:uid="{00000000-0005-0000-0000-000005000000}"/>
    <cellStyle name="Footnotes: all except top row" xfId="11" xr:uid="{00000000-0005-0000-0000-000006000000}"/>
    <cellStyle name="Footnotes: top row" xfId="6" xr:uid="{00000000-0005-0000-0000-000007000000}"/>
    <cellStyle name="Header: bottom row" xfId="1" xr:uid="{00000000-0005-0000-0000-000008000000}"/>
    <cellStyle name="Header: top rows" xfId="3" xr:uid="{00000000-0005-0000-0000-000009000000}"/>
    <cellStyle name="Hyperlink" xfId="9" builtinId="8" customBuiltin="1"/>
    <cellStyle name="Normal" xfId="0" builtinId="0"/>
    <cellStyle name="Normal 2" xfId="13" xr:uid="{00000000-0005-0000-0000-00000E000000}"/>
    <cellStyle name="Normal 3" xfId="17" xr:uid="{00000000-0005-0000-0000-00000F000000}"/>
    <cellStyle name="Normal 5 2 2" xfId="18" xr:uid="{B7A9A512-3749-4E6A-A340-B45B176B1404}"/>
    <cellStyle name="Parent row" xfId="5" xr:uid="{00000000-0005-0000-0000-000010000000}"/>
    <cellStyle name="Section Break" xfId="7" xr:uid="{00000000-0005-0000-0000-000012000000}"/>
    <cellStyle name="Section Break: parent row" xfId="4" xr:uid="{00000000-0005-0000-0000-000013000000}"/>
    <cellStyle name="Table title" xfId="12" xr:uid="{00000000-0005-0000-0000-000014000000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colors>
    <mruColors>
      <color rgb="FFDDF4FF"/>
      <color rgb="FFF6E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STEO_NEW\Winter%20Fuels\stifs_propane.xlsx" TargetMode="External"/><Relationship Id="rId1" Type="http://schemas.openxmlformats.org/officeDocument/2006/relationships/externalLinkPath" Target="/STEO_NEW/Winter%20Fuels/stifs_prop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l Prices"/>
      <sheetName val="Real Prices"/>
    </sheetNames>
    <sheetDataSet>
      <sheetData sheetId="0"/>
      <sheetData sheetId="1">
        <row r="1">
          <cell r="C1" t="str">
            <v>PRRCANE</v>
          </cell>
          <cell r="D1" t="str">
            <v>PRRCAMW</v>
          </cell>
          <cell r="E1" t="str">
            <v>PRRCASO</v>
          </cell>
          <cell r="F1" t="str">
            <v>PRRCANE_CLD</v>
          </cell>
          <cell r="G1" t="str">
            <v>PRRCANE_WRM</v>
          </cell>
          <cell r="H1" t="str">
            <v>PRRCAMW_CLD</v>
          </cell>
          <cell r="I1" t="str">
            <v>PRRCAMW_WRM</v>
          </cell>
          <cell r="J1" t="str">
            <v>PRRCASO_CLD</v>
          </cell>
          <cell r="K1" t="str">
            <v>PRRCASO_WRM</v>
          </cell>
        </row>
        <row r="2">
          <cell r="A2" t="str">
            <v>00-01</v>
          </cell>
          <cell r="B2" t="str">
            <v>2000-2001</v>
          </cell>
          <cell r="C2">
            <v>2.6808755536496687</v>
          </cell>
          <cell r="D2">
            <v>2.2431336830076694</v>
          </cell>
        </row>
        <row r="3">
          <cell r="A3" t="str">
            <v>01-02</v>
          </cell>
          <cell r="B3" t="str">
            <v>2001-2002</v>
          </cell>
          <cell r="C3">
            <v>2.1744288793168458</v>
          </cell>
          <cell r="D3">
            <v>1.6236222784540013</v>
          </cell>
        </row>
        <row r="4">
          <cell r="A4" t="str">
            <v>02-03</v>
          </cell>
          <cell r="B4" t="str">
            <v>2002-2003</v>
          </cell>
          <cell r="C4">
            <v>2.473992199419432</v>
          </cell>
          <cell r="D4">
            <v>1.8997527776190488</v>
          </cell>
        </row>
        <row r="5">
          <cell r="A5" t="str">
            <v>03-04</v>
          </cell>
          <cell r="B5" t="str">
            <v>2003-2004</v>
          </cell>
          <cell r="C5">
            <v>2.5983577089821681</v>
          </cell>
          <cell r="D5">
            <v>1.982466861088203</v>
          </cell>
        </row>
        <row r="6">
          <cell r="A6" t="str">
            <v>04-05</v>
          </cell>
          <cell r="B6" t="str">
            <v>2004-2005</v>
          </cell>
          <cell r="C6">
            <v>3.0331899022407582</v>
          </cell>
          <cell r="D6">
            <v>2.3350165998926014</v>
          </cell>
        </row>
        <row r="7">
          <cell r="A7" t="str">
            <v>05-06</v>
          </cell>
          <cell r="B7" t="str">
            <v>2005-2006</v>
          </cell>
          <cell r="C7">
            <v>3.3757332905128195</v>
          </cell>
          <cell r="D7">
            <v>2.6545295892174154</v>
          </cell>
        </row>
        <row r="8">
          <cell r="A8" t="str">
            <v>06-07</v>
          </cell>
          <cell r="B8" t="str">
            <v>2006-2007</v>
          </cell>
          <cell r="C8">
            <v>3.3313249369111042</v>
          </cell>
          <cell r="D8">
            <v>2.5399578731370092</v>
          </cell>
        </row>
        <row r="9">
          <cell r="A9" t="str">
            <v>07-08</v>
          </cell>
          <cell r="B9" t="str">
            <v>2007-2008</v>
          </cell>
          <cell r="C9">
            <v>4.0572536386162046</v>
          </cell>
          <cell r="D9">
            <v>3.120190407835147</v>
          </cell>
        </row>
        <row r="10">
          <cell r="A10" t="str">
            <v>08-09</v>
          </cell>
          <cell r="B10" t="str">
            <v>2008-2009</v>
          </cell>
          <cell r="C10">
            <v>3.7827045170040847</v>
          </cell>
          <cell r="D10">
            <v>2.8108524169713389</v>
          </cell>
        </row>
        <row r="11">
          <cell r="A11" t="str">
            <v>09-10</v>
          </cell>
          <cell r="B11" t="str">
            <v>2009-2010</v>
          </cell>
          <cell r="C11">
            <v>3.9429303627282279</v>
          </cell>
          <cell r="D11">
            <v>2.6248676329124709</v>
          </cell>
        </row>
        <row r="12">
          <cell r="A12" t="str">
            <v>10-11</v>
          </cell>
          <cell r="B12" t="str">
            <v>2010-2011</v>
          </cell>
          <cell r="C12">
            <v>4.1972396806377228</v>
          </cell>
          <cell r="D12">
            <v>2.7415749239484275</v>
          </cell>
        </row>
        <row r="13">
          <cell r="A13" t="str">
            <v>11-12</v>
          </cell>
          <cell r="B13" t="str">
            <v>2011-2012</v>
          </cell>
          <cell r="C13">
            <v>4.2628797928868236</v>
          </cell>
          <cell r="D13">
            <v>2.8455257267413581</v>
          </cell>
        </row>
        <row r="14">
          <cell r="A14" t="str">
            <v>12-13</v>
          </cell>
          <cell r="B14" t="str">
            <v>2012-2013</v>
          </cell>
          <cell r="C14">
            <v>3.7183828136230415</v>
          </cell>
          <cell r="D14">
            <v>2.1531079722750799</v>
          </cell>
        </row>
        <row r="15">
          <cell r="A15" t="str">
            <v>13-14</v>
          </cell>
          <cell r="B15" t="str">
            <v>2013-2014</v>
          </cell>
          <cell r="C15">
            <v>4.3265432644846467</v>
          </cell>
          <cell r="D15">
            <v>3.1719881798609348</v>
          </cell>
        </row>
        <row r="16">
          <cell r="A16" t="str">
            <v>14-15</v>
          </cell>
          <cell r="B16" t="str">
            <v>2014-2015</v>
          </cell>
          <cell r="C16">
            <v>3.5985052695403561</v>
          </cell>
          <cell r="D16">
            <v>2.2910483549406933</v>
          </cell>
          <cell r="E16">
            <v>3.5745152344100872</v>
          </cell>
        </row>
        <row r="17">
          <cell r="A17" t="str">
            <v>15-16</v>
          </cell>
          <cell r="B17" t="str">
            <v>2015-2016</v>
          </cell>
          <cell r="C17">
            <v>3.2337188384445343</v>
          </cell>
          <cell r="D17">
            <v>1.7540836503739725</v>
          </cell>
          <cell r="E17">
            <v>2.7113629827235335</v>
          </cell>
        </row>
        <row r="18">
          <cell r="A18" t="str">
            <v>16-17</v>
          </cell>
          <cell r="B18" t="str">
            <v>2016-2017</v>
          </cell>
          <cell r="C18">
            <v>3.5905986068691513</v>
          </cell>
          <cell r="D18">
            <v>1.8723253461561915</v>
          </cell>
          <cell r="E18">
            <v>2.8983961081060774</v>
          </cell>
        </row>
        <row r="19">
          <cell r="A19" t="str">
            <v>17-18</v>
          </cell>
          <cell r="B19" t="str">
            <v>2017-2018</v>
          </cell>
          <cell r="C19">
            <v>3.7569150296241638</v>
          </cell>
          <cell r="D19">
            <v>2.1103658499740674</v>
          </cell>
          <cell r="E19">
            <v>3.0053369309035856</v>
          </cell>
        </row>
        <row r="20">
          <cell r="A20" t="str">
            <v>18-19</v>
          </cell>
          <cell r="B20" t="str">
            <v>2018-2019</v>
          </cell>
          <cell r="C20">
            <v>3.6200765332580152</v>
          </cell>
          <cell r="D20">
            <v>1.9518907953616884</v>
          </cell>
          <cell r="E20">
            <v>2.9817347277444757</v>
          </cell>
        </row>
        <row r="21">
          <cell r="A21" t="str">
            <v>19-20</v>
          </cell>
          <cell r="B21" t="str">
            <v>2019-2020</v>
          </cell>
          <cell r="C21">
            <v>2.7835904208719491</v>
          </cell>
          <cell r="D21">
            <v>1.703557337573633</v>
          </cell>
          <cell r="E21">
            <v>2.5775418125521927</v>
          </cell>
        </row>
        <row r="22">
          <cell r="A22" t="str">
            <v>20-21</v>
          </cell>
          <cell r="B22" t="str">
            <v>2020-2021</v>
          </cell>
          <cell r="C22">
            <v>2.7376101733815115</v>
          </cell>
          <cell r="D22">
            <v>1.7014628966036487</v>
          </cell>
          <cell r="E22">
            <v>2.5362153377253538</v>
          </cell>
        </row>
        <row r="23">
          <cell r="A23" t="str">
            <v>21-22</v>
          </cell>
          <cell r="B23" t="str">
            <v>2021-2022</v>
          </cell>
          <cell r="C23">
            <v>3.5772218102214572</v>
          </cell>
          <cell r="D23">
            <v>2.4745460261720016</v>
          </cell>
          <cell r="E23">
            <v>3.323671024183815</v>
          </cell>
        </row>
        <row r="24">
          <cell r="A24" t="str">
            <v>22-23</v>
          </cell>
          <cell r="B24" t="str">
            <v>2022-2023</v>
          </cell>
          <cell r="C24">
            <v>3.2866527112258184</v>
          </cell>
          <cell r="D24">
            <v>2.1855030379231186</v>
          </cell>
          <cell r="E24">
            <v>3.0143925177135298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23-24</v>
          </cell>
          <cell r="B25" t="str">
            <v>2023-2024</v>
          </cell>
          <cell r="C25">
            <v>3.037207466366536</v>
          </cell>
          <cell r="D25">
            <v>1.8273089935478231</v>
          </cell>
          <cell r="E25">
            <v>2.8698369990397317</v>
          </cell>
        </row>
        <row r="26">
          <cell r="A26" t="str">
            <v>24-25</v>
          </cell>
          <cell r="B26" t="str">
            <v>2024-2025</v>
          </cell>
        </row>
        <row r="27">
          <cell r="A27" t="str">
            <v>25-26</v>
          </cell>
          <cell r="B27" t="str">
            <v>2025-2026</v>
          </cell>
        </row>
      </sheetData>
    </sheetDataSet>
  </externalBook>
</externalLink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4"/>
  <sheetViews>
    <sheetView showGridLines="0" zoomScale="110" zoomScaleNormal="110" workbookViewId="0">
      <pane xSplit="1" ySplit="4" topLeftCell="B30" activePane="bottomRight" state="frozen"/>
      <selection pane="topRight" activeCell="B1" sqref="B1"/>
      <selection pane="bottomLeft" activeCell="A5" sqref="A5"/>
      <selection pane="bottomRight" activeCell="B7" sqref="B7:L110"/>
    </sheetView>
  </sheetViews>
  <sheetFormatPr defaultRowHeight="14.4" x14ac:dyDescent="0.3"/>
  <cols>
    <col min="1" max="1" width="19.88671875" customWidth="1"/>
    <col min="2" max="2" width="9.5546875" customWidth="1"/>
    <col min="3" max="6" width="9.44140625" customWidth="1"/>
    <col min="7" max="12" width="9.5546875" customWidth="1"/>
  </cols>
  <sheetData>
    <row r="1" spans="1:12" ht="15" customHeight="1" x14ac:dyDescent="0.3">
      <c r="A1" s="1" t="s">
        <v>74</v>
      </c>
    </row>
    <row r="2" spans="1:12" ht="18" customHeight="1" x14ac:dyDescent="0.3">
      <c r="A2" s="34" t="s">
        <v>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3">
      <c r="A3" s="4"/>
      <c r="B3" s="91" t="s">
        <v>21</v>
      </c>
      <c r="C3" s="92"/>
      <c r="D3" s="92"/>
      <c r="E3" s="92"/>
      <c r="F3" s="93"/>
      <c r="G3" s="91" t="s">
        <v>22</v>
      </c>
      <c r="H3" s="93"/>
      <c r="I3" s="91" t="s">
        <v>70</v>
      </c>
      <c r="J3" s="92"/>
      <c r="K3" s="92"/>
      <c r="L3" s="93"/>
    </row>
    <row r="4" spans="1:12" ht="14.25" customHeight="1" thickBot="1" x14ac:dyDescent="0.35">
      <c r="A4" s="5" t="s">
        <v>20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65</v>
      </c>
      <c r="G4" s="35" t="s">
        <v>68</v>
      </c>
      <c r="H4" s="5" t="s">
        <v>23</v>
      </c>
      <c r="I4" s="35" t="s">
        <v>35</v>
      </c>
      <c r="J4" s="5" t="s">
        <v>23</v>
      </c>
      <c r="K4" s="35" t="s">
        <v>63</v>
      </c>
      <c r="L4" s="5" t="s">
        <v>23</v>
      </c>
    </row>
    <row r="5" spans="1:12" ht="15" thickTop="1" x14ac:dyDescent="0.3">
      <c r="A5" s="2" t="s">
        <v>24</v>
      </c>
      <c r="B5" s="2"/>
      <c r="C5" s="2"/>
      <c r="D5" s="2"/>
      <c r="E5" s="2"/>
      <c r="F5" s="2"/>
      <c r="G5" s="20"/>
      <c r="H5" s="20"/>
      <c r="I5" s="36"/>
      <c r="J5" s="36"/>
      <c r="K5" s="43"/>
      <c r="L5" s="43"/>
    </row>
    <row r="6" spans="1:12" x14ac:dyDescent="0.3">
      <c r="A6" s="3" t="s">
        <v>15</v>
      </c>
      <c r="B6" s="3"/>
      <c r="C6" s="3"/>
      <c r="D6" s="3"/>
      <c r="E6" s="3"/>
      <c r="F6" s="3"/>
      <c r="G6" s="21"/>
      <c r="H6" s="21"/>
      <c r="I6" s="37"/>
      <c r="J6" s="37"/>
      <c r="K6" s="44"/>
      <c r="L6" s="44"/>
    </row>
    <row r="7" spans="1:12" ht="15" customHeight="1" x14ac:dyDescent="0.3">
      <c r="A7" s="9" t="s">
        <v>47</v>
      </c>
      <c r="B7" s="30">
        <v>54.47873350025688</v>
      </c>
      <c r="C7" s="30">
        <v>55.130750786130903</v>
      </c>
      <c r="D7" s="30">
        <v>56.669229390826999</v>
      </c>
      <c r="E7" s="30">
        <v>52.195207594046799</v>
      </c>
      <c r="F7" s="30">
        <v>52.451146485208788</v>
      </c>
      <c r="G7" s="31">
        <v>56.320309285017721</v>
      </c>
      <c r="H7" s="74">
        <v>7.3766982403330905E-2</v>
      </c>
      <c r="I7" s="38">
        <v>57.697586107058136</v>
      </c>
      <c r="J7" s="79">
        <v>0.10002526109374643</v>
      </c>
      <c r="K7" s="45">
        <v>56.320309285494091</v>
      </c>
      <c r="L7" s="85">
        <v>7.3766982412413196E-2</v>
      </c>
    </row>
    <row r="8" spans="1:12" x14ac:dyDescent="0.3">
      <c r="A8" s="9" t="s">
        <v>48</v>
      </c>
      <c r="B8" s="28">
        <v>11.389072764931234</v>
      </c>
      <c r="C8" s="28">
        <v>11.50515878783793</v>
      </c>
      <c r="D8" s="28">
        <v>13.963873025156003</v>
      </c>
      <c r="E8" s="28">
        <v>16.871956658438105</v>
      </c>
      <c r="F8" s="28">
        <v>14.520746805389106</v>
      </c>
      <c r="G8" s="29">
        <v>15.37534832532265</v>
      </c>
      <c r="H8" s="74">
        <v>5.8853826968209066E-2</v>
      </c>
      <c r="I8" s="39">
        <v>15.374603266749153</v>
      </c>
      <c r="J8" s="80">
        <v>5.8802517033294421E-2</v>
      </c>
      <c r="K8" s="46">
        <v>15.375348325306833</v>
      </c>
      <c r="L8" s="86">
        <v>5.8853826967119716E-2</v>
      </c>
    </row>
    <row r="9" spans="1:12" x14ac:dyDescent="0.3">
      <c r="A9" s="9" t="s">
        <v>45</v>
      </c>
      <c r="B9" s="10">
        <v>620.46225997572242</v>
      </c>
      <c r="C9" s="10">
        <v>634.28804188715685</v>
      </c>
      <c r="D9" s="10">
        <v>791.32192364694686</v>
      </c>
      <c r="E9" s="10">
        <v>880.63528030493694</v>
      </c>
      <c r="F9" s="10">
        <v>761.62981776409151</v>
      </c>
      <c r="G9" s="22">
        <v>865.94437304705093</v>
      </c>
      <c r="H9" s="74">
        <v>0.13696227858987253</v>
      </c>
      <c r="I9" s="40">
        <v>887.07749584511657</v>
      </c>
      <c r="J9" s="80">
        <v>0.16470951524626543</v>
      </c>
      <c r="K9" s="47">
        <v>865.94437305348447</v>
      </c>
      <c r="L9" s="86">
        <v>0.13696227859831978</v>
      </c>
    </row>
    <row r="10" spans="1:12" x14ac:dyDescent="0.3">
      <c r="A10" s="3" t="s">
        <v>16</v>
      </c>
      <c r="B10" s="3"/>
      <c r="C10" s="3"/>
      <c r="D10" s="3"/>
      <c r="E10" s="3"/>
      <c r="F10" s="3"/>
      <c r="G10" s="21"/>
      <c r="H10" s="75"/>
      <c r="I10" s="37"/>
      <c r="J10" s="81"/>
      <c r="K10" s="44"/>
      <c r="L10" s="87"/>
    </row>
    <row r="11" spans="1:12" x14ac:dyDescent="0.3">
      <c r="A11" s="9" t="s">
        <v>49</v>
      </c>
      <c r="B11" s="30">
        <v>59.01232733692391</v>
      </c>
      <c r="C11" s="30">
        <v>59.087822969819833</v>
      </c>
      <c r="D11" s="30">
        <v>61.348760239659406</v>
      </c>
      <c r="E11" s="30">
        <v>58.490505644547774</v>
      </c>
      <c r="F11" s="30">
        <v>53.837162749790522</v>
      </c>
      <c r="G11" s="22">
        <v>59.526447567393021</v>
      </c>
      <c r="H11" s="74">
        <v>0.10567579209260303</v>
      </c>
      <c r="I11" s="40">
        <v>61.055726669228491</v>
      </c>
      <c r="J11" s="80">
        <v>0.13408143280110085</v>
      </c>
      <c r="K11" s="47">
        <v>59.52644756756542</v>
      </c>
      <c r="L11" s="86">
        <v>0.10567579209580535</v>
      </c>
    </row>
    <row r="12" spans="1:12" ht="15" customHeight="1" x14ac:dyDescent="0.3">
      <c r="A12" s="9" t="s">
        <v>48</v>
      </c>
      <c r="B12" s="28">
        <v>7.1511563310293944</v>
      </c>
      <c r="C12" s="28">
        <v>7.6136360165339827</v>
      </c>
      <c r="D12" s="28">
        <v>10.499799129059966</v>
      </c>
      <c r="E12" s="28">
        <v>12.04374416715938</v>
      </c>
      <c r="F12" s="28">
        <v>9.8236172737995577</v>
      </c>
      <c r="G12" s="32">
        <v>10.010053711976791</v>
      </c>
      <c r="H12" s="74">
        <v>1.8978389831460163E-2</v>
      </c>
      <c r="I12" s="41">
        <v>10.009367767421082</v>
      </c>
      <c r="J12" s="80">
        <v>1.8908563764687525E-2</v>
      </c>
      <c r="K12" s="48">
        <v>10.010053711976633</v>
      </c>
      <c r="L12" s="86">
        <v>1.8978389831443954E-2</v>
      </c>
    </row>
    <row r="13" spans="1:12" x14ac:dyDescent="0.3">
      <c r="A13" s="9" t="s">
        <v>45</v>
      </c>
      <c r="B13" s="10">
        <v>422.00637824422245</v>
      </c>
      <c r="C13" s="10">
        <v>449.87317710160426</v>
      </c>
      <c r="D13" s="10">
        <v>644.14965933328449</v>
      </c>
      <c r="E13" s="10">
        <v>704.44468619072506</v>
      </c>
      <c r="F13" s="10">
        <v>528.87568196120026</v>
      </c>
      <c r="G13" s="22">
        <v>595.8629374327744</v>
      </c>
      <c r="H13" s="74">
        <v>0.12665973830214505</v>
      </c>
      <c r="I13" s="40">
        <v>611.12922253944737</v>
      </c>
      <c r="J13" s="80">
        <v>0.1555252838875687</v>
      </c>
      <c r="K13" s="47">
        <v>595.86293743449062</v>
      </c>
      <c r="L13" s="86">
        <v>0.12665973830539023</v>
      </c>
    </row>
    <row r="14" spans="1:12" x14ac:dyDescent="0.3">
      <c r="A14" s="3" t="s">
        <v>12</v>
      </c>
      <c r="B14" s="3"/>
      <c r="C14" s="3"/>
      <c r="D14" s="3"/>
      <c r="E14" s="3"/>
      <c r="F14" s="3"/>
      <c r="G14" s="21"/>
      <c r="H14" s="75"/>
      <c r="I14" s="37"/>
      <c r="J14" s="81"/>
      <c r="K14" s="44"/>
      <c r="L14" s="87"/>
    </row>
    <row r="15" spans="1:12" x14ac:dyDescent="0.3">
      <c r="A15" s="9" t="s">
        <v>49</v>
      </c>
      <c r="B15" s="30">
        <v>35.911839828756705</v>
      </c>
      <c r="C15" s="30">
        <v>38.528205093275851</v>
      </c>
      <c r="D15" s="30">
        <v>37.180740942766903</v>
      </c>
      <c r="E15" s="30">
        <v>34.584535169864047</v>
      </c>
      <c r="F15" s="30">
        <v>36.283876593803633</v>
      </c>
      <c r="G15" s="22">
        <v>36.974291509267054</v>
      </c>
      <c r="H15" s="74">
        <v>1.9028146391097733E-2</v>
      </c>
      <c r="I15" s="40">
        <v>37.80751341220946</v>
      </c>
      <c r="J15" s="80">
        <v>4.1992117751442848E-2</v>
      </c>
      <c r="K15" s="47">
        <v>36.97429150931724</v>
      </c>
      <c r="L15" s="86">
        <v>1.9028146392480849E-2</v>
      </c>
    </row>
    <row r="16" spans="1:12" ht="15" customHeight="1" x14ac:dyDescent="0.3">
      <c r="A16" s="9" t="s">
        <v>48</v>
      </c>
      <c r="B16" s="28">
        <v>10.343869940534908</v>
      </c>
      <c r="C16" s="28">
        <v>10.874980741263352</v>
      </c>
      <c r="D16" s="28">
        <v>13.740637113597426</v>
      </c>
      <c r="E16" s="28">
        <v>15.72936479570115</v>
      </c>
      <c r="F16" s="28">
        <v>13.79657441447822</v>
      </c>
      <c r="G16" s="32">
        <v>14.248281721603815</v>
      </c>
      <c r="H16" s="74">
        <v>3.2740540771596827E-2</v>
      </c>
      <c r="I16" s="41">
        <v>14.243570641076422</v>
      </c>
      <c r="J16" s="80">
        <v>3.2399073361944142E-2</v>
      </c>
      <c r="K16" s="48">
        <v>14.248281721611102</v>
      </c>
      <c r="L16" s="86">
        <v>3.2740540772125071E-2</v>
      </c>
    </row>
    <row r="17" spans="1:12" x14ac:dyDescent="0.3">
      <c r="A17" s="9" t="s">
        <v>45</v>
      </c>
      <c r="B17" s="10">
        <v>371.46740051398075</v>
      </c>
      <c r="C17" s="10">
        <v>418.99348838481944</v>
      </c>
      <c r="D17" s="10">
        <v>510.88706890923424</v>
      </c>
      <c r="E17" s="10">
        <v>543.99276997654783</v>
      </c>
      <c r="F17" s="10">
        <v>500.59320347215635</v>
      </c>
      <c r="G17" s="22">
        <v>526.82012188074088</v>
      </c>
      <c r="H17" s="74">
        <v>5.2391678965420407E-2</v>
      </c>
      <c r="I17" s="40">
        <v>538.51398805024974</v>
      </c>
      <c r="J17" s="80">
        <v>7.5751696817039527E-2</v>
      </c>
      <c r="K17" s="47">
        <v>526.82012188172541</v>
      </c>
      <c r="L17" s="86">
        <v>5.2391678967387056E-2</v>
      </c>
    </row>
    <row r="18" spans="1:12" x14ac:dyDescent="0.3">
      <c r="A18" s="3" t="s">
        <v>17</v>
      </c>
      <c r="B18" s="3"/>
      <c r="C18" s="3"/>
      <c r="D18" s="3"/>
      <c r="E18" s="3"/>
      <c r="F18" s="3"/>
      <c r="G18" s="21"/>
      <c r="H18" s="75"/>
      <c r="I18" s="37"/>
      <c r="J18" s="81"/>
      <c r="K18" s="44"/>
      <c r="L18" s="87"/>
    </row>
    <row r="19" spans="1:12" x14ac:dyDescent="0.3">
      <c r="A19" s="9" t="s">
        <v>49</v>
      </c>
      <c r="B19" s="30">
        <v>39.887704685261767</v>
      </c>
      <c r="C19" s="30">
        <v>40.325468350109482</v>
      </c>
      <c r="D19" s="30">
        <v>38.960004539777707</v>
      </c>
      <c r="E19" s="30">
        <v>45.254446105454377</v>
      </c>
      <c r="F19" s="30">
        <v>39.342133713473856</v>
      </c>
      <c r="G19" s="22">
        <v>39.737258136238452</v>
      </c>
      <c r="H19" s="74">
        <v>1.004328910176211E-2</v>
      </c>
      <c r="I19" s="40">
        <v>40.614429758365958</v>
      </c>
      <c r="J19" s="80">
        <v>3.2339274075934732E-2</v>
      </c>
      <c r="K19" s="47">
        <v>39.737258136230828</v>
      </c>
      <c r="L19" s="86">
        <v>1.0043289101568265E-2</v>
      </c>
    </row>
    <row r="20" spans="1:12" x14ac:dyDescent="0.3">
      <c r="A20" s="9" t="s">
        <v>48</v>
      </c>
      <c r="B20" s="28">
        <v>10.409368388355958</v>
      </c>
      <c r="C20" s="28">
        <v>11.310730872142139</v>
      </c>
      <c r="D20" s="28">
        <v>14.049625138040334</v>
      </c>
      <c r="E20" s="28">
        <v>17.251372315778266</v>
      </c>
      <c r="F20" s="28">
        <v>15.818753369148064</v>
      </c>
      <c r="G20" s="32">
        <v>14.981336363929744</v>
      </c>
      <c r="H20" s="74">
        <v>-5.2938242709540395E-2</v>
      </c>
      <c r="I20" s="41">
        <v>14.981392726897909</v>
      </c>
      <c r="J20" s="80">
        <v>-5.2934679662133943E-2</v>
      </c>
      <c r="K20" s="48">
        <v>14.981336363915519</v>
      </c>
      <c r="L20" s="86">
        <v>-5.2938242710439676E-2</v>
      </c>
    </row>
    <row r="21" spans="1:12" x14ac:dyDescent="0.3">
      <c r="A21" s="9" t="s">
        <v>45</v>
      </c>
      <c r="B21" s="10">
        <v>415.20581223484169</v>
      </c>
      <c r="C21" s="10">
        <v>456.11051980117406</v>
      </c>
      <c r="D21" s="10">
        <v>547.37345916022639</v>
      </c>
      <c r="E21" s="10">
        <v>780.70129870951519</v>
      </c>
      <c r="F21" s="10">
        <v>622.34351022948817</v>
      </c>
      <c r="G21" s="22">
        <v>595.31723031929221</v>
      </c>
      <c r="H21" s="74">
        <v>-4.3426627683849528E-2</v>
      </c>
      <c r="I21" s="40">
        <v>608.46072258908976</v>
      </c>
      <c r="J21" s="80">
        <v>-2.2307274699914781E-2</v>
      </c>
      <c r="K21" s="47">
        <v>595.3172303186127</v>
      </c>
      <c r="L21" s="86">
        <v>-4.3426627684941321E-2</v>
      </c>
    </row>
    <row r="22" spans="1:12" x14ac:dyDescent="0.3">
      <c r="A22" s="3" t="s">
        <v>11</v>
      </c>
      <c r="B22" s="3"/>
      <c r="C22" s="3"/>
      <c r="D22" s="3"/>
      <c r="E22" s="3"/>
      <c r="F22" s="3"/>
      <c r="G22" s="21"/>
      <c r="H22" s="75"/>
      <c r="I22" s="37"/>
      <c r="J22" s="81"/>
      <c r="K22" s="44"/>
      <c r="L22" s="87"/>
    </row>
    <row r="23" spans="1:12" ht="15.75" customHeight="1" x14ac:dyDescent="0.3">
      <c r="A23" s="9" t="s">
        <v>49</v>
      </c>
      <c r="B23" s="30">
        <v>48.035949950054196</v>
      </c>
      <c r="C23" s="30">
        <v>48.736615289493173</v>
      </c>
      <c r="D23" s="30">
        <v>49.091608025857511</v>
      </c>
      <c r="E23" s="30">
        <v>48.476919365280445</v>
      </c>
      <c r="F23" s="30">
        <v>45.831798894029042</v>
      </c>
      <c r="G23" s="22">
        <v>48.661268445720737</v>
      </c>
      <c r="H23" s="74">
        <v>6.1735947965601667E-2</v>
      </c>
      <c r="I23" s="40">
        <v>49.831246405443736</v>
      </c>
      <c r="J23" s="80">
        <v>8.7263594445902148E-2</v>
      </c>
      <c r="K23" s="47">
        <v>48.661268445885</v>
      </c>
      <c r="L23" s="86">
        <v>6.1735947969185689E-2</v>
      </c>
    </row>
    <row r="24" spans="1:12" x14ac:dyDescent="0.3">
      <c r="A24" s="9" t="s">
        <v>48</v>
      </c>
      <c r="B24" s="28">
        <v>9.4234661528478334</v>
      </c>
      <c r="C24" s="28">
        <v>9.9519034591995226</v>
      </c>
      <c r="D24" s="28">
        <v>12.645563827406159</v>
      </c>
      <c r="E24" s="28">
        <v>14.979015170495718</v>
      </c>
      <c r="F24" s="28">
        <v>12.977141511397683</v>
      </c>
      <c r="G24" s="32">
        <v>13.139681760971648</v>
      </c>
      <c r="H24" s="74">
        <v>1.2525119605978574E-2</v>
      </c>
      <c r="I24" s="41">
        <v>13.081731155223196</v>
      </c>
      <c r="J24" s="80">
        <v>8.059528651487069E-3</v>
      </c>
      <c r="K24" s="48">
        <v>13.082693028894578</v>
      </c>
      <c r="L24" s="86">
        <v>8.13364926352933E-3</v>
      </c>
    </row>
    <row r="25" spans="1:12" x14ac:dyDescent="0.3">
      <c r="A25" s="9" t="s">
        <v>45</v>
      </c>
      <c r="B25" s="10">
        <v>452.66514847422826</v>
      </c>
      <c r="C25" s="10">
        <v>485.02209028918344</v>
      </c>
      <c r="D25" s="10">
        <v>620.79106268098565</v>
      </c>
      <c r="E25" s="10">
        <v>726.13651059143342</v>
      </c>
      <c r="F25" s="10">
        <v>594.76573996973468</v>
      </c>
      <c r="G25" s="22">
        <v>639.39358146198197</v>
      </c>
      <c r="H25" s="74">
        <v>7.5034317703837949E-2</v>
      </c>
      <c r="I25" s="40">
        <v>651.8789686056972</v>
      </c>
      <c r="J25" s="80">
        <v>9.6026426537057841E-2</v>
      </c>
      <c r="K25" s="47">
        <v>636.62043747414737</v>
      </c>
      <c r="L25" s="86">
        <v>7.0371735780447864E-2</v>
      </c>
    </row>
    <row r="26" spans="1:12" x14ac:dyDescent="0.3">
      <c r="A26" s="19" t="s">
        <v>7</v>
      </c>
      <c r="B26" s="12"/>
      <c r="C26" s="12"/>
      <c r="D26" s="12"/>
      <c r="E26" s="12"/>
      <c r="F26" s="12"/>
      <c r="G26" s="24"/>
      <c r="H26" s="76"/>
      <c r="I26" s="42"/>
      <c r="J26" s="82"/>
      <c r="K26" s="49"/>
      <c r="L26" s="88"/>
    </row>
    <row r="27" spans="1:12" x14ac:dyDescent="0.3">
      <c r="A27" s="3" t="s">
        <v>11</v>
      </c>
      <c r="B27" s="3"/>
      <c r="C27" s="3"/>
      <c r="D27" s="3"/>
      <c r="E27" s="3"/>
      <c r="F27" s="3"/>
      <c r="G27" s="21"/>
      <c r="H27" s="75"/>
      <c r="I27" s="37"/>
      <c r="J27" s="81"/>
      <c r="K27" s="44"/>
      <c r="L27" s="87"/>
    </row>
    <row r="28" spans="1:12" x14ac:dyDescent="0.3">
      <c r="A28" s="9" t="s">
        <v>44</v>
      </c>
      <c r="B28" s="10">
        <v>400.85464910574086</v>
      </c>
      <c r="C28" s="10">
        <v>405.39404726140384</v>
      </c>
      <c r="D28" s="10">
        <v>416.69655666661311</v>
      </c>
      <c r="E28" s="10">
        <v>385.31005658157017</v>
      </c>
      <c r="F28" s="10">
        <v>386.76552214281332</v>
      </c>
      <c r="G28" s="22">
        <v>415.8270683724495</v>
      </c>
      <c r="H28" s="74">
        <v>7.5139960947463225E-2</v>
      </c>
      <c r="I28" s="40">
        <v>426.48290109237581</v>
      </c>
      <c r="J28" s="80">
        <v>0.102691105271004</v>
      </c>
      <c r="K28" s="47">
        <v>415.8270683766915</v>
      </c>
      <c r="L28" s="86">
        <v>7.5139960958430896E-2</v>
      </c>
    </row>
    <row r="29" spans="1:12" x14ac:dyDescent="0.3">
      <c r="A29" s="9" t="s">
        <v>50</v>
      </c>
      <c r="B29" s="28">
        <v>2.8794650875043271</v>
      </c>
      <c r="C29" s="28">
        <v>2.5852345484470822</v>
      </c>
      <c r="D29" s="28">
        <v>3.9305566182585649</v>
      </c>
      <c r="E29" s="28">
        <v>4.3093100726144691</v>
      </c>
      <c r="F29" s="28">
        <v>3.834912408123174</v>
      </c>
      <c r="G29" s="32">
        <v>3.6429672539835023</v>
      </c>
      <c r="H29" s="74">
        <v>-5.0052030845108786E-2</v>
      </c>
      <c r="I29" s="41">
        <v>3.6430823113639073</v>
      </c>
      <c r="J29" s="80">
        <v>-5.0022028235359173E-2</v>
      </c>
      <c r="K29" s="48">
        <v>3.6429672539840121</v>
      </c>
      <c r="L29" s="86">
        <v>-5.0052030844975892E-2</v>
      </c>
    </row>
    <row r="30" spans="1:12" x14ac:dyDescent="0.3">
      <c r="A30" s="9" t="s">
        <v>45</v>
      </c>
      <c r="B30" s="10">
        <v>1154.2469672637785</v>
      </c>
      <c r="C30" s="10">
        <v>1048.0386967149705</v>
      </c>
      <c r="D30" s="10">
        <v>1637.8494086115113</v>
      </c>
      <c r="E30" s="10">
        <v>1660.4205079066114</v>
      </c>
      <c r="F30" s="10">
        <v>1483.211899899713</v>
      </c>
      <c r="G30" s="22">
        <v>1514.8443934007923</v>
      </c>
      <c r="H30" s="74">
        <v>2.1327022459311618E-2</v>
      </c>
      <c r="I30" s="40">
        <v>1553.7123130687971</v>
      </c>
      <c r="J30" s="80">
        <v>4.7532259668258359E-2</v>
      </c>
      <c r="K30" s="47">
        <v>1514.8443934164579</v>
      </c>
      <c r="L30" s="86">
        <v>2.1327022469873391E-2</v>
      </c>
    </row>
    <row r="31" spans="1:12" ht="20.100000000000001" customHeight="1" x14ac:dyDescent="0.3">
      <c r="A31" s="19" t="s">
        <v>6</v>
      </c>
      <c r="B31" s="12"/>
      <c r="C31" s="12"/>
      <c r="D31" s="12"/>
      <c r="E31" s="12"/>
      <c r="F31" s="12"/>
      <c r="G31" s="24"/>
      <c r="H31" s="76"/>
      <c r="I31" s="42"/>
      <c r="J31" s="82"/>
      <c r="K31" s="49"/>
      <c r="L31" s="88"/>
    </row>
    <row r="32" spans="1:12" x14ac:dyDescent="0.3">
      <c r="A32" s="3" t="s">
        <v>15</v>
      </c>
      <c r="B32" s="3"/>
      <c r="C32" s="3"/>
      <c r="D32" s="3"/>
      <c r="E32" s="3"/>
      <c r="F32" s="3"/>
      <c r="G32" s="21"/>
      <c r="H32" s="75"/>
      <c r="I32" s="37"/>
      <c r="J32" s="81"/>
      <c r="K32" s="44"/>
      <c r="L32" s="87"/>
    </row>
    <row r="33" spans="1:12" x14ac:dyDescent="0.3">
      <c r="A33" s="9" t="s">
        <v>51</v>
      </c>
      <c r="B33" s="10">
        <v>6260.5660889601977</v>
      </c>
      <c r="C33" s="10">
        <v>6288.2995791154717</v>
      </c>
      <c r="D33" s="10">
        <v>6400.5399721545673</v>
      </c>
      <c r="E33" s="10">
        <v>6080.4596716570759</v>
      </c>
      <c r="F33" s="10">
        <v>6112.4146511328863</v>
      </c>
      <c r="G33" s="22">
        <v>6372.4173156538091</v>
      </c>
      <c r="H33" s="74">
        <v>4.2536817176291208E-2</v>
      </c>
      <c r="I33" s="40">
        <v>6470.6123416121918</v>
      </c>
      <c r="J33" s="80">
        <v>5.8601667413534564E-2</v>
      </c>
      <c r="K33" s="47">
        <v>6372.4173156889528</v>
      </c>
      <c r="L33" s="86">
        <v>4.2536817182040609E-2</v>
      </c>
    </row>
    <row r="34" spans="1:12" x14ac:dyDescent="0.3">
      <c r="A34" s="9" t="s">
        <v>67</v>
      </c>
      <c r="B34" s="54">
        <v>17.128000773594785</v>
      </c>
      <c r="C34" s="54">
        <v>17.119217366044534</v>
      </c>
      <c r="D34" s="54">
        <v>18.636757231381392</v>
      </c>
      <c r="E34" s="54">
        <v>22.144885947613137</v>
      </c>
      <c r="F34" s="54">
        <v>21.880033538524422</v>
      </c>
      <c r="G34" s="55">
        <v>23.121905798529731</v>
      </c>
      <c r="H34" s="74">
        <v>5.6758242980694318E-2</v>
      </c>
      <c r="I34" s="56">
        <v>23.121504191270141</v>
      </c>
      <c r="J34" s="80">
        <v>5.6739888015246764E-2</v>
      </c>
      <c r="K34" s="57">
        <v>23.121905798531181</v>
      </c>
      <c r="L34" s="86">
        <v>5.6758242980760487E-2</v>
      </c>
    </row>
    <row r="35" spans="1:12" x14ac:dyDescent="0.3">
      <c r="A35" s="9" t="s">
        <v>45</v>
      </c>
      <c r="B35" s="10">
        <v>1072.3098081485155</v>
      </c>
      <c r="C35" s="10">
        <v>1076.5076735768412</v>
      </c>
      <c r="D35" s="10">
        <v>1192.853096107973</v>
      </c>
      <c r="E35" s="10">
        <v>1346.5108593790717</v>
      </c>
      <c r="F35" s="10">
        <v>1337.398375681556</v>
      </c>
      <c r="G35" s="22">
        <v>1473.4243288146708</v>
      </c>
      <c r="H35" s="74">
        <v>0.10170937516190293</v>
      </c>
      <c r="I35" s="40">
        <v>1496.1029037667058</v>
      </c>
      <c r="J35" s="80">
        <v>0.11866660747533198</v>
      </c>
      <c r="K35" s="47">
        <v>1473.424328822889</v>
      </c>
      <c r="L35" s="86">
        <v>0.10170937516804779</v>
      </c>
    </row>
    <row r="36" spans="1:12" x14ac:dyDescent="0.3">
      <c r="A36" s="3" t="s">
        <v>16</v>
      </c>
      <c r="B36" s="3"/>
      <c r="C36" s="3"/>
      <c r="D36" s="3"/>
      <c r="E36" s="3"/>
      <c r="F36" s="3"/>
      <c r="G36" s="21"/>
      <c r="H36" s="75"/>
      <c r="I36" s="37"/>
      <c r="J36" s="81"/>
      <c r="K36" s="44"/>
      <c r="L36" s="87"/>
    </row>
    <row r="37" spans="1:12" x14ac:dyDescent="0.3">
      <c r="A37" s="9" t="s">
        <v>53</v>
      </c>
      <c r="B37" s="10">
        <v>8200.5388476236731</v>
      </c>
      <c r="C37" s="10">
        <v>8174.9192507078542</v>
      </c>
      <c r="D37" s="10">
        <v>8379.3935575127998</v>
      </c>
      <c r="E37" s="10">
        <v>8176.0775248818918</v>
      </c>
      <c r="F37" s="10">
        <v>7722.1912492728443</v>
      </c>
      <c r="G37" s="22">
        <v>8219.0322120771725</v>
      </c>
      <c r="H37" s="74">
        <v>6.433937554332303E-2</v>
      </c>
      <c r="I37" s="40">
        <v>8357.0766545436836</v>
      </c>
      <c r="J37" s="80">
        <v>8.2215705979908682E-2</v>
      </c>
      <c r="K37" s="47">
        <v>8219.0322120830515</v>
      </c>
      <c r="L37" s="86">
        <v>6.4339375544084421E-2</v>
      </c>
    </row>
    <row r="38" spans="1:12" x14ac:dyDescent="0.3">
      <c r="A38" s="9" t="s">
        <v>67</v>
      </c>
      <c r="B38" s="54">
        <v>12.395061674587444</v>
      </c>
      <c r="C38" s="54">
        <v>12.515492305896828</v>
      </c>
      <c r="D38" s="54">
        <v>13.125940560147068</v>
      </c>
      <c r="E38" s="54">
        <v>14.408513756934212</v>
      </c>
      <c r="F38" s="54">
        <v>14.643864265639236</v>
      </c>
      <c r="G38" s="55">
        <v>14.999238534831413</v>
      </c>
      <c r="H38" s="74">
        <v>2.4267793168913476E-2</v>
      </c>
      <c r="I38" s="56">
        <v>14.998324215005464</v>
      </c>
      <c r="J38" s="80">
        <v>2.4205356109312071E-2</v>
      </c>
      <c r="K38" s="57">
        <v>14.999238534827327</v>
      </c>
      <c r="L38" s="86">
        <v>2.4267793168634588E-2</v>
      </c>
    </row>
    <row r="39" spans="1:12" x14ac:dyDescent="0.3">
      <c r="A39" s="9" t="s">
        <v>45</v>
      </c>
      <c r="B39" s="10">
        <v>1016.4618478114567</v>
      </c>
      <c r="C39" s="10">
        <v>1023.13138983562</v>
      </c>
      <c r="D39" s="10">
        <v>1099.8742176599228</v>
      </c>
      <c r="E39" s="10">
        <v>1178.0512549502137</v>
      </c>
      <c r="F39" s="10">
        <v>1130.8272048765862</v>
      </c>
      <c r="G39" s="22">
        <v>1232.792246744086</v>
      </c>
      <c r="H39" s="74">
        <v>9.0168543370539034E-2</v>
      </c>
      <c r="I39" s="40">
        <v>1253.4214515449939</v>
      </c>
      <c r="J39" s="80">
        <v>0.1084111225302431</v>
      </c>
      <c r="K39" s="47">
        <v>1232.7922467446319</v>
      </c>
      <c r="L39" s="86">
        <v>9.0168543371021759E-2</v>
      </c>
    </row>
    <row r="40" spans="1:12" x14ac:dyDescent="0.3">
      <c r="A40" s="3" t="s">
        <v>12</v>
      </c>
      <c r="B40" s="3"/>
      <c r="C40" s="3"/>
      <c r="D40" s="3"/>
      <c r="E40" s="3"/>
      <c r="F40" s="3"/>
      <c r="G40" s="21"/>
      <c r="H40" s="75"/>
      <c r="I40" s="37"/>
      <c r="J40" s="81"/>
      <c r="K40" s="44"/>
      <c r="L40" s="87"/>
    </row>
    <row r="41" spans="1:12" x14ac:dyDescent="0.3">
      <c r="A41" s="9" t="s">
        <v>53</v>
      </c>
      <c r="B41" s="10">
        <v>6808.9457303518311</v>
      </c>
      <c r="C41" s="10">
        <v>7063.0785166891292</v>
      </c>
      <c r="D41" s="10">
        <v>6934.5759200282373</v>
      </c>
      <c r="E41" s="10">
        <v>6649.1510971629941</v>
      </c>
      <c r="F41" s="10">
        <v>6863.7987453534151</v>
      </c>
      <c r="G41" s="22">
        <v>6945.1688065595008</v>
      </c>
      <c r="H41" s="74">
        <v>1.1854960237750456E-2</v>
      </c>
      <c r="I41" s="40">
        <v>7036.4075773277909</v>
      </c>
      <c r="J41" s="80">
        <v>2.5147711694085917E-2</v>
      </c>
      <c r="K41" s="47">
        <v>6945.1688065649332</v>
      </c>
      <c r="L41" s="86">
        <v>1.1854960238541823E-2</v>
      </c>
    </row>
    <row r="42" spans="1:12" x14ac:dyDescent="0.3">
      <c r="A42" s="9" t="s">
        <v>67</v>
      </c>
      <c r="B42" s="54">
        <v>11.402817039073074</v>
      </c>
      <c r="C42" s="54">
        <v>11.362169733629294</v>
      </c>
      <c r="D42" s="54">
        <v>12.221712184082195</v>
      </c>
      <c r="E42" s="54">
        <v>13.721332370270087</v>
      </c>
      <c r="F42" s="54">
        <v>13.935348147142673</v>
      </c>
      <c r="G42" s="55">
        <v>14.288937397782012</v>
      </c>
      <c r="H42" s="74">
        <v>2.5373549832111042E-2</v>
      </c>
      <c r="I42" s="56">
        <v>14.28768397469462</v>
      </c>
      <c r="J42" s="80">
        <v>2.5283604243801383E-2</v>
      </c>
      <c r="K42" s="57">
        <v>14.288937397779877</v>
      </c>
      <c r="L42" s="86">
        <v>2.5373549831957831E-2</v>
      </c>
    </row>
    <row r="43" spans="1:12" x14ac:dyDescent="0.3">
      <c r="A43" s="9" t="s">
        <v>45</v>
      </c>
      <c r="B43" s="10">
        <v>776.41162392179717</v>
      </c>
      <c r="C43" s="10">
        <v>802.51896948572517</v>
      </c>
      <c r="D43" s="10">
        <v>847.52391013252111</v>
      </c>
      <c r="E43" s="10">
        <v>912.35212184319448</v>
      </c>
      <c r="F43" s="10">
        <v>956.49425128420921</v>
      </c>
      <c r="G43" s="22">
        <v>992.39082293957108</v>
      </c>
      <c r="H43" s="74">
        <v>3.752931249421132E-2</v>
      </c>
      <c r="I43" s="40">
        <v>1005.3396778200608</v>
      </c>
      <c r="J43" s="80">
        <v>5.1067140727997895E-2</v>
      </c>
      <c r="K43" s="47">
        <v>992.39082294019909</v>
      </c>
      <c r="L43" s="86">
        <v>3.7529312494867906E-2</v>
      </c>
    </row>
    <row r="44" spans="1:12" x14ac:dyDescent="0.3">
      <c r="A44" s="3" t="s">
        <v>17</v>
      </c>
      <c r="B44" s="3"/>
      <c r="C44" s="3"/>
      <c r="D44" s="3"/>
      <c r="E44" s="3"/>
      <c r="F44" s="3"/>
      <c r="G44" s="21"/>
      <c r="H44" s="75"/>
      <c r="I44" s="37"/>
      <c r="J44" s="81"/>
      <c r="K44" s="44"/>
      <c r="L44" s="87"/>
    </row>
    <row r="45" spans="1:12" x14ac:dyDescent="0.3">
      <c r="A45" s="9" t="s">
        <v>53</v>
      </c>
      <c r="B45" s="10">
        <v>5725.7350683738705</v>
      </c>
      <c r="C45" s="10">
        <v>5736.4084377843919</v>
      </c>
      <c r="D45" s="10">
        <v>5614.396508732907</v>
      </c>
      <c r="E45" s="10">
        <v>6131.1855046418459</v>
      </c>
      <c r="F45" s="10">
        <v>5670.5682807872809</v>
      </c>
      <c r="G45" s="22">
        <v>5687.2558002414426</v>
      </c>
      <c r="H45" s="74">
        <v>2.942830176421829E-3</v>
      </c>
      <c r="I45" s="40">
        <v>5758.6625242035088</v>
      </c>
      <c r="J45" s="80">
        <v>1.5535346556835306E-2</v>
      </c>
      <c r="K45" s="47">
        <v>5687.2558002408186</v>
      </c>
      <c r="L45" s="86">
        <v>2.9428301763119169E-3</v>
      </c>
    </row>
    <row r="46" spans="1:12" x14ac:dyDescent="0.3">
      <c r="A46" s="9" t="s">
        <v>67</v>
      </c>
      <c r="B46" s="54">
        <v>13.939976460825068</v>
      </c>
      <c r="C46" s="54">
        <v>14.606528834583136</v>
      </c>
      <c r="D46" s="54">
        <v>15.590264183110605</v>
      </c>
      <c r="E46" s="54">
        <v>16.819273154383836</v>
      </c>
      <c r="F46" s="54">
        <v>18.509609752157814</v>
      </c>
      <c r="G46" s="55">
        <v>19.360327027217721</v>
      </c>
      <c r="H46" s="74">
        <v>4.5960843391672945E-2</v>
      </c>
      <c r="I46" s="56">
        <v>19.359964119829158</v>
      </c>
      <c r="J46" s="80">
        <v>4.5941236960558296E-2</v>
      </c>
      <c r="K46" s="57">
        <v>19.360327027189779</v>
      </c>
      <c r="L46" s="86">
        <v>4.5960843390163264E-2</v>
      </c>
    </row>
    <row r="47" spans="1:12" x14ac:dyDescent="0.3">
      <c r="A47" s="9" t="s">
        <v>45</v>
      </c>
      <c r="B47" s="10">
        <v>798.16612074052364</v>
      </c>
      <c r="C47" s="10">
        <v>837.89015253443711</v>
      </c>
      <c r="D47" s="10">
        <v>875.29924799879871</v>
      </c>
      <c r="E47" s="10">
        <v>1031.220837627699</v>
      </c>
      <c r="F47" s="10">
        <v>1049.6000595033704</v>
      </c>
      <c r="G47" s="22">
        <v>1101.0713218011515</v>
      </c>
      <c r="H47" s="74">
        <v>4.90389285249615E-2</v>
      </c>
      <c r="I47" s="40">
        <v>1114.8749984678473</v>
      </c>
      <c r="J47" s="80">
        <v>6.2190296554825331E-2</v>
      </c>
      <c r="K47" s="47">
        <v>1101.0713217994416</v>
      </c>
      <c r="L47" s="86">
        <v>4.9038928523332359E-2</v>
      </c>
    </row>
    <row r="48" spans="1:12" x14ac:dyDescent="0.3">
      <c r="A48" s="3" t="s">
        <v>11</v>
      </c>
      <c r="B48" s="3"/>
      <c r="C48" s="3"/>
      <c r="D48" s="3"/>
      <c r="E48" s="3"/>
      <c r="F48" s="3"/>
      <c r="G48" s="21"/>
      <c r="H48" s="75"/>
      <c r="I48" s="37"/>
      <c r="J48" s="81"/>
      <c r="K48" s="44"/>
      <c r="L48" s="87"/>
    </row>
    <row r="49" spans="1:12" x14ac:dyDescent="0.3">
      <c r="A49" s="9" t="s">
        <v>53</v>
      </c>
      <c r="B49" s="10">
        <v>6535.0264970708049</v>
      </c>
      <c r="C49" s="10">
        <v>6662.5685606447005</v>
      </c>
      <c r="D49" s="10">
        <v>6619.65979429663</v>
      </c>
      <c r="E49" s="10">
        <v>6555.545070813052</v>
      </c>
      <c r="F49" s="10">
        <v>6478.6521003581129</v>
      </c>
      <c r="G49" s="22">
        <v>6623.946545514802</v>
      </c>
      <c r="H49" s="74">
        <v>2.2426647226304608E-2</v>
      </c>
      <c r="I49" s="40">
        <v>6715.2716902256843</v>
      </c>
      <c r="J49" s="80">
        <v>3.6522965919792538E-2</v>
      </c>
      <c r="K49" s="47">
        <v>6623.9465455219433</v>
      </c>
      <c r="L49" s="86">
        <v>2.2426647227406837E-2</v>
      </c>
    </row>
    <row r="50" spans="1:12" x14ac:dyDescent="0.3">
      <c r="A50" s="9" t="s">
        <v>67</v>
      </c>
      <c r="B50" s="54">
        <v>12.856139885078747</v>
      </c>
      <c r="C50" s="54">
        <v>12.961188173192777</v>
      </c>
      <c r="D50" s="54">
        <v>13.897429299394329</v>
      </c>
      <c r="E50" s="54">
        <v>15.568806085384651</v>
      </c>
      <c r="F50" s="54">
        <v>15.979530221002847</v>
      </c>
      <c r="G50" s="55">
        <v>16.497469514919498</v>
      </c>
      <c r="H50" s="74">
        <v>3.2412673386098323E-2</v>
      </c>
      <c r="I50" s="56">
        <v>16.496415382118176</v>
      </c>
      <c r="J50" s="80">
        <v>3.234670568950504E-2</v>
      </c>
      <c r="K50" s="57">
        <v>16.497469514919601</v>
      </c>
      <c r="L50" s="86">
        <v>3.2412673386104762E-2</v>
      </c>
    </row>
    <row r="51" spans="1:12" x14ac:dyDescent="0.3">
      <c r="A51" s="9" t="s">
        <v>45</v>
      </c>
      <c r="B51" s="10">
        <v>840.15214799038426</v>
      </c>
      <c r="C51" s="10">
        <v>863.54804831314118</v>
      </c>
      <c r="D51" s="10">
        <v>919.96253977280617</v>
      </c>
      <c r="E51" s="10">
        <v>1020.6200999148759</v>
      </c>
      <c r="F51" s="10">
        <v>1035.2581702903603</v>
      </c>
      <c r="G51" s="22">
        <v>1092.7835620308676</v>
      </c>
      <c r="H51" s="74">
        <v>5.5566228204094292E-2</v>
      </c>
      <c r="I51" s="40">
        <v>1107.779112057417</v>
      </c>
      <c r="J51" s="80">
        <v>7.0051069238812769E-2</v>
      </c>
      <c r="K51" s="47">
        <v>1092.7835620320525</v>
      </c>
      <c r="L51" s="86">
        <v>5.556622820523871E-2</v>
      </c>
    </row>
    <row r="52" spans="1:12" ht="20.100000000000001" customHeight="1" x14ac:dyDescent="0.3">
      <c r="A52" s="19" t="s">
        <v>8</v>
      </c>
      <c r="B52" s="12"/>
      <c r="C52" s="12"/>
      <c r="D52" s="12"/>
      <c r="E52" s="12"/>
      <c r="F52" s="12"/>
      <c r="G52" s="24"/>
      <c r="H52" s="76"/>
      <c r="I52" s="42"/>
      <c r="J52" s="82"/>
      <c r="K52" s="49"/>
      <c r="L52" s="88"/>
    </row>
    <row r="53" spans="1:12" x14ac:dyDescent="0.3">
      <c r="A53" s="3" t="s">
        <v>15</v>
      </c>
      <c r="B53" s="3"/>
      <c r="C53" s="3"/>
      <c r="D53" s="3"/>
      <c r="E53" s="3"/>
      <c r="F53" s="3"/>
      <c r="G53" s="21"/>
      <c r="H53" s="75"/>
      <c r="I53" s="37"/>
      <c r="J53" s="81"/>
      <c r="K53" s="44"/>
      <c r="L53" s="87"/>
    </row>
    <row r="54" spans="1:12" x14ac:dyDescent="0.3">
      <c r="A54" s="9" t="s">
        <v>44</v>
      </c>
      <c r="B54" s="10">
        <v>515.00931950211645</v>
      </c>
      <c r="C54" s="10">
        <v>519.03327339538168</v>
      </c>
      <c r="D54" s="10">
        <v>533.07830809730433</v>
      </c>
      <c r="E54" s="10">
        <v>492.65203943648987</v>
      </c>
      <c r="F54" s="10">
        <v>496.66340936358716</v>
      </c>
      <c r="G54" s="22">
        <v>530.88403024010574</v>
      </c>
      <c r="H54" s="74">
        <v>6.8901030821594267E-2</v>
      </c>
      <c r="I54" s="40">
        <v>543.32098810757827</v>
      </c>
      <c r="J54" s="80">
        <v>9.3942049815542106E-2</v>
      </c>
      <c r="K54" s="47">
        <v>530.88403024518175</v>
      </c>
      <c r="L54" s="86">
        <v>6.8901030831814314E-2</v>
      </c>
    </row>
    <row r="55" spans="1:12" x14ac:dyDescent="0.3">
      <c r="A55" s="9" t="s">
        <v>46</v>
      </c>
      <c r="B55" s="33">
        <v>2.5731662990190647</v>
      </c>
      <c r="C55" s="33">
        <v>2.8096677207574383</v>
      </c>
      <c r="D55" s="33">
        <v>3.4833449652480248</v>
      </c>
      <c r="E55" s="33">
        <v>3.3945663793374115</v>
      </c>
      <c r="F55" s="33">
        <v>3.3388262833424815</v>
      </c>
      <c r="G55" s="32">
        <v>3.5277979896967144</v>
      </c>
      <c r="H55" s="74">
        <v>5.659824450796358E-2</v>
      </c>
      <c r="I55" s="41">
        <v>3.5278642748797528</v>
      </c>
      <c r="J55" s="80">
        <v>5.6618097347678198E-2</v>
      </c>
      <c r="K55" s="48">
        <v>3.52779798969675</v>
      </c>
      <c r="L55" s="86">
        <v>5.6598244507974238E-2</v>
      </c>
    </row>
    <row r="56" spans="1:12" x14ac:dyDescent="0.3">
      <c r="A56" s="9" t="s">
        <v>45</v>
      </c>
      <c r="B56" s="10">
        <v>1325.204624623588</v>
      </c>
      <c r="C56" s="10">
        <v>1458.3110342580744</v>
      </c>
      <c r="D56" s="10">
        <v>1856.8956405936804</v>
      </c>
      <c r="E56" s="10">
        <v>1672.3400497831171</v>
      </c>
      <c r="F56" s="10">
        <v>1658.2728451576311</v>
      </c>
      <c r="G56" s="22">
        <v>1872.8516146431348</v>
      </c>
      <c r="H56" s="74">
        <v>0.12939895271884905</v>
      </c>
      <c r="I56" s="40">
        <v>1916.7627037370924</v>
      </c>
      <c r="J56" s="80">
        <v>0.15587896728471717</v>
      </c>
      <c r="K56" s="47">
        <v>1872.8516146610607</v>
      </c>
      <c r="L56" s="86">
        <v>0.12939895272965907</v>
      </c>
    </row>
    <row r="57" spans="1:12" x14ac:dyDescent="0.3">
      <c r="A57" s="3" t="s">
        <v>16</v>
      </c>
      <c r="B57" s="3"/>
      <c r="C57" s="3"/>
      <c r="D57" s="3"/>
      <c r="E57" s="3"/>
      <c r="F57" s="3"/>
      <c r="G57" s="21"/>
      <c r="H57" s="75"/>
      <c r="I57" s="37"/>
      <c r="J57" s="81"/>
      <c r="K57" s="44"/>
      <c r="L57" s="87"/>
    </row>
    <row r="58" spans="1:12" x14ac:dyDescent="0.3">
      <c r="A58" s="9" t="s">
        <v>44</v>
      </c>
      <c r="B58" s="10">
        <v>642.29637989311107</v>
      </c>
      <c r="C58" s="10">
        <v>640.93075197345513</v>
      </c>
      <c r="D58" s="10">
        <v>664.26745372788821</v>
      </c>
      <c r="E58" s="10">
        <v>641.37340754649233</v>
      </c>
      <c r="F58" s="10">
        <v>586.73669664309705</v>
      </c>
      <c r="G58" s="22">
        <v>646.02757054350309</v>
      </c>
      <c r="H58" s="74">
        <v>0.10105192710738486</v>
      </c>
      <c r="I58" s="40">
        <v>662.04162433952524</v>
      </c>
      <c r="J58" s="80">
        <v>0.12834535171785078</v>
      </c>
      <c r="K58" s="47">
        <v>646.02757054416713</v>
      </c>
      <c r="L58" s="86">
        <v>0.10105192710851663</v>
      </c>
    </row>
    <row r="59" spans="1:12" x14ac:dyDescent="0.3">
      <c r="A59" s="9" t="s">
        <v>46</v>
      </c>
      <c r="B59" s="33">
        <v>1.61610603809813</v>
      </c>
      <c r="C59" s="33">
        <v>1.7920900617317954</v>
      </c>
      <c r="D59" s="33">
        <v>2.4289116689463275</v>
      </c>
      <c r="E59" s="33">
        <v>2.2836740851867998</v>
      </c>
      <c r="F59" s="33">
        <v>2.0489330081118382</v>
      </c>
      <c r="G59" s="32">
        <v>2.1376356817877036</v>
      </c>
      <c r="H59" s="74">
        <v>4.3292129769341603E-2</v>
      </c>
      <c r="I59" s="41">
        <v>2.1376908792502669</v>
      </c>
      <c r="J59" s="80">
        <v>4.3319069382469433E-2</v>
      </c>
      <c r="K59" s="48">
        <v>2.1376356817870774</v>
      </c>
      <c r="L59" s="86">
        <v>4.329212976903607E-2</v>
      </c>
    </row>
    <row r="60" spans="1:12" x14ac:dyDescent="0.3">
      <c r="A60" s="9" t="s">
        <v>45</v>
      </c>
      <c r="B60" s="10">
        <v>1038.0190577938272</v>
      </c>
      <c r="C60" s="10">
        <v>1148.6056308699153</v>
      </c>
      <c r="D60" s="10">
        <v>1613.4469696609324</v>
      </c>
      <c r="E60" s="10">
        <v>1464.6878297418764</v>
      </c>
      <c r="F60" s="10">
        <v>1202.184184822544</v>
      </c>
      <c r="G60" s="22">
        <v>1380.9715862124151</v>
      </c>
      <c r="H60" s="74">
        <v>0.14871881001850151</v>
      </c>
      <c r="I60" s="40">
        <v>1415.2403420346348</v>
      </c>
      <c r="J60" s="80">
        <v>0.17722422229630341</v>
      </c>
      <c r="K60" s="47">
        <v>1380.9715862134301</v>
      </c>
      <c r="L60" s="86">
        <v>0.14871881001934595</v>
      </c>
    </row>
    <row r="61" spans="1:12" x14ac:dyDescent="0.3">
      <c r="A61" s="3" t="s">
        <v>12</v>
      </c>
      <c r="B61" s="3"/>
      <c r="C61" s="3"/>
      <c r="D61" s="3"/>
      <c r="E61" s="3"/>
      <c r="F61" s="3"/>
      <c r="G61" s="21"/>
      <c r="H61" s="75"/>
      <c r="I61" s="37"/>
      <c r="J61" s="81"/>
      <c r="K61" s="44"/>
      <c r="L61" s="87"/>
    </row>
    <row r="62" spans="1:12" x14ac:dyDescent="0.3">
      <c r="A62" s="9" t="s">
        <v>44</v>
      </c>
      <c r="B62" s="10">
        <v>361.25213431872453</v>
      </c>
      <c r="C62" s="10">
        <v>385.0094520755755</v>
      </c>
      <c r="D62" s="10">
        <v>373.06134339801565</v>
      </c>
      <c r="E62" s="10">
        <v>347.67666628234792</v>
      </c>
      <c r="F62" s="10">
        <v>365.52746718840859</v>
      </c>
      <c r="G62" s="22">
        <v>373.81431759552231</v>
      </c>
      <c r="H62" s="74">
        <v>2.2670937620242748E-2</v>
      </c>
      <c r="I62" s="40">
        <v>381.95750863794984</v>
      </c>
      <c r="J62" s="80">
        <v>4.4948855898351736E-2</v>
      </c>
      <c r="K62" s="47">
        <v>373.81431759604982</v>
      </c>
      <c r="L62" s="86">
        <v>2.2670937621685816E-2</v>
      </c>
    </row>
    <row r="63" spans="1:12" x14ac:dyDescent="0.3">
      <c r="A63" s="9" t="s">
        <v>46</v>
      </c>
      <c r="B63" s="33">
        <v>2.429064417691329</v>
      </c>
      <c r="C63" s="33">
        <v>2.6478748725784418</v>
      </c>
      <c r="D63" s="33">
        <v>3.2421520215106061</v>
      </c>
      <c r="E63" s="33">
        <v>3.1841997340303969</v>
      </c>
      <c r="F63" s="33">
        <v>3.1548694155746309</v>
      </c>
      <c r="G63" s="32">
        <v>3.2614677824873874</v>
      </c>
      <c r="H63" s="74">
        <v>3.3788519545852713E-2</v>
      </c>
      <c r="I63" s="41">
        <v>3.2615330668939979</v>
      </c>
      <c r="J63" s="80">
        <v>3.3809212765764984E-2</v>
      </c>
      <c r="K63" s="48">
        <v>3.2614677824874554</v>
      </c>
      <c r="L63" s="86">
        <v>3.3788519545874252E-2</v>
      </c>
    </row>
    <row r="64" spans="1:12" x14ac:dyDescent="0.3">
      <c r="A64" s="9" t="s">
        <v>45</v>
      </c>
      <c r="B64" s="10">
        <v>877.50470528866231</v>
      </c>
      <c r="C64" s="10">
        <v>1019.4568538561102</v>
      </c>
      <c r="D64" s="10">
        <v>1209.5215886453389</v>
      </c>
      <c r="E64" s="10">
        <v>1107.0719483048274</v>
      </c>
      <c r="F64" s="10">
        <v>1153.1914267851696</v>
      </c>
      <c r="G64" s="22">
        <v>1219.1833534703042</v>
      </c>
      <c r="H64" s="74">
        <v>5.7225474585000047E-2</v>
      </c>
      <c r="I64" s="40">
        <v>1245.7670445711233</v>
      </c>
      <c r="J64" s="80">
        <v>8.0277754096761855E-2</v>
      </c>
      <c r="K64" s="47">
        <v>1219.1833534720499</v>
      </c>
      <c r="L64" s="86">
        <v>5.7225474586513725E-2</v>
      </c>
    </row>
    <row r="65" spans="1:12" x14ac:dyDescent="0.3">
      <c r="A65" s="3" t="s">
        <v>11</v>
      </c>
      <c r="B65" s="3"/>
      <c r="C65" s="3"/>
      <c r="D65" s="3"/>
      <c r="E65" s="3"/>
      <c r="F65" s="3"/>
      <c r="G65" s="21"/>
      <c r="H65" s="75"/>
      <c r="I65" s="37"/>
      <c r="J65" s="81"/>
      <c r="K65" s="44"/>
      <c r="L65" s="87"/>
    </row>
    <row r="66" spans="1:12" x14ac:dyDescent="0.3">
      <c r="A66" s="9" t="s">
        <v>44</v>
      </c>
      <c r="B66" s="10">
        <v>493.23169796736414</v>
      </c>
      <c r="C66" s="10">
        <v>501.17932269345158</v>
      </c>
      <c r="D66" s="10">
        <v>507.57427779895016</v>
      </c>
      <c r="E66" s="10">
        <v>491.59192824138046</v>
      </c>
      <c r="F66" s="10">
        <v>468.56057992308502</v>
      </c>
      <c r="G66" s="22">
        <v>498.97274735070062</v>
      </c>
      <c r="H66" s="74">
        <v>6.4905518583334043E-2</v>
      </c>
      <c r="I66" s="40">
        <v>510.02425256216065</v>
      </c>
      <c r="J66" s="80">
        <v>8.8491594077081626E-2</v>
      </c>
      <c r="K66" s="47">
        <v>498.3511860412807</v>
      </c>
      <c r="L66" s="86">
        <v>6.3578985076136574E-2</v>
      </c>
    </row>
    <row r="67" spans="1:12" x14ac:dyDescent="0.3">
      <c r="A67" s="9" t="s">
        <v>46</v>
      </c>
      <c r="B67" s="33">
        <v>1.9833596904697386</v>
      </c>
      <c r="C67" s="33">
        <v>2.1502338123468205</v>
      </c>
      <c r="D67" s="33">
        <v>2.7948936829411419</v>
      </c>
      <c r="E67" s="33">
        <v>2.6890961058183742</v>
      </c>
      <c r="F67" s="33">
        <v>2.5292398755694352</v>
      </c>
      <c r="G67" s="32">
        <v>2.6367397666650798</v>
      </c>
      <c r="H67" s="74">
        <v>4.2502845275378176E-2</v>
      </c>
      <c r="I67" s="41">
        <v>2.6366598798143102</v>
      </c>
      <c r="J67" s="80">
        <v>4.2471259955400686E-2</v>
      </c>
      <c r="K67" s="48">
        <v>2.6366024041620699</v>
      </c>
      <c r="L67" s="86">
        <v>4.2448535478851301E-2</v>
      </c>
    </row>
    <row r="68" spans="1:12" x14ac:dyDescent="0.3">
      <c r="A68" s="9" t="s">
        <v>45</v>
      </c>
      <c r="B68" s="10">
        <v>978.25586781041488</v>
      </c>
      <c r="C68" s="10">
        <v>1077.6527257045377</v>
      </c>
      <c r="D68" s="10">
        <v>1418.6161426436981</v>
      </c>
      <c r="E68" s="10">
        <v>1321.9379398856418</v>
      </c>
      <c r="F68" s="10">
        <v>1185.1021028614059</v>
      </c>
      <c r="G68" s="22">
        <v>1315.6612854217201</v>
      </c>
      <c r="H68" s="74">
        <v>0.11016703307257791</v>
      </c>
      <c r="I68" s="40">
        <v>1344.76048446293</v>
      </c>
      <c r="J68" s="80">
        <v>0.13472120352839823</v>
      </c>
      <c r="K68" s="47">
        <v>1313.9539352334596</v>
      </c>
      <c r="L68" s="86">
        <v>0.10872635535870145</v>
      </c>
    </row>
    <row r="69" spans="1:12" ht="20.100000000000001" customHeight="1" x14ac:dyDescent="0.3">
      <c r="A69" s="19" t="s">
        <v>25</v>
      </c>
      <c r="B69" s="12"/>
      <c r="C69" s="12"/>
      <c r="D69" s="12"/>
      <c r="E69" s="12"/>
      <c r="F69" s="12"/>
      <c r="G69" s="24"/>
      <c r="H69" s="76"/>
      <c r="I69" s="42"/>
      <c r="J69" s="82"/>
      <c r="K69" s="49"/>
      <c r="L69" s="88"/>
    </row>
    <row r="70" spans="1:12" x14ac:dyDescent="0.3">
      <c r="A70" s="3" t="s">
        <v>15</v>
      </c>
      <c r="B70" s="3"/>
      <c r="C70" s="3"/>
      <c r="D70" s="3"/>
      <c r="E70" s="3"/>
      <c r="F70" s="3"/>
      <c r="G70" s="21"/>
      <c r="H70" s="75"/>
      <c r="I70" s="37"/>
      <c r="J70" s="81"/>
      <c r="K70" s="44"/>
      <c r="L70" s="87"/>
    </row>
    <row r="71" spans="1:12" x14ac:dyDescent="0.3">
      <c r="A71" s="9" t="s">
        <v>14</v>
      </c>
      <c r="B71" s="10">
        <v>12306.769308499999</v>
      </c>
      <c r="C71" s="10">
        <v>11958.703665319998</v>
      </c>
      <c r="D71" s="10">
        <v>11934.69252696</v>
      </c>
      <c r="E71" s="10">
        <v>12015.926360239999</v>
      </c>
      <c r="F71" s="10">
        <v>12172.8809482</v>
      </c>
      <c r="G71" s="22">
        <v>12295.982316019999</v>
      </c>
      <c r="H71" s="74">
        <v>1.0112755422799324E-2</v>
      </c>
      <c r="I71" s="50" t="s">
        <v>73</v>
      </c>
      <c r="J71" s="83" t="s">
        <v>73</v>
      </c>
      <c r="K71" s="51" t="s">
        <v>73</v>
      </c>
      <c r="L71" s="89" t="s">
        <v>73</v>
      </c>
    </row>
    <row r="72" spans="1:12" x14ac:dyDescent="0.3">
      <c r="A72" s="9" t="s">
        <v>13</v>
      </c>
      <c r="B72" s="10">
        <v>4693.9515441599988</v>
      </c>
      <c r="C72" s="10">
        <v>4448.4970824199991</v>
      </c>
      <c r="D72" s="10">
        <v>4157.9427625599992</v>
      </c>
      <c r="E72" s="10">
        <v>4034.0818384000004</v>
      </c>
      <c r="F72" s="10">
        <v>3905.1756356000001</v>
      </c>
      <c r="G72" s="22">
        <v>3766.1975599199995</v>
      </c>
      <c r="H72" s="74">
        <v>-3.558817544928361E-2</v>
      </c>
      <c r="I72" s="50" t="s">
        <v>73</v>
      </c>
      <c r="J72" s="83" t="s">
        <v>73</v>
      </c>
      <c r="K72" s="51" t="s">
        <v>73</v>
      </c>
      <c r="L72" s="89" t="s">
        <v>73</v>
      </c>
    </row>
    <row r="73" spans="1:12" x14ac:dyDescent="0.3">
      <c r="A73" s="9" t="s">
        <v>8</v>
      </c>
      <c r="B73" s="10">
        <v>1033.188181474</v>
      </c>
      <c r="C73" s="10">
        <v>1117.7008015280001</v>
      </c>
      <c r="D73" s="10">
        <v>1230.25575553</v>
      </c>
      <c r="E73" s="10">
        <v>1209.1393264800001</v>
      </c>
      <c r="F73" s="10">
        <v>1220.8206775179999</v>
      </c>
      <c r="G73" s="22">
        <v>1272.8914028939998</v>
      </c>
      <c r="H73" s="74">
        <v>4.2652230859869356E-2</v>
      </c>
      <c r="I73" s="50" t="s">
        <v>73</v>
      </c>
      <c r="J73" s="83" t="s">
        <v>73</v>
      </c>
      <c r="K73" s="51" t="s">
        <v>73</v>
      </c>
      <c r="L73" s="89" t="s">
        <v>73</v>
      </c>
    </row>
    <row r="74" spans="1:12" x14ac:dyDescent="0.3">
      <c r="A74" s="9" t="s">
        <v>6</v>
      </c>
      <c r="B74" s="10">
        <v>3509.2818188380002</v>
      </c>
      <c r="C74" s="10">
        <v>3681.1733650179999</v>
      </c>
      <c r="D74" s="10">
        <v>3961.7810015739997</v>
      </c>
      <c r="E74" s="10">
        <v>3978.5093452119991</v>
      </c>
      <c r="F74" s="10">
        <v>4048.9537954859998</v>
      </c>
      <c r="G74" s="22">
        <v>4192.9083459200001</v>
      </c>
      <c r="H74" s="74">
        <v>3.5553517699927539E-2</v>
      </c>
      <c r="I74" s="50" t="s">
        <v>73</v>
      </c>
      <c r="J74" s="83" t="s">
        <v>73</v>
      </c>
      <c r="K74" s="51" t="s">
        <v>73</v>
      </c>
      <c r="L74" s="89" t="s">
        <v>73</v>
      </c>
    </row>
    <row r="75" spans="1:12" x14ac:dyDescent="0.3">
      <c r="A75" s="9" t="s">
        <v>9</v>
      </c>
      <c r="B75" s="10">
        <v>458.23404159800003</v>
      </c>
      <c r="C75" s="10">
        <v>422.80189757599993</v>
      </c>
      <c r="D75" s="10">
        <v>383.93923189000003</v>
      </c>
      <c r="E75" s="10">
        <v>368.92218918999998</v>
      </c>
      <c r="F75" s="10">
        <v>345.40278444399996</v>
      </c>
      <c r="G75" s="22">
        <v>318.60561975199994</v>
      </c>
      <c r="H75" s="74">
        <v>-7.7582364413002147E-2</v>
      </c>
      <c r="I75" s="50" t="s">
        <v>73</v>
      </c>
      <c r="J75" s="83" t="s">
        <v>73</v>
      </c>
      <c r="K75" s="51" t="s">
        <v>73</v>
      </c>
      <c r="L75" s="89" t="s">
        <v>73</v>
      </c>
    </row>
    <row r="76" spans="1:12" x14ac:dyDescent="0.3">
      <c r="A76" s="9" t="s">
        <v>10</v>
      </c>
      <c r="B76" s="10">
        <v>459.36285191639996</v>
      </c>
      <c r="C76" s="10">
        <v>516.541202634</v>
      </c>
      <c r="D76" s="10">
        <v>554.42344431399988</v>
      </c>
      <c r="E76" s="10">
        <v>559.54893892200005</v>
      </c>
      <c r="F76" s="10">
        <v>588.94828386600011</v>
      </c>
      <c r="G76" s="22">
        <v>625.13635550399999</v>
      </c>
      <c r="H76" s="74">
        <v>6.1445245073901145E-2</v>
      </c>
      <c r="I76" s="50" t="s">
        <v>73</v>
      </c>
      <c r="J76" s="83" t="s">
        <v>73</v>
      </c>
      <c r="K76" s="51" t="s">
        <v>73</v>
      </c>
      <c r="L76" s="89" t="s">
        <v>73</v>
      </c>
    </row>
    <row r="77" spans="1:12" x14ac:dyDescent="0.3">
      <c r="A77" s="3" t="s">
        <v>16</v>
      </c>
      <c r="B77" s="3"/>
      <c r="C77" s="3"/>
      <c r="D77" s="3"/>
      <c r="E77" s="3"/>
      <c r="F77" s="3"/>
      <c r="G77" s="21"/>
      <c r="H77" s="75"/>
      <c r="I77" s="52"/>
      <c r="J77" s="84"/>
      <c r="K77" s="53"/>
      <c r="L77" s="90"/>
    </row>
    <row r="78" spans="1:12" x14ac:dyDescent="0.3">
      <c r="A78" s="9" t="s">
        <v>14</v>
      </c>
      <c r="B78" s="10">
        <v>18336.736889379998</v>
      </c>
      <c r="C78" s="10">
        <v>18002.157084820003</v>
      </c>
      <c r="D78" s="10">
        <v>17958.330151740003</v>
      </c>
      <c r="E78" s="10">
        <v>17892.240347939995</v>
      </c>
      <c r="F78" s="10">
        <v>17893.4076446</v>
      </c>
      <c r="G78" s="22">
        <v>17909.801516560001</v>
      </c>
      <c r="H78" s="74">
        <v>9.161961927888207E-4</v>
      </c>
      <c r="I78" s="50" t="s">
        <v>73</v>
      </c>
      <c r="J78" s="83" t="s">
        <v>73</v>
      </c>
      <c r="K78" s="51" t="s">
        <v>73</v>
      </c>
      <c r="L78" s="89" t="s">
        <v>73</v>
      </c>
    </row>
    <row r="79" spans="1:12" x14ac:dyDescent="0.3">
      <c r="A79" s="9" t="s">
        <v>13</v>
      </c>
      <c r="B79" s="10">
        <v>275.67201547559995</v>
      </c>
      <c r="C79" s="10">
        <v>257.14048967680003</v>
      </c>
      <c r="D79" s="10">
        <v>230.73844862599995</v>
      </c>
      <c r="E79" s="10">
        <v>217.88415544220001</v>
      </c>
      <c r="F79" s="10">
        <v>207.46370529279997</v>
      </c>
      <c r="G79" s="22">
        <v>196.60876276760001</v>
      </c>
      <c r="H79" s="74">
        <v>-5.2322127910903959E-2</v>
      </c>
      <c r="I79" s="50" t="s">
        <v>73</v>
      </c>
      <c r="J79" s="83" t="s">
        <v>73</v>
      </c>
      <c r="K79" s="51" t="s">
        <v>73</v>
      </c>
      <c r="L79" s="89" t="s">
        <v>73</v>
      </c>
    </row>
    <row r="80" spans="1:12" x14ac:dyDescent="0.3">
      <c r="A80" s="9" t="s">
        <v>8</v>
      </c>
      <c r="B80" s="10">
        <v>2178.0840075199999</v>
      </c>
      <c r="C80" s="10">
        <v>2174.4040219480007</v>
      </c>
      <c r="D80" s="10">
        <v>2250.9864850439999</v>
      </c>
      <c r="E80" s="10">
        <v>2195.5623884480001</v>
      </c>
      <c r="F80" s="10">
        <v>2166.666336666</v>
      </c>
      <c r="G80" s="22">
        <v>2215.4953733099996</v>
      </c>
      <c r="H80" s="74">
        <v>2.2536481883563164E-2</v>
      </c>
      <c r="I80" s="50" t="s">
        <v>73</v>
      </c>
      <c r="J80" s="83" t="s">
        <v>73</v>
      </c>
      <c r="K80" s="51" t="s">
        <v>73</v>
      </c>
      <c r="L80" s="89" t="s">
        <v>73</v>
      </c>
    </row>
    <row r="81" spans="1:12" x14ac:dyDescent="0.3">
      <c r="A81" s="9" t="s">
        <v>6</v>
      </c>
      <c r="B81" s="10">
        <v>6011.9385662599998</v>
      </c>
      <c r="C81" s="10">
        <v>6196.9595938800003</v>
      </c>
      <c r="D81" s="10">
        <v>6452.4590589599993</v>
      </c>
      <c r="E81" s="10">
        <v>6576.5779484600007</v>
      </c>
      <c r="F81" s="10">
        <v>6785.9266739999994</v>
      </c>
      <c r="G81" s="22">
        <v>6971.8029808199999</v>
      </c>
      <c r="H81" s="74">
        <v>2.7391440513523158E-2</v>
      </c>
      <c r="I81" s="50" t="s">
        <v>73</v>
      </c>
      <c r="J81" s="83" t="s">
        <v>73</v>
      </c>
      <c r="K81" s="51" t="s">
        <v>73</v>
      </c>
      <c r="L81" s="89" t="s">
        <v>73</v>
      </c>
    </row>
    <row r="82" spans="1:12" x14ac:dyDescent="0.3">
      <c r="A82" s="9" t="s">
        <v>9</v>
      </c>
      <c r="B82" s="10">
        <v>513.339121514</v>
      </c>
      <c r="C82" s="10">
        <v>469.89666836800006</v>
      </c>
      <c r="D82" s="10">
        <v>415.86527883399992</v>
      </c>
      <c r="E82" s="10">
        <v>428.023045422</v>
      </c>
      <c r="F82" s="10">
        <v>428.59183897600002</v>
      </c>
      <c r="G82" s="22">
        <v>404.64779457200007</v>
      </c>
      <c r="H82" s="74">
        <v>-5.5866776327817003E-2</v>
      </c>
      <c r="I82" s="50" t="s">
        <v>73</v>
      </c>
      <c r="J82" s="83" t="s">
        <v>73</v>
      </c>
      <c r="K82" s="51" t="s">
        <v>73</v>
      </c>
      <c r="L82" s="89" t="s">
        <v>73</v>
      </c>
    </row>
    <row r="83" spans="1:12" x14ac:dyDescent="0.3">
      <c r="A83" s="9" t="s">
        <v>10</v>
      </c>
      <c r="B83" s="10">
        <v>353.51825412800002</v>
      </c>
      <c r="C83" s="10">
        <v>371.91314544400001</v>
      </c>
      <c r="D83" s="10">
        <v>381.97336800199997</v>
      </c>
      <c r="E83" s="10">
        <v>398.60242481200004</v>
      </c>
      <c r="F83" s="10">
        <v>418.55422827800004</v>
      </c>
      <c r="G83" s="22">
        <v>432.24257213999999</v>
      </c>
      <c r="H83" s="74">
        <v>3.2703871893293268E-2</v>
      </c>
      <c r="I83" s="50" t="s">
        <v>73</v>
      </c>
      <c r="J83" s="83" t="s">
        <v>73</v>
      </c>
      <c r="K83" s="51" t="s">
        <v>73</v>
      </c>
      <c r="L83" s="89" t="s">
        <v>73</v>
      </c>
    </row>
    <row r="84" spans="1:12" x14ac:dyDescent="0.3">
      <c r="A84" s="3" t="s">
        <v>12</v>
      </c>
      <c r="B84" s="3"/>
      <c r="C84" s="3"/>
      <c r="D84" s="3"/>
      <c r="E84" s="3"/>
      <c r="F84" s="3"/>
      <c r="G84" s="21"/>
      <c r="H84" s="75"/>
      <c r="I84" s="52"/>
      <c r="J84" s="84"/>
      <c r="K84" s="53"/>
      <c r="L84" s="90"/>
    </row>
    <row r="85" spans="1:12" x14ac:dyDescent="0.3">
      <c r="A85" s="9" t="s">
        <v>14</v>
      </c>
      <c r="B85" s="10">
        <v>14247.959717999998</v>
      </c>
      <c r="C85" s="10">
        <v>14254.62461882</v>
      </c>
      <c r="D85" s="10">
        <v>14396.99952892</v>
      </c>
      <c r="E85" s="10">
        <v>14365.540071520001</v>
      </c>
      <c r="F85" s="10">
        <v>14346.59516284</v>
      </c>
      <c r="G85" s="22">
        <v>14445.535424039999</v>
      </c>
      <c r="H85" s="74">
        <v>6.8964280428203129E-3</v>
      </c>
      <c r="I85" s="50" t="s">
        <v>73</v>
      </c>
      <c r="J85" s="83" t="s">
        <v>73</v>
      </c>
      <c r="K85" s="51" t="s">
        <v>73</v>
      </c>
      <c r="L85" s="89" t="s">
        <v>73</v>
      </c>
    </row>
    <row r="86" spans="1:12" x14ac:dyDescent="0.3">
      <c r="A86" s="9" t="s">
        <v>13</v>
      </c>
      <c r="B86" s="10">
        <v>588.42370242379991</v>
      </c>
      <c r="C86" s="10">
        <v>558.46821748180002</v>
      </c>
      <c r="D86" s="10">
        <v>491.19935540000006</v>
      </c>
      <c r="E86" s="10">
        <v>482.0681443208</v>
      </c>
      <c r="F86" s="10">
        <v>476.44980166719995</v>
      </c>
      <c r="G86" s="22">
        <v>454.26005350059995</v>
      </c>
      <c r="H86" s="74">
        <v>-4.657310820353644E-2</v>
      </c>
      <c r="I86" s="50" t="s">
        <v>73</v>
      </c>
      <c r="J86" s="83" t="s">
        <v>73</v>
      </c>
      <c r="K86" s="51" t="s">
        <v>73</v>
      </c>
      <c r="L86" s="89" t="s">
        <v>73</v>
      </c>
    </row>
    <row r="87" spans="1:12" x14ac:dyDescent="0.3">
      <c r="A87" s="9" t="s">
        <v>8</v>
      </c>
      <c r="B87" s="10">
        <v>1914.0320541160002</v>
      </c>
      <c r="C87" s="10">
        <v>1910.42329367</v>
      </c>
      <c r="D87" s="10">
        <v>1903.3151180560001</v>
      </c>
      <c r="E87" s="10">
        <v>1965.061000762</v>
      </c>
      <c r="F87" s="10">
        <v>2015.6219581980004</v>
      </c>
      <c r="G87" s="22">
        <v>2029.126181694</v>
      </c>
      <c r="H87" s="74">
        <v>6.6997799071770725E-3</v>
      </c>
      <c r="I87" s="50" t="s">
        <v>73</v>
      </c>
      <c r="J87" s="83" t="s">
        <v>73</v>
      </c>
      <c r="K87" s="51" t="s">
        <v>73</v>
      </c>
      <c r="L87" s="89" t="s">
        <v>73</v>
      </c>
    </row>
    <row r="88" spans="1:12" x14ac:dyDescent="0.3">
      <c r="A88" s="9" t="s">
        <v>6</v>
      </c>
      <c r="B88" s="10">
        <v>31001.645378119996</v>
      </c>
      <c r="C88" s="10">
        <v>31678.330986699999</v>
      </c>
      <c r="D88" s="10">
        <v>32701.768478000005</v>
      </c>
      <c r="E88" s="10">
        <v>33178.573326079997</v>
      </c>
      <c r="F88" s="10">
        <v>33844.235083760002</v>
      </c>
      <c r="G88" s="22">
        <v>34546.794970999996</v>
      </c>
      <c r="H88" s="74">
        <v>2.0758628035210336E-2</v>
      </c>
      <c r="I88" s="50" t="s">
        <v>73</v>
      </c>
      <c r="J88" s="83" t="s">
        <v>73</v>
      </c>
      <c r="K88" s="51" t="s">
        <v>73</v>
      </c>
      <c r="L88" s="89" t="s">
        <v>73</v>
      </c>
    </row>
    <row r="89" spans="1:12" x14ac:dyDescent="0.3">
      <c r="A89" s="9" t="s">
        <v>9</v>
      </c>
      <c r="B89" s="10">
        <v>489.81195123200001</v>
      </c>
      <c r="C89" s="10">
        <v>432.0743747674</v>
      </c>
      <c r="D89" s="10">
        <v>377.85189161299996</v>
      </c>
      <c r="E89" s="10">
        <v>382.83384051840005</v>
      </c>
      <c r="F89" s="10">
        <v>378.98532326979995</v>
      </c>
      <c r="G89" s="22">
        <v>365.69518230020003</v>
      </c>
      <c r="H89" s="74">
        <v>-3.5067693004403377E-2</v>
      </c>
      <c r="I89" s="50" t="s">
        <v>73</v>
      </c>
      <c r="J89" s="83" t="s">
        <v>73</v>
      </c>
      <c r="K89" s="51" t="s">
        <v>73</v>
      </c>
      <c r="L89" s="89" t="s">
        <v>73</v>
      </c>
    </row>
    <row r="90" spans="1:12" x14ac:dyDescent="0.3">
      <c r="A90" s="9" t="s">
        <v>10</v>
      </c>
      <c r="B90" s="10">
        <v>482.21463578700002</v>
      </c>
      <c r="C90" s="10">
        <v>589.79132572320009</v>
      </c>
      <c r="D90" s="10">
        <v>710.98952212739994</v>
      </c>
      <c r="E90" s="10">
        <v>700.12172680660001</v>
      </c>
      <c r="F90" s="10">
        <v>710.88581724319999</v>
      </c>
      <c r="G90" s="22">
        <v>782.78138748200001</v>
      </c>
      <c r="H90" s="74">
        <v>0.10113518724794579</v>
      </c>
      <c r="I90" s="50" t="s">
        <v>73</v>
      </c>
      <c r="J90" s="83" t="s">
        <v>73</v>
      </c>
      <c r="K90" s="51" t="s">
        <v>73</v>
      </c>
      <c r="L90" s="89" t="s">
        <v>73</v>
      </c>
    </row>
    <row r="91" spans="1:12" x14ac:dyDescent="0.3">
      <c r="A91" s="3" t="s">
        <v>17</v>
      </c>
      <c r="B91" s="3"/>
      <c r="C91" s="3"/>
      <c r="D91" s="3"/>
      <c r="E91" s="3"/>
      <c r="F91" s="3"/>
      <c r="G91" s="21"/>
      <c r="H91" s="75"/>
      <c r="I91" s="52"/>
      <c r="J91" s="84"/>
      <c r="K91" s="53"/>
      <c r="L91" s="90"/>
    </row>
    <row r="92" spans="1:12" x14ac:dyDescent="0.3">
      <c r="A92" s="9" t="s">
        <v>14</v>
      </c>
      <c r="B92" s="10">
        <v>15694.25375946</v>
      </c>
      <c r="C92" s="10">
        <v>15367.065310520002</v>
      </c>
      <c r="D92" s="10">
        <v>15231.856969559998</v>
      </c>
      <c r="E92" s="10">
        <v>15230.65032346</v>
      </c>
      <c r="F92" s="10">
        <v>15229.014641000002</v>
      </c>
      <c r="G92" s="22">
        <v>15221.474766059999</v>
      </c>
      <c r="H92" s="74">
        <v>-4.9509932965086101E-4</v>
      </c>
      <c r="I92" s="50" t="s">
        <v>73</v>
      </c>
      <c r="J92" s="83" t="s">
        <v>73</v>
      </c>
      <c r="K92" s="51" t="s">
        <v>73</v>
      </c>
      <c r="L92" s="89" t="s">
        <v>73</v>
      </c>
    </row>
    <row r="93" spans="1:12" x14ac:dyDescent="0.3">
      <c r="A93" s="9" t="s">
        <v>13</v>
      </c>
      <c r="B93" s="10">
        <v>216.62456307939999</v>
      </c>
      <c r="C93" s="10">
        <v>206.67378344880001</v>
      </c>
      <c r="D93" s="10">
        <v>195.33563828020002</v>
      </c>
      <c r="E93" s="10">
        <v>184.22112390020001</v>
      </c>
      <c r="F93" s="10">
        <v>174.82457921320002</v>
      </c>
      <c r="G93" s="22">
        <v>168.66986589040002</v>
      </c>
      <c r="H93" s="74">
        <v>-3.5205080146621048E-2</v>
      </c>
      <c r="I93" s="50" t="s">
        <v>73</v>
      </c>
      <c r="J93" s="83" t="s">
        <v>73</v>
      </c>
      <c r="K93" s="51" t="s">
        <v>73</v>
      </c>
      <c r="L93" s="89" t="s">
        <v>73</v>
      </c>
    </row>
    <row r="94" spans="1:12" x14ac:dyDescent="0.3">
      <c r="A94" s="9" t="s">
        <v>8</v>
      </c>
      <c r="B94" s="10">
        <v>997.72636146799994</v>
      </c>
      <c r="C94" s="10">
        <v>1029.2485223820004</v>
      </c>
      <c r="D94" s="10">
        <v>1067.1852643600002</v>
      </c>
      <c r="E94" s="10">
        <v>1067.2395336040001</v>
      </c>
      <c r="F94" s="10">
        <v>1065.9892011480001</v>
      </c>
      <c r="G94" s="22">
        <v>1078.5837163980002</v>
      </c>
      <c r="H94" s="74">
        <v>1.1814861948354238E-2</v>
      </c>
      <c r="I94" s="50" t="s">
        <v>73</v>
      </c>
      <c r="J94" s="83" t="s">
        <v>73</v>
      </c>
      <c r="K94" s="51" t="s">
        <v>73</v>
      </c>
      <c r="L94" s="89" t="s">
        <v>73</v>
      </c>
    </row>
    <row r="95" spans="1:12" x14ac:dyDescent="0.3">
      <c r="A95" s="9" t="s">
        <v>6</v>
      </c>
      <c r="B95" s="10">
        <v>9682.2118325600004</v>
      </c>
      <c r="C95" s="10">
        <v>10111.785431600001</v>
      </c>
      <c r="D95" s="10">
        <v>10565.43555916</v>
      </c>
      <c r="E95" s="10">
        <v>10500.827467780002</v>
      </c>
      <c r="F95" s="10">
        <v>10583.909196140001</v>
      </c>
      <c r="G95" s="22">
        <v>10803.534801600001</v>
      </c>
      <c r="H95" s="74">
        <v>2.0750896610119973E-2</v>
      </c>
      <c r="I95" s="50" t="s">
        <v>73</v>
      </c>
      <c r="J95" s="83" t="s">
        <v>73</v>
      </c>
      <c r="K95" s="51" t="s">
        <v>73</v>
      </c>
      <c r="L95" s="89" t="s">
        <v>73</v>
      </c>
    </row>
    <row r="96" spans="1:12" x14ac:dyDescent="0.3">
      <c r="A96" s="9" t="s">
        <v>9</v>
      </c>
      <c r="B96" s="10">
        <v>687.08676832000003</v>
      </c>
      <c r="C96" s="10">
        <v>627.80527998399998</v>
      </c>
      <c r="D96" s="10">
        <v>575.1332065119999</v>
      </c>
      <c r="E96" s="10">
        <v>596.29107024000007</v>
      </c>
      <c r="F96" s="10">
        <v>603.27672408800004</v>
      </c>
      <c r="G96" s="22">
        <v>593.37100050399999</v>
      </c>
      <c r="H96" s="74">
        <v>-1.6419867017039236E-2</v>
      </c>
      <c r="I96" s="50" t="s">
        <v>73</v>
      </c>
      <c r="J96" s="83" t="s">
        <v>73</v>
      </c>
      <c r="K96" s="51" t="s">
        <v>73</v>
      </c>
      <c r="L96" s="89" t="s">
        <v>73</v>
      </c>
    </row>
    <row r="97" spans="1:12" x14ac:dyDescent="0.3">
      <c r="A97" s="9" t="s">
        <v>10</v>
      </c>
      <c r="B97" s="10">
        <v>1071.9375023560001</v>
      </c>
      <c r="C97" s="10">
        <v>1087.0859144619999</v>
      </c>
      <c r="D97" s="10">
        <v>1122.0781584019999</v>
      </c>
      <c r="E97" s="10">
        <v>1200.3034520219996</v>
      </c>
      <c r="F97" s="10">
        <v>1285.8817187699999</v>
      </c>
      <c r="G97" s="22">
        <v>1359.313849568</v>
      </c>
      <c r="H97" s="74">
        <v>5.7106442782498767E-2</v>
      </c>
      <c r="I97" s="50" t="s">
        <v>73</v>
      </c>
      <c r="J97" s="83" t="s">
        <v>73</v>
      </c>
      <c r="K97" s="51" t="s">
        <v>73</v>
      </c>
      <c r="L97" s="89" t="s">
        <v>73</v>
      </c>
    </row>
    <row r="98" spans="1:12" x14ac:dyDescent="0.3">
      <c r="A98" s="3" t="s">
        <v>43</v>
      </c>
      <c r="B98" s="3"/>
      <c r="C98" s="3"/>
      <c r="D98" s="3"/>
      <c r="E98" s="3"/>
      <c r="F98" s="3"/>
      <c r="G98" s="21"/>
      <c r="H98" s="75"/>
      <c r="I98" s="52"/>
      <c r="J98" s="84"/>
      <c r="K98" s="53"/>
      <c r="L98" s="90"/>
    </row>
    <row r="99" spans="1:12" x14ac:dyDescent="0.3">
      <c r="A99" s="9" t="s">
        <v>14</v>
      </c>
      <c r="B99" s="10">
        <v>60585.719675339999</v>
      </c>
      <c r="C99" s="10">
        <v>59582.550679480009</v>
      </c>
      <c r="D99" s="10">
        <v>59521.879177179995</v>
      </c>
      <c r="E99" s="10">
        <v>59504.357103160008</v>
      </c>
      <c r="F99" s="10">
        <v>59641.898396640005</v>
      </c>
      <c r="G99" s="22">
        <v>59872.794022679998</v>
      </c>
      <c r="H99" s="74">
        <v>3.8713661410381128E-3</v>
      </c>
      <c r="I99" s="50" t="s">
        <v>73</v>
      </c>
      <c r="J99" s="83" t="s">
        <v>73</v>
      </c>
      <c r="K99" s="51" t="s">
        <v>73</v>
      </c>
      <c r="L99" s="89" t="s">
        <v>73</v>
      </c>
    </row>
    <row r="100" spans="1:12" x14ac:dyDescent="0.3">
      <c r="A100" s="9" t="s">
        <v>13</v>
      </c>
      <c r="B100" s="10">
        <v>5774.6718251388002</v>
      </c>
      <c r="C100" s="10">
        <v>5470.7795730273992</v>
      </c>
      <c r="D100" s="10">
        <v>5075.2162048661994</v>
      </c>
      <c r="E100" s="10">
        <v>4918.2552620631996</v>
      </c>
      <c r="F100" s="10">
        <v>4763.9137217731995</v>
      </c>
      <c r="G100" s="22">
        <v>4585.7362420786003</v>
      </c>
      <c r="H100" s="74">
        <v>-3.7401491735723269E-2</v>
      </c>
      <c r="I100" s="50" t="s">
        <v>73</v>
      </c>
      <c r="J100" s="83" t="s">
        <v>73</v>
      </c>
      <c r="K100" s="51" t="s">
        <v>73</v>
      </c>
      <c r="L100" s="89" t="s">
        <v>73</v>
      </c>
    </row>
    <row r="101" spans="1:12" x14ac:dyDescent="0.3">
      <c r="A101" s="9" t="s">
        <v>8</v>
      </c>
      <c r="B101" s="10">
        <v>6123.0306045779998</v>
      </c>
      <c r="C101" s="10">
        <v>6231.7766395280005</v>
      </c>
      <c r="D101" s="10">
        <v>6451.7426229899993</v>
      </c>
      <c r="E101" s="10">
        <v>6437.0022492939997</v>
      </c>
      <c r="F101" s="10">
        <v>6469.0981735300002</v>
      </c>
      <c r="G101" s="22">
        <v>6596.0966742959999</v>
      </c>
      <c r="H101" s="74">
        <v>1.963156182814596E-2</v>
      </c>
      <c r="I101" s="50" t="s">
        <v>73</v>
      </c>
      <c r="J101" s="83" t="s">
        <v>73</v>
      </c>
      <c r="K101" s="51" t="s">
        <v>73</v>
      </c>
      <c r="L101" s="89" t="s">
        <v>73</v>
      </c>
    </row>
    <row r="102" spans="1:12" x14ac:dyDescent="0.3">
      <c r="A102" s="9" t="s">
        <v>6</v>
      </c>
      <c r="B102" s="10">
        <v>50205.077595777999</v>
      </c>
      <c r="C102" s="10">
        <v>51668.249377198001</v>
      </c>
      <c r="D102" s="10">
        <v>53681.444097693995</v>
      </c>
      <c r="E102" s="10">
        <v>54234.488087532001</v>
      </c>
      <c r="F102" s="10">
        <v>55263.024749386001</v>
      </c>
      <c r="G102" s="22">
        <v>56515.041099339993</v>
      </c>
      <c r="H102" s="74">
        <v>2.2655588535585913E-2</v>
      </c>
      <c r="I102" s="50" t="s">
        <v>73</v>
      </c>
      <c r="J102" s="83" t="s">
        <v>73</v>
      </c>
      <c r="K102" s="51" t="s">
        <v>73</v>
      </c>
      <c r="L102" s="89" t="s">
        <v>73</v>
      </c>
    </row>
    <row r="103" spans="1:12" x14ac:dyDescent="0.3">
      <c r="A103" s="9" t="s">
        <v>9</v>
      </c>
      <c r="B103" s="10">
        <v>2148.4718826640005</v>
      </c>
      <c r="C103" s="10">
        <v>1952.5782206954002</v>
      </c>
      <c r="D103" s="10">
        <v>1752.7896088489999</v>
      </c>
      <c r="E103" s="10">
        <v>1776.0701453704003</v>
      </c>
      <c r="F103" s="10">
        <v>1756.2566707778001</v>
      </c>
      <c r="G103" s="22">
        <v>1682.3195971282</v>
      </c>
      <c r="H103" s="74">
        <v>-4.2099241460449632E-2</v>
      </c>
      <c r="I103" s="50" t="s">
        <v>73</v>
      </c>
      <c r="J103" s="83" t="s">
        <v>73</v>
      </c>
      <c r="K103" s="51" t="s">
        <v>73</v>
      </c>
      <c r="L103" s="89" t="s">
        <v>73</v>
      </c>
    </row>
    <row r="104" spans="1:12" x14ac:dyDescent="0.3">
      <c r="A104" s="9" t="s">
        <v>10</v>
      </c>
      <c r="B104" s="10">
        <v>2367.0332441873998</v>
      </c>
      <c r="C104" s="10">
        <v>2565.3315882632</v>
      </c>
      <c r="D104" s="10">
        <v>2769.4644928453999</v>
      </c>
      <c r="E104" s="10">
        <v>2858.5765425626</v>
      </c>
      <c r="F104" s="10">
        <v>3004.2700481572001</v>
      </c>
      <c r="G104" s="22">
        <v>3199.4741646940001</v>
      </c>
      <c r="H104" s="74">
        <v>6.497555592798232E-2</v>
      </c>
      <c r="I104" s="50" t="s">
        <v>73</v>
      </c>
      <c r="J104" s="83" t="s">
        <v>73</v>
      </c>
      <c r="K104" s="51" t="s">
        <v>73</v>
      </c>
      <c r="L104" s="89" t="s">
        <v>73</v>
      </c>
    </row>
    <row r="105" spans="1:12" ht="20.100000000000001" customHeight="1" x14ac:dyDescent="0.3">
      <c r="A105" s="19" t="s">
        <v>4</v>
      </c>
      <c r="B105" s="12"/>
      <c r="C105" s="12"/>
      <c r="D105" s="12"/>
      <c r="E105" s="12"/>
      <c r="F105" s="12"/>
      <c r="G105" s="24"/>
      <c r="H105" s="76"/>
      <c r="I105" s="42"/>
      <c r="J105" s="82"/>
      <c r="K105" s="49"/>
      <c r="L105" s="88"/>
    </row>
    <row r="106" spans="1:12" x14ac:dyDescent="0.3">
      <c r="A106" s="9" t="s">
        <v>15</v>
      </c>
      <c r="B106" s="10">
        <v>4324.8160299299998</v>
      </c>
      <c r="C106" s="10">
        <v>4387.3253541400009</v>
      </c>
      <c r="D106" s="10">
        <v>4537.2660441600001</v>
      </c>
      <c r="E106" s="10">
        <v>4097.70222491</v>
      </c>
      <c r="F106" s="10">
        <v>4123.1251574900007</v>
      </c>
      <c r="G106" s="22">
        <v>4506.7981680700004</v>
      </c>
      <c r="H106" s="74">
        <v>9.3053932617841006E-2</v>
      </c>
      <c r="I106" s="40">
        <v>4506.7981680546727</v>
      </c>
      <c r="J106" s="80">
        <v>9.3053932614123536E-2</v>
      </c>
      <c r="K106" s="47">
        <v>4506.7981680546727</v>
      </c>
      <c r="L106" s="86">
        <v>9.3053932614123536E-2</v>
      </c>
    </row>
    <row r="107" spans="1:12" x14ac:dyDescent="0.3">
      <c r="A107" s="9" t="s">
        <v>16</v>
      </c>
      <c r="B107" s="10">
        <v>4796.8099009899997</v>
      </c>
      <c r="C107" s="10">
        <v>4804.39604392</v>
      </c>
      <c r="D107" s="10">
        <v>5017.8901327200001</v>
      </c>
      <c r="E107" s="10">
        <v>4766.6375454899999</v>
      </c>
      <c r="F107" s="10">
        <v>4302.3347699100004</v>
      </c>
      <c r="G107" s="22">
        <v>4848.7271410100002</v>
      </c>
      <c r="H107" s="74">
        <v>0.12699903664433565</v>
      </c>
      <c r="I107" s="40">
        <v>4848.7271410010899</v>
      </c>
      <c r="J107" s="80">
        <v>0.12699903664226464</v>
      </c>
      <c r="K107" s="47">
        <v>4848.7271410010899</v>
      </c>
      <c r="L107" s="86">
        <v>0.12699903664226464</v>
      </c>
    </row>
    <row r="108" spans="1:12" x14ac:dyDescent="0.3">
      <c r="A108" s="9" t="s">
        <v>12</v>
      </c>
      <c r="B108" s="10">
        <v>1987.1539256599999</v>
      </c>
      <c r="C108" s="10">
        <v>2182.8875676900002</v>
      </c>
      <c r="D108" s="10">
        <v>2088.0740693499997</v>
      </c>
      <c r="E108" s="10">
        <v>1892.0617106999998</v>
      </c>
      <c r="F108" s="10">
        <v>2022.4386152600002</v>
      </c>
      <c r="G108" s="22">
        <v>2089.2332728599999</v>
      </c>
      <c r="H108" s="74">
        <v>3.3026791070943196E-2</v>
      </c>
      <c r="I108" s="40">
        <v>2089.2332728524589</v>
      </c>
      <c r="J108" s="80">
        <v>3.30267910672144E-2</v>
      </c>
      <c r="K108" s="47">
        <v>2089.2332728524589</v>
      </c>
      <c r="L108" s="86">
        <v>3.30267910672144E-2</v>
      </c>
    </row>
    <row r="109" spans="1:12" x14ac:dyDescent="0.3">
      <c r="A109" s="9" t="s">
        <v>17</v>
      </c>
      <c r="B109" s="10">
        <v>2870.3455944799998</v>
      </c>
      <c r="C109" s="10">
        <v>2915.1359095199996</v>
      </c>
      <c r="D109" s="10">
        <v>2773.52544932</v>
      </c>
      <c r="E109" s="10">
        <v>3393.2210571500004</v>
      </c>
      <c r="F109" s="10">
        <v>2811.6697518599995</v>
      </c>
      <c r="G109" s="22">
        <v>2854.3433075399998</v>
      </c>
      <c r="H109" s="74">
        <v>1.5177300126293591E-2</v>
      </c>
      <c r="I109" s="40">
        <v>2854.3433075413541</v>
      </c>
      <c r="J109" s="80">
        <v>1.5177300126775206E-2</v>
      </c>
      <c r="K109" s="47">
        <v>2854.3433075413541</v>
      </c>
      <c r="L109" s="86">
        <v>1.5177300126775206E-2</v>
      </c>
    </row>
    <row r="110" spans="1:12" ht="15" thickBot="1" x14ac:dyDescent="0.35">
      <c r="A110" s="9" t="s">
        <v>11</v>
      </c>
      <c r="B110" s="10">
        <v>3187.9762880099997</v>
      </c>
      <c r="C110" s="10">
        <v>3281.27656587</v>
      </c>
      <c r="D110" s="10">
        <v>3275.6800772699999</v>
      </c>
      <c r="E110" s="10">
        <v>3213.4129728400003</v>
      </c>
      <c r="F110" s="10">
        <v>3032.7163080200003</v>
      </c>
      <c r="G110" s="22">
        <v>3243.0070588500002</v>
      </c>
      <c r="H110" s="74">
        <v>6.934072609227826E-2</v>
      </c>
      <c r="I110" s="40">
        <v>3243.0070588608619</v>
      </c>
      <c r="J110" s="80">
        <v>6.9340726095859617E-2</v>
      </c>
      <c r="K110" s="47">
        <v>3243.0070588608619</v>
      </c>
      <c r="L110" s="86">
        <v>6.9340726095859617E-2</v>
      </c>
    </row>
    <row r="111" spans="1:12" ht="38.4" customHeight="1" x14ac:dyDescent="0.3">
      <c r="A111" s="94" t="s">
        <v>64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1:12" x14ac:dyDescent="0.3">
      <c r="A112" s="7" t="s">
        <v>26</v>
      </c>
    </row>
    <row r="113" spans="1:1" x14ac:dyDescent="0.3">
      <c r="A113" s="7" t="s">
        <v>27</v>
      </c>
    </row>
    <row r="114" spans="1:1" x14ac:dyDescent="0.3">
      <c r="A114" s="7" t="s">
        <v>28</v>
      </c>
    </row>
  </sheetData>
  <mergeCells count="4">
    <mergeCell ref="I3:L3"/>
    <mergeCell ref="A111:L111"/>
    <mergeCell ref="G3:H3"/>
    <mergeCell ref="B3:F3"/>
  </mergeCells>
  <printOptions horizontalCentered="1"/>
  <pageMargins left="0.22" right="0.19" top="0.45" bottom="0.5" header="0.24" footer="0.5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D9F7-98F7-41E9-9AD1-C9C469415917}">
  <sheetPr>
    <pageSetUpPr fitToPage="1"/>
  </sheetPr>
  <dimension ref="A1:N138"/>
  <sheetViews>
    <sheetView showGridLines="0" tabSelected="1" zoomScale="107" zoomScaleNormal="100" workbookViewId="0">
      <pane xSplit="1" ySplit="4" topLeftCell="E114" activePane="bottomRight" state="frozen"/>
      <selection pane="topRight" activeCell="B1" sqref="B1"/>
      <selection pane="bottomLeft" activeCell="A5" sqref="A5"/>
      <selection pane="bottomRight" activeCell="B7" sqref="B7:N134"/>
    </sheetView>
  </sheetViews>
  <sheetFormatPr defaultRowHeight="14.4" x14ac:dyDescent="0.3"/>
  <cols>
    <col min="1" max="1" width="19.88671875" customWidth="1"/>
    <col min="2" max="6" width="9.5546875" customWidth="1"/>
    <col min="7" max="7" width="9.5546875" style="59" customWidth="1"/>
    <col min="8" max="12" width="9.5546875" customWidth="1"/>
    <col min="13" max="13" width="9.5546875" style="59" customWidth="1"/>
    <col min="14" max="14" width="9.5546875" customWidth="1"/>
  </cols>
  <sheetData>
    <row r="1" spans="1:14" ht="15" customHeight="1" x14ac:dyDescent="0.3">
      <c r="A1" s="1" t="s">
        <v>75</v>
      </c>
    </row>
    <row r="2" spans="1:14" ht="18" customHeight="1" x14ac:dyDescent="0.3">
      <c r="A2" s="34" t="str">
        <f>'Seasonal WFO'!A2</f>
        <v>U.S. Energy Information Administration  |  Short-Term Energy Outlook - April 2025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4.4" customHeight="1" x14ac:dyDescent="0.3">
      <c r="A3" s="4"/>
      <c r="B3" s="91" t="s">
        <v>66</v>
      </c>
      <c r="C3" s="92"/>
      <c r="D3" s="92"/>
      <c r="E3" s="92"/>
      <c r="F3" s="92"/>
      <c r="G3" s="93"/>
      <c r="H3" s="91" t="s">
        <v>69</v>
      </c>
      <c r="I3" s="92"/>
      <c r="J3" s="92"/>
      <c r="K3" s="92"/>
      <c r="L3" s="92"/>
      <c r="M3" s="92"/>
      <c r="N3" s="93"/>
    </row>
    <row r="4" spans="1:14" ht="14.25" customHeight="1" thickBot="1" x14ac:dyDescent="0.35">
      <c r="A4" s="5" t="s">
        <v>20</v>
      </c>
      <c r="B4" s="35" t="s">
        <v>58</v>
      </c>
      <c r="C4" s="35" t="s">
        <v>59</v>
      </c>
      <c r="D4" s="35" t="s">
        <v>61</v>
      </c>
      <c r="E4" s="35" t="s">
        <v>62</v>
      </c>
      <c r="F4" s="35" t="s">
        <v>60</v>
      </c>
      <c r="G4" s="35" t="s">
        <v>65</v>
      </c>
      <c r="H4" s="35" t="s">
        <v>58</v>
      </c>
      <c r="I4" s="35" t="s">
        <v>59</v>
      </c>
      <c r="J4" s="35" t="s">
        <v>61</v>
      </c>
      <c r="K4" s="35" t="s">
        <v>62</v>
      </c>
      <c r="L4" s="35" t="s">
        <v>60</v>
      </c>
      <c r="M4" s="35" t="s">
        <v>68</v>
      </c>
      <c r="N4" s="5" t="s">
        <v>23</v>
      </c>
    </row>
    <row r="5" spans="1:14" ht="15" thickTop="1" x14ac:dyDescent="0.3">
      <c r="A5" s="2" t="s">
        <v>24</v>
      </c>
      <c r="B5" s="2"/>
      <c r="C5" s="2"/>
      <c r="D5" s="2"/>
      <c r="E5" s="2"/>
      <c r="F5" s="2"/>
      <c r="G5" s="60"/>
      <c r="H5" s="20"/>
      <c r="I5" s="20"/>
      <c r="J5" s="20"/>
      <c r="K5" s="20"/>
      <c r="L5" s="20"/>
      <c r="M5" s="67"/>
      <c r="N5" s="77"/>
    </row>
    <row r="6" spans="1:14" x14ac:dyDescent="0.3">
      <c r="A6" s="3" t="s">
        <v>15</v>
      </c>
      <c r="B6" s="3"/>
      <c r="C6" s="3"/>
      <c r="D6" s="3"/>
      <c r="E6" s="3"/>
      <c r="F6" s="3"/>
      <c r="G6" s="3"/>
      <c r="H6" s="21"/>
      <c r="I6" s="21"/>
      <c r="J6" s="21"/>
      <c r="K6" s="21"/>
      <c r="L6" s="21"/>
      <c r="M6" s="21"/>
      <c r="N6" s="21"/>
    </row>
    <row r="7" spans="1:14" ht="15" customHeight="1" x14ac:dyDescent="0.3">
      <c r="A7" s="9" t="s">
        <v>47</v>
      </c>
      <c r="B7" s="30">
        <v>9.5430198922595366</v>
      </c>
      <c r="C7" s="30">
        <v>10.358857207175593</v>
      </c>
      <c r="D7" s="30">
        <v>12.706183889219462</v>
      </c>
      <c r="E7" s="30">
        <v>10.662421029314952</v>
      </c>
      <c r="F7" s="30">
        <v>9.1806644672392466</v>
      </c>
      <c r="G7" s="61">
        <v>52.451146485208788</v>
      </c>
      <c r="H7" s="31">
        <v>7.8181317046332106</v>
      </c>
      <c r="I7" s="31">
        <v>12.487532506136128</v>
      </c>
      <c r="J7" s="31">
        <v>14.660931292749373</v>
      </c>
      <c r="K7" s="31">
        <v>12.09881475861701</v>
      </c>
      <c r="L7" s="31">
        <v>9.2548990228820003</v>
      </c>
      <c r="M7" s="68">
        <v>56.320309285017721</v>
      </c>
      <c r="N7" s="74">
        <v>7.3766982403330905E-2</v>
      </c>
    </row>
    <row r="8" spans="1:14" ht="15" customHeight="1" x14ac:dyDescent="0.3">
      <c r="A8" s="58" t="s">
        <v>71</v>
      </c>
      <c r="B8" s="30">
        <v>7.4723074701549592</v>
      </c>
      <c r="C8" s="30">
        <v>8.219121037667529</v>
      </c>
      <c r="D8" s="30">
        <v>10.57229399339858</v>
      </c>
      <c r="E8" s="30">
        <v>8.6662014493534834</v>
      </c>
      <c r="F8" s="30">
        <v>7.0467745714183652</v>
      </c>
      <c r="G8" s="61">
        <v>41.976698521992915</v>
      </c>
      <c r="H8" s="31">
        <v>5.7530769667420341</v>
      </c>
      <c r="I8" s="31">
        <v>10.353642610315248</v>
      </c>
      <c r="J8" s="31">
        <v>12.521195123241309</v>
      </c>
      <c r="K8" s="31">
        <v>10.166149831319405</v>
      </c>
      <c r="L8" s="31">
        <v>7.1151628533739366</v>
      </c>
      <c r="M8" s="68">
        <v>45.909227384991937</v>
      </c>
      <c r="N8" s="74">
        <v>9.3683614992699837E-2</v>
      </c>
    </row>
    <row r="9" spans="1:14" ht="15" customHeight="1" x14ac:dyDescent="0.3">
      <c r="A9" s="58" t="s">
        <v>72</v>
      </c>
      <c r="B9" s="30">
        <v>2.0707124221045774</v>
      </c>
      <c r="C9" s="30">
        <v>2.1397361695080637</v>
      </c>
      <c r="D9" s="30">
        <v>2.1338898958208823</v>
      </c>
      <c r="E9" s="30">
        <v>1.996219579961469</v>
      </c>
      <c r="F9" s="30">
        <v>2.1338898958208814</v>
      </c>
      <c r="G9" s="61">
        <v>10.474447963215873</v>
      </c>
      <c r="H9" s="31">
        <v>2.0650547378911766</v>
      </c>
      <c r="I9" s="31">
        <v>2.1338898958208805</v>
      </c>
      <c r="J9" s="31">
        <v>2.1397361695080637</v>
      </c>
      <c r="K9" s="31">
        <v>1.9326649272976049</v>
      </c>
      <c r="L9" s="31">
        <v>2.1397361695080637</v>
      </c>
      <c r="M9" s="68">
        <v>10.41108190002579</v>
      </c>
      <c r="N9" s="74">
        <v>-6.0495849912675093E-3</v>
      </c>
    </row>
    <row r="10" spans="1:14" x14ac:dyDescent="0.3">
      <c r="A10" s="9" t="s">
        <v>48</v>
      </c>
      <c r="B10" s="28">
        <v>14.952060433123433</v>
      </c>
      <c r="C10" s="28">
        <v>14.424255919741569</v>
      </c>
      <c r="D10" s="28">
        <v>14.110277410594092</v>
      </c>
      <c r="E10" s="28">
        <v>14.401714966819675</v>
      </c>
      <c r="F10" s="28">
        <v>14.88762307876206</v>
      </c>
      <c r="G10" s="62">
        <v>14.520746805389106</v>
      </c>
      <c r="H10" s="29">
        <v>17.18410013919625</v>
      </c>
      <c r="I10" s="29">
        <v>15.465241880903372</v>
      </c>
      <c r="J10" s="29">
        <v>14.961689242647072</v>
      </c>
      <c r="K10" s="29">
        <v>14.776366821070653</v>
      </c>
      <c r="L10" s="29">
        <v>15.16443138922997</v>
      </c>
      <c r="M10" s="69">
        <v>15.37534832532265</v>
      </c>
      <c r="N10" s="74">
        <v>5.8853826968209066E-2</v>
      </c>
    </row>
    <row r="11" spans="1:14" x14ac:dyDescent="0.3">
      <c r="A11" s="9" t="s">
        <v>45</v>
      </c>
      <c r="B11" s="10">
        <v>142.68781014356367</v>
      </c>
      <c r="C11" s="10">
        <v>149.41880739236015</v>
      </c>
      <c r="D11" s="10">
        <v>179.28777950690795</v>
      </c>
      <c r="E11" s="10">
        <v>153.557148520418</v>
      </c>
      <c r="F11" s="10">
        <v>136.6782722008418</v>
      </c>
      <c r="G11" s="61">
        <v>761.62981776409151</v>
      </c>
      <c r="H11" s="22">
        <v>134.34755811384218</v>
      </c>
      <c r="I11" s="22">
        <v>193.12271070303871</v>
      </c>
      <c r="J11" s="22">
        <v>219.35229800991613</v>
      </c>
      <c r="K11" s="22">
        <v>178.77652497350832</v>
      </c>
      <c r="L11" s="22">
        <v>140.34528124674557</v>
      </c>
      <c r="M11" s="70">
        <v>865.94437304705093</v>
      </c>
      <c r="N11" s="74">
        <v>0.13696227858987253</v>
      </c>
    </row>
    <row r="12" spans="1:14" ht="15" customHeight="1" x14ac:dyDescent="0.3">
      <c r="A12" s="58" t="s">
        <v>71</v>
      </c>
      <c r="B12" s="10">
        <v>111.72639286863662</v>
      </c>
      <c r="C12" s="10">
        <v>118.5547052826483</v>
      </c>
      <c r="D12" s="10">
        <v>149.17800111321159</v>
      </c>
      <c r="E12" s="10">
        <v>124.80816311862843</v>
      </c>
      <c r="F12" s="10">
        <v>104.90972374028168</v>
      </c>
      <c r="G12" s="61">
        <v>609.17698612340666</v>
      </c>
      <c r="H12" s="22">
        <v>98.861450704998532</v>
      </c>
      <c r="I12" s="22">
        <v>160.12158731695308</v>
      </c>
      <c r="J12" s="22">
        <v>187.33823038048448</v>
      </c>
      <c r="K12" s="22">
        <v>150.21875906554106</v>
      </c>
      <c r="L12" s="22">
        <v>107.89739891318679</v>
      </c>
      <c r="M12" s="70">
        <v>704.43742638116385</v>
      </c>
      <c r="N12" s="74">
        <v>0.15637563865299953</v>
      </c>
    </row>
    <row r="13" spans="1:14" ht="15" customHeight="1" x14ac:dyDescent="0.3">
      <c r="A13" s="58" t="s">
        <v>72</v>
      </c>
      <c r="B13" s="10">
        <v>30.96141727492704</v>
      </c>
      <c r="C13" s="10">
        <v>30.864102109711833</v>
      </c>
      <c r="D13" s="10">
        <v>30.109778393696377</v>
      </c>
      <c r="E13" s="10">
        <v>28.748985401789575</v>
      </c>
      <c r="F13" s="10">
        <v>31.768548460560122</v>
      </c>
      <c r="G13" s="61">
        <v>152.45283164068493</v>
      </c>
      <c r="H13" s="22">
        <v>35.486107408843644</v>
      </c>
      <c r="I13" s="22">
        <v>33.001123386085617</v>
      </c>
      <c r="J13" s="22">
        <v>32.014067629431651</v>
      </c>
      <c r="K13" s="22">
        <v>28.557765907967251</v>
      </c>
      <c r="L13" s="22">
        <v>32.447882333558773</v>
      </c>
      <c r="M13" s="70">
        <v>161.50694666588691</v>
      </c>
      <c r="N13" s="74">
        <v>5.9389615317487543E-2</v>
      </c>
    </row>
    <row r="14" spans="1:14" x14ac:dyDescent="0.3">
      <c r="A14" s="3" t="s">
        <v>16</v>
      </c>
      <c r="B14" s="3"/>
      <c r="C14" s="3"/>
      <c r="D14" s="3"/>
      <c r="E14" s="3"/>
      <c r="F14" s="3"/>
      <c r="G14" s="3"/>
      <c r="H14" s="21"/>
      <c r="I14" s="21"/>
      <c r="J14" s="21"/>
      <c r="K14" s="21"/>
      <c r="L14" s="21"/>
      <c r="M14" s="21"/>
      <c r="N14" s="75"/>
    </row>
    <row r="15" spans="1:14" x14ac:dyDescent="0.3">
      <c r="A15" s="9" t="s">
        <v>49</v>
      </c>
      <c r="B15" s="30">
        <v>9.4809096546859486</v>
      </c>
      <c r="C15" s="30">
        <v>10.683603851726858</v>
      </c>
      <c r="D15" s="30">
        <v>14.744961533681993</v>
      </c>
      <c r="E15" s="30">
        <v>9.7631610127292987</v>
      </c>
      <c r="F15" s="30">
        <v>9.1645266969664245</v>
      </c>
      <c r="G15" s="61">
        <v>53.837162749790522</v>
      </c>
      <c r="H15" s="22">
        <v>8.2536663061523114</v>
      </c>
      <c r="I15" s="22">
        <v>12.760304812804998</v>
      </c>
      <c r="J15" s="22">
        <v>16.202760143393849</v>
      </c>
      <c r="K15" s="22">
        <v>13.263696382284854</v>
      </c>
      <c r="L15" s="22">
        <v>9.0460199227570062</v>
      </c>
      <c r="M15" s="70">
        <v>59.526447567393021</v>
      </c>
      <c r="N15" s="74">
        <v>0.10567579209260303</v>
      </c>
    </row>
    <row r="16" spans="1:14" ht="15" customHeight="1" x14ac:dyDescent="0.3">
      <c r="A16" s="58" t="s">
        <v>71</v>
      </c>
      <c r="B16" s="30">
        <v>7.7802621937099117</v>
      </c>
      <c r="C16" s="30">
        <v>8.9262681420516206</v>
      </c>
      <c r="D16" s="30">
        <v>12.992427287694392</v>
      </c>
      <c r="E16" s="30">
        <v>8.1236934922892843</v>
      </c>
      <c r="F16" s="30">
        <v>7.4119924509788229</v>
      </c>
      <c r="G16" s="61">
        <v>45.234643566724031</v>
      </c>
      <c r="H16" s="22">
        <v>6.5576654229385039</v>
      </c>
      <c r="I16" s="22">
        <v>11.007770566817397</v>
      </c>
      <c r="J16" s="22">
        <v>14.445424433718612</v>
      </c>
      <c r="K16" s="22">
        <v>11.676425418707218</v>
      </c>
      <c r="L16" s="22">
        <v>7.2886842130817682</v>
      </c>
      <c r="M16" s="70">
        <v>50.975970055263495</v>
      </c>
      <c r="N16" s="74">
        <v>0.12692321715922517</v>
      </c>
    </row>
    <row r="17" spans="1:14" ht="15" customHeight="1" x14ac:dyDescent="0.3">
      <c r="A17" s="58" t="s">
        <v>72</v>
      </c>
      <c r="B17" s="30">
        <v>1.7006474609760369</v>
      </c>
      <c r="C17" s="30">
        <v>1.7573357096752371</v>
      </c>
      <c r="D17" s="30">
        <v>1.7525342459876008</v>
      </c>
      <c r="E17" s="30">
        <v>1.6394675204400144</v>
      </c>
      <c r="F17" s="30">
        <v>1.7525342459876017</v>
      </c>
      <c r="G17" s="61">
        <v>8.6025191830664909</v>
      </c>
      <c r="H17" s="22">
        <v>1.6960008832138076</v>
      </c>
      <c r="I17" s="22">
        <v>1.7525342459876008</v>
      </c>
      <c r="J17" s="22">
        <v>1.7573357096752371</v>
      </c>
      <c r="K17" s="22">
        <v>1.5872709635776356</v>
      </c>
      <c r="L17" s="22">
        <v>1.757335709675238</v>
      </c>
      <c r="M17" s="70">
        <v>8.5504775121295182</v>
      </c>
      <c r="N17" s="74">
        <v>-6.0495849912678423E-3</v>
      </c>
    </row>
    <row r="18" spans="1:14" ht="15" customHeight="1" x14ac:dyDescent="0.3">
      <c r="A18" s="9" t="s">
        <v>48</v>
      </c>
      <c r="B18" s="28">
        <v>10.313575938823314</v>
      </c>
      <c r="C18" s="28">
        <v>9.9147129011173725</v>
      </c>
      <c r="D18" s="28">
        <v>8.7684506670270324</v>
      </c>
      <c r="E18" s="28">
        <v>10.276179715463689</v>
      </c>
      <c r="F18" s="28">
        <v>10.426099845160788</v>
      </c>
      <c r="G18" s="62">
        <v>9.8236172737995577</v>
      </c>
      <c r="H18" s="32">
        <v>11.459433679866356</v>
      </c>
      <c r="I18" s="32">
        <v>9.7307898569739724</v>
      </c>
      <c r="J18" s="32">
        <v>9.3831737839875657</v>
      </c>
      <c r="K18" s="32">
        <v>9.8206283433012445</v>
      </c>
      <c r="L18" s="32">
        <v>10.482135249807794</v>
      </c>
      <c r="M18" s="71">
        <v>10.010053711976791</v>
      </c>
      <c r="N18" s="74">
        <v>1.8978389831460163E-2</v>
      </c>
    </row>
    <row r="19" spans="1:14" x14ac:dyDescent="0.3">
      <c r="A19" s="9" t="s">
        <v>45</v>
      </c>
      <c r="B19" s="10">
        <v>97.782081692726663</v>
      </c>
      <c r="C19" s="10">
        <v>105.92486493914353</v>
      </c>
      <c r="D19" s="10">
        <v>129.29046779530179</v>
      </c>
      <c r="E19" s="10">
        <v>100.32799715781475</v>
      </c>
      <c r="F19" s="10">
        <v>95.550270376213547</v>
      </c>
      <c r="G19" s="61">
        <v>528.87568196120026</v>
      </c>
      <c r="H19" s="22">
        <v>94.582341651099938</v>
      </c>
      <c r="I19" s="22">
        <v>124.16784464433904</v>
      </c>
      <c r="J19" s="22">
        <v>152.03331420573178</v>
      </c>
      <c r="K19" s="22">
        <v>130.25783262880881</v>
      </c>
      <c r="L19" s="22">
        <v>94.821604302794782</v>
      </c>
      <c r="M19" s="70">
        <v>595.8629374327744</v>
      </c>
      <c r="N19" s="74">
        <v>0.12665973830214505</v>
      </c>
    </row>
    <row r="20" spans="1:14" ht="15" customHeight="1" x14ac:dyDescent="0.3">
      <c r="A20" s="58" t="s">
        <v>71</v>
      </c>
      <c r="B20" s="10">
        <v>80.242324958783243</v>
      </c>
      <c r="C20" s="10">
        <v>88.501385906832198</v>
      </c>
      <c r="D20" s="10">
        <v>113.9234577170841</v>
      </c>
      <c r="E20" s="10">
        <v>83.48053428010752</v>
      </c>
      <c r="F20" s="10">
        <v>77.278173345483239</v>
      </c>
      <c r="G20" s="61">
        <v>443.42587620829033</v>
      </c>
      <c r="H20" s="22">
        <v>75.147132008916543</v>
      </c>
      <c r="I20" s="22">
        <v>107.11430217948336</v>
      </c>
      <c r="J20" s="22">
        <v>135.54392784504191</v>
      </c>
      <c r="K20" s="22">
        <v>114.66983441539921</v>
      </c>
      <c r="L20" s="22">
        <v>76.400973714661987</v>
      </c>
      <c r="M20" s="70">
        <v>508.87617016350305</v>
      </c>
      <c r="N20" s="74">
        <v>0.14760143119042679</v>
      </c>
    </row>
    <row r="21" spans="1:14" ht="15" customHeight="1" x14ac:dyDescent="0.3">
      <c r="A21" s="58" t="s">
        <v>72</v>
      </c>
      <c r="B21" s="10">
        <v>17.539756733943417</v>
      </c>
      <c r="C21" s="10">
        <v>17.423479032311327</v>
      </c>
      <c r="D21" s="10">
        <v>15.367010078217696</v>
      </c>
      <c r="E21" s="10">
        <v>16.847462877707226</v>
      </c>
      <c r="F21" s="10">
        <v>18.272097030730311</v>
      </c>
      <c r="G21" s="61">
        <v>85.449805752909967</v>
      </c>
      <c r="H21" s="22">
        <v>19.435209642183391</v>
      </c>
      <c r="I21" s="22">
        <v>17.053542464855674</v>
      </c>
      <c r="J21" s="22">
        <v>16.489386360689871</v>
      </c>
      <c r="K21" s="22">
        <v>15.587998213409605</v>
      </c>
      <c r="L21" s="22">
        <v>18.420630588132806</v>
      </c>
      <c r="M21" s="70">
        <v>86.986767269271354</v>
      </c>
      <c r="N21" s="74">
        <v>1.7986717498290394E-2</v>
      </c>
    </row>
    <row r="22" spans="1:14" x14ac:dyDescent="0.3">
      <c r="A22" s="3" t="s">
        <v>12</v>
      </c>
      <c r="B22" s="3"/>
      <c r="C22" s="3"/>
      <c r="D22" s="3"/>
      <c r="E22" s="3"/>
      <c r="F22" s="3"/>
      <c r="G22" s="3"/>
      <c r="H22" s="21"/>
      <c r="I22" s="21"/>
      <c r="J22" s="21"/>
      <c r="K22" s="21"/>
      <c r="L22" s="21"/>
      <c r="M22" s="21"/>
      <c r="N22" s="75"/>
    </row>
    <row r="23" spans="1:14" x14ac:dyDescent="0.3">
      <c r="A23" s="9" t="s">
        <v>49</v>
      </c>
      <c r="B23" s="30">
        <v>6.0285664512325488</v>
      </c>
      <c r="C23" s="30">
        <v>7.9685276003477679</v>
      </c>
      <c r="D23" s="30">
        <v>10.516984627937161</v>
      </c>
      <c r="E23" s="30">
        <v>6.515457176186918</v>
      </c>
      <c r="F23" s="30">
        <v>5.2543407380992413</v>
      </c>
      <c r="G23" s="61">
        <v>36.283876593803633</v>
      </c>
      <c r="H23" s="22">
        <v>4.5625125657727637</v>
      </c>
      <c r="I23" s="22">
        <v>8.1210449613600275</v>
      </c>
      <c r="J23" s="22">
        <v>11.755181658233251</v>
      </c>
      <c r="K23" s="22">
        <v>7.3075024093833356</v>
      </c>
      <c r="L23" s="22">
        <v>5.2280499145176753</v>
      </c>
      <c r="M23" s="70">
        <v>36.974291509267054</v>
      </c>
      <c r="N23" s="74">
        <v>1.9028146391097733E-2</v>
      </c>
    </row>
    <row r="24" spans="1:14" ht="15" customHeight="1" x14ac:dyDescent="0.3">
      <c r="A24" s="58" t="s">
        <v>71</v>
      </c>
      <c r="B24" s="30">
        <v>4.1986868331951746</v>
      </c>
      <c r="C24" s="30">
        <v>6.0776519950424817</v>
      </c>
      <c r="D24" s="30">
        <v>8.6312753494223262</v>
      </c>
      <c r="E24" s="30">
        <v>4.7514065608020726</v>
      </c>
      <c r="F24" s="30">
        <v>3.3686314595844058</v>
      </c>
      <c r="G24" s="61">
        <v>27.027652198046461</v>
      </c>
      <c r="H24" s="22">
        <v>2.7376326188229236</v>
      </c>
      <c r="I24" s="22">
        <v>6.2353356828451929</v>
      </c>
      <c r="J24" s="22">
        <v>9.8643060529279651</v>
      </c>
      <c r="K24" s="22">
        <v>5.5996147658817863</v>
      </c>
      <c r="L24" s="22">
        <v>3.3371743092123891</v>
      </c>
      <c r="M24" s="70">
        <v>27.774063429690258</v>
      </c>
      <c r="N24" s="74">
        <v>2.7616576762732992E-2</v>
      </c>
    </row>
    <row r="25" spans="1:14" ht="15" customHeight="1" x14ac:dyDescent="0.3">
      <c r="A25" s="58" t="s">
        <v>72</v>
      </c>
      <c r="B25" s="30">
        <v>1.8298796180373742</v>
      </c>
      <c r="C25" s="30">
        <v>1.8908756053052862</v>
      </c>
      <c r="D25" s="30">
        <v>1.8857092785148346</v>
      </c>
      <c r="E25" s="30">
        <v>1.7640506153848454</v>
      </c>
      <c r="F25" s="30">
        <v>1.8857092785148355</v>
      </c>
      <c r="G25" s="61">
        <v>9.2562243957571759</v>
      </c>
      <c r="H25" s="22">
        <v>1.82487994694984</v>
      </c>
      <c r="I25" s="22">
        <v>1.8857092785148346</v>
      </c>
      <c r="J25" s="22">
        <v>1.8908756053052862</v>
      </c>
      <c r="K25" s="22">
        <v>1.7078876435015493</v>
      </c>
      <c r="L25" s="22">
        <v>1.8908756053052862</v>
      </c>
      <c r="M25" s="70">
        <v>9.2002280795767959</v>
      </c>
      <c r="N25" s="74">
        <v>-6.0495849912678423E-3</v>
      </c>
    </row>
    <row r="26" spans="1:14" ht="15" customHeight="1" x14ac:dyDescent="0.3">
      <c r="A26" s="9" t="s">
        <v>48</v>
      </c>
      <c r="B26" s="28">
        <v>15.516667876432926</v>
      </c>
      <c r="C26" s="28">
        <v>13.713913375835286</v>
      </c>
      <c r="D26" s="28">
        <v>12.382659183799284</v>
      </c>
      <c r="E26" s="28">
        <v>13.462834941792947</v>
      </c>
      <c r="F26" s="28">
        <v>15.192292618579431</v>
      </c>
      <c r="G26" s="62">
        <v>13.79657441447822</v>
      </c>
      <c r="H26" s="32">
        <v>20.26049578242483</v>
      </c>
      <c r="I26" s="32">
        <v>14.413874893018237</v>
      </c>
      <c r="J26" s="32">
        <v>12.631150439327023</v>
      </c>
      <c r="K26" s="32">
        <v>12.918736933040675</v>
      </c>
      <c r="L26" s="32">
        <v>14.238666653346895</v>
      </c>
      <c r="M26" s="71">
        <v>14.248281721603815</v>
      </c>
      <c r="N26" s="74">
        <v>3.2740540771596827E-2</v>
      </c>
    </row>
    <row r="27" spans="1:14" x14ac:dyDescent="0.3">
      <c r="A27" s="9" t="s">
        <v>45</v>
      </c>
      <c r="B27" s="30">
        <v>93.543263394781334</v>
      </c>
      <c r="C27" s="30">
        <v>109.27969724412191</v>
      </c>
      <c r="D27" s="30">
        <v>130.22823628900198</v>
      </c>
      <c r="E27" s="30">
        <v>87.716524533324844</v>
      </c>
      <c r="F27" s="30">
        <v>79.825482010926308</v>
      </c>
      <c r="G27" s="61">
        <v>500.59320347215635</v>
      </c>
      <c r="H27" s="22">
        <v>92.43876659609937</v>
      </c>
      <c r="I27" s="22">
        <v>117.05572607361955</v>
      </c>
      <c r="J27" s="22">
        <v>148.4814679667619</v>
      </c>
      <c r="K27" s="22">
        <v>94.40370126438421</v>
      </c>
      <c r="L27" s="22">
        <v>74.440459979875911</v>
      </c>
      <c r="M27" s="70">
        <v>526.82012188074088</v>
      </c>
      <c r="N27" s="74">
        <v>5.2391678965420407E-2</v>
      </c>
    </row>
    <row r="28" spans="1:14" ht="15" customHeight="1" x14ac:dyDescent="0.3">
      <c r="A28" s="58" t="s">
        <v>71</v>
      </c>
      <c r="B28" s="30">
        <v>65.149629107841463</v>
      </c>
      <c r="C28" s="30">
        <v>83.348392988485102</v>
      </c>
      <c r="D28" s="30">
        <v>106.87814097342473</v>
      </c>
      <c r="E28" s="30">
        <v>63.967402269430394</v>
      </c>
      <c r="F28" s="30">
        <v>51.177234858158627</v>
      </c>
      <c r="G28" s="61">
        <v>370.52080019734029</v>
      </c>
      <c r="H28" s="22">
        <v>55.465794127490483</v>
      </c>
      <c r="I28" s="22">
        <v>89.875348448503047</v>
      </c>
      <c r="J28" s="22">
        <v>124.59753373409727</v>
      </c>
      <c r="K28" s="22">
        <v>72.339950086796946</v>
      </c>
      <c r="L28" s="22">
        <v>47.516912552988401</v>
      </c>
      <c r="M28" s="70">
        <v>389.79553894987612</v>
      </c>
      <c r="N28" s="74">
        <v>5.2020665890471163E-2</v>
      </c>
    </row>
    <row r="29" spans="1:14" ht="15" customHeight="1" x14ac:dyDescent="0.3">
      <c r="A29" s="58" t="s">
        <v>72</v>
      </c>
      <c r="B29" s="30">
        <v>28.393634286939879</v>
      </c>
      <c r="C29" s="30">
        <v>25.931304255636807</v>
      </c>
      <c r="D29" s="30">
        <v>23.350095315577239</v>
      </c>
      <c r="E29" s="30">
        <v>23.749122263894446</v>
      </c>
      <c r="F29" s="30">
        <v>28.648247152767684</v>
      </c>
      <c r="G29" s="61">
        <v>130.07240327481605</v>
      </c>
      <c r="H29" s="22">
        <v>36.97297246860888</v>
      </c>
      <c r="I29" s="22">
        <v>27.18037762511651</v>
      </c>
      <c r="J29" s="22">
        <v>23.883934232664615</v>
      </c>
      <c r="K29" s="22">
        <v>22.063751177587271</v>
      </c>
      <c r="L29" s="22">
        <v>26.923547426887502</v>
      </c>
      <c r="M29" s="70">
        <v>137.02458293086477</v>
      </c>
      <c r="N29" s="74">
        <v>5.344853697644214E-2</v>
      </c>
    </row>
    <row r="30" spans="1:14" x14ac:dyDescent="0.3">
      <c r="A30" s="3" t="s">
        <v>17</v>
      </c>
      <c r="B30" s="3"/>
      <c r="C30" s="3"/>
      <c r="D30" s="3"/>
      <c r="E30" s="3"/>
      <c r="F30" s="3"/>
      <c r="G30" s="3"/>
      <c r="H30" s="21"/>
      <c r="I30" s="21"/>
      <c r="J30" s="21"/>
      <c r="K30" s="21"/>
      <c r="L30" s="21"/>
      <c r="M30" s="21"/>
      <c r="N30" s="75"/>
    </row>
    <row r="31" spans="1:14" x14ac:dyDescent="0.3">
      <c r="A31" s="9" t="s">
        <v>49</v>
      </c>
      <c r="B31" s="30">
        <v>6.6658721087392205</v>
      </c>
      <c r="C31" s="30">
        <v>8.057658883300169</v>
      </c>
      <c r="D31" s="30">
        <v>9.2318018440577436</v>
      </c>
      <c r="E31" s="30">
        <v>7.7099407695576252</v>
      </c>
      <c r="F31" s="30">
        <v>7.6768601078190963</v>
      </c>
      <c r="G31" s="61">
        <v>39.342133713473856</v>
      </c>
      <c r="H31" s="22">
        <v>7.5203802573173677</v>
      </c>
      <c r="I31" s="22">
        <v>7.9222295871220698</v>
      </c>
      <c r="J31" s="22">
        <v>9.6291812714534526</v>
      </c>
      <c r="K31" s="22">
        <v>7.3668353068136581</v>
      </c>
      <c r="L31" s="22">
        <v>7.2986317135319059</v>
      </c>
      <c r="M31" s="70">
        <v>39.737258136238452</v>
      </c>
      <c r="N31" s="74">
        <v>1.004328910176211E-2</v>
      </c>
    </row>
    <row r="32" spans="1:14" ht="15" customHeight="1" x14ac:dyDescent="0.3">
      <c r="A32" s="58" t="s">
        <v>71</v>
      </c>
      <c r="B32" s="30">
        <v>4.5778315212135237</v>
      </c>
      <c r="C32" s="30">
        <v>5.9000169428569489</v>
      </c>
      <c r="D32" s="30">
        <v>7.0800551001731122</v>
      </c>
      <c r="E32" s="30">
        <v>5.6970163962461955</v>
      </c>
      <c r="F32" s="30">
        <v>5.5251133639344641</v>
      </c>
      <c r="G32" s="61">
        <v>28.780033324424245</v>
      </c>
      <c r="H32" s="22">
        <v>5.4380446987193363</v>
      </c>
      <c r="I32" s="22">
        <v>5.7704828432374375</v>
      </c>
      <c r="J32" s="22">
        <v>7.4715393310102316</v>
      </c>
      <c r="K32" s="22">
        <v>5.4179974251230067</v>
      </c>
      <c r="L32" s="22">
        <v>5.1409897730886858</v>
      </c>
      <c r="M32" s="70">
        <v>29.239054071178693</v>
      </c>
      <c r="N32" s="74">
        <v>1.594927780590516E-2</v>
      </c>
    </row>
    <row r="33" spans="1:14" ht="15" customHeight="1" x14ac:dyDescent="0.3">
      <c r="A33" s="58" t="s">
        <v>72</v>
      </c>
      <c r="B33" s="30">
        <v>2.0880405875256969</v>
      </c>
      <c r="C33" s="30">
        <v>2.1576419404432201</v>
      </c>
      <c r="D33" s="30">
        <v>2.1517467438846314</v>
      </c>
      <c r="E33" s="30">
        <v>2.0129243733114297</v>
      </c>
      <c r="F33" s="30">
        <v>2.1517467438846323</v>
      </c>
      <c r="G33" s="61">
        <v>10.562100389049611</v>
      </c>
      <c r="H33" s="22">
        <v>2.0823355585980314</v>
      </c>
      <c r="I33" s="22">
        <v>2.1517467438846323</v>
      </c>
      <c r="J33" s="22">
        <v>2.157641940443221</v>
      </c>
      <c r="K33" s="22">
        <v>1.9488378816906513</v>
      </c>
      <c r="L33" s="22">
        <v>2.1576419404432201</v>
      </c>
      <c r="M33" s="70">
        <v>10.498204065059756</v>
      </c>
      <c r="N33" s="74">
        <v>-6.0495849912675093E-3</v>
      </c>
    </row>
    <row r="34" spans="1:14" x14ac:dyDescent="0.3">
      <c r="A34" s="9" t="s">
        <v>48</v>
      </c>
      <c r="B34" s="28">
        <v>16.528833928413281</v>
      </c>
      <c r="C34" s="28">
        <v>16.260174762072818</v>
      </c>
      <c r="D34" s="28">
        <v>14.391665991700529</v>
      </c>
      <c r="E34" s="28">
        <v>16.196112700840807</v>
      </c>
      <c r="F34" s="28">
        <v>16.076025294893633</v>
      </c>
      <c r="G34" s="62">
        <v>15.818753369148064</v>
      </c>
      <c r="H34" s="32">
        <v>14.758673334439152</v>
      </c>
      <c r="I34" s="32">
        <v>15.122584076464127</v>
      </c>
      <c r="J34" s="32">
        <v>15.125846919807442</v>
      </c>
      <c r="K34" s="32">
        <v>14.899382145848458</v>
      </c>
      <c r="L34" s="32">
        <v>14.94951378726946</v>
      </c>
      <c r="M34" s="71">
        <v>14.981336363929744</v>
      </c>
      <c r="N34" s="74">
        <v>-5.2938242709540395E-2</v>
      </c>
    </row>
    <row r="35" spans="1:14" x14ac:dyDescent="0.3">
      <c r="A35" s="9" t="s">
        <v>45</v>
      </c>
      <c r="B35" s="30">
        <v>110.17909307339261</v>
      </c>
      <c r="C35" s="30">
        <v>131.01894161562925</v>
      </c>
      <c r="D35" s="30">
        <v>132.86100864124407</v>
      </c>
      <c r="E35" s="30">
        <v>124.87106962056259</v>
      </c>
      <c r="F35" s="30">
        <v>123.41339727865966</v>
      </c>
      <c r="G35" s="61">
        <v>622.34351022948817</v>
      </c>
      <c r="H35" s="22">
        <v>110.99083556851248</v>
      </c>
      <c r="I35" s="22">
        <v>119.80458300430519</v>
      </c>
      <c r="J35" s="22">
        <v>145.64952187508172</v>
      </c>
      <c r="K35" s="22">
        <v>109.76129444174546</v>
      </c>
      <c r="L35" s="22">
        <v>109.11099542964735</v>
      </c>
      <c r="M35" s="70">
        <v>595.31723031929221</v>
      </c>
      <c r="N35" s="74">
        <v>-4.3426627683849528E-2</v>
      </c>
    </row>
    <row r="36" spans="1:14" ht="15" customHeight="1" x14ac:dyDescent="0.3">
      <c r="A36" s="58" t="s">
        <v>71</v>
      </c>
      <c r="B36" s="30">
        <v>75.666216966393876</v>
      </c>
      <c r="C36" s="30">
        <v>95.93530659004459</v>
      </c>
      <c r="D36" s="30">
        <v>101.89378820452727</v>
      </c>
      <c r="E36" s="30">
        <v>92.269519612141337</v>
      </c>
      <c r="F36" s="30">
        <v>88.821862195765291</v>
      </c>
      <c r="G36" s="61">
        <v>454.58669356887231</v>
      </c>
      <c r="H36" s="22">
        <v>80.258325286477259</v>
      </c>
      <c r="I36" s="22">
        <v>87.264611958651912</v>
      </c>
      <c r="J36" s="22">
        <v>113.01336017618127</v>
      </c>
      <c r="K36" s="22">
        <v>80.724814102130651</v>
      </c>
      <c r="L36" s="22">
        <v>76.855297493000606</v>
      </c>
      <c r="M36" s="70">
        <v>438.11640901644171</v>
      </c>
      <c r="N36" s="74">
        <v>-3.6231338896274279E-2</v>
      </c>
    </row>
    <row r="37" spans="1:14" ht="15" customHeight="1" x14ac:dyDescent="0.3">
      <c r="A37" s="58" t="s">
        <v>72</v>
      </c>
      <c r="B37" s="30">
        <v>34.512876106998739</v>
      </c>
      <c r="C37" s="30">
        <v>35.08363502558467</v>
      </c>
      <c r="D37" s="30">
        <v>30.967220436716797</v>
      </c>
      <c r="E37" s="30">
        <v>32.60155000842127</v>
      </c>
      <c r="F37" s="30">
        <v>34.59153508289436</v>
      </c>
      <c r="G37" s="61">
        <v>167.75681666061584</v>
      </c>
      <c r="H37" s="22">
        <v>30.732510282035221</v>
      </c>
      <c r="I37" s="22">
        <v>32.539971045653274</v>
      </c>
      <c r="J37" s="22">
        <v>32.636161698900445</v>
      </c>
      <c r="K37" s="22">
        <v>29.036480339614819</v>
      </c>
      <c r="L37" s="22">
        <v>32.255697936646747</v>
      </c>
      <c r="M37" s="70">
        <v>157.20082130285053</v>
      </c>
      <c r="N37" s="74">
        <v>-6.2924390006284248E-2</v>
      </c>
    </row>
    <row r="38" spans="1:14" x14ac:dyDescent="0.3">
      <c r="A38" s="3" t="s">
        <v>11</v>
      </c>
      <c r="B38" s="3"/>
      <c r="C38" s="3"/>
      <c r="D38" s="3"/>
      <c r="E38" s="3"/>
      <c r="F38" s="3"/>
      <c r="G38" s="3"/>
      <c r="H38" s="21"/>
      <c r="I38" s="21"/>
      <c r="J38" s="21"/>
      <c r="K38" s="21"/>
      <c r="L38" s="21"/>
      <c r="M38" s="21"/>
      <c r="N38" s="75"/>
    </row>
    <row r="39" spans="1:14" ht="15.75" customHeight="1" x14ac:dyDescent="0.3">
      <c r="A39" s="9" t="s">
        <v>49</v>
      </c>
      <c r="B39" s="30">
        <v>7.9992592977071162</v>
      </c>
      <c r="C39" s="30">
        <v>9.3030957119752493</v>
      </c>
      <c r="D39" s="30">
        <v>11.876196945707877</v>
      </c>
      <c r="E39" s="30">
        <v>8.7050770511587423</v>
      </c>
      <c r="F39" s="30">
        <v>7.9481698874800557</v>
      </c>
      <c r="G39" s="61">
        <v>45.831798894029042</v>
      </c>
      <c r="H39" s="22">
        <v>7.1933192991671886</v>
      </c>
      <c r="I39" s="22">
        <v>10.396008987033781</v>
      </c>
      <c r="J39" s="22">
        <v>13.097690090445781</v>
      </c>
      <c r="K39" s="22">
        <v>10.155042644427128</v>
      </c>
      <c r="L39" s="22">
        <v>7.8192074246468586</v>
      </c>
      <c r="M39" s="70">
        <v>48.661268445720737</v>
      </c>
      <c r="N39" s="74">
        <v>6.1735947965601667E-2</v>
      </c>
    </row>
    <row r="40" spans="1:14" ht="15" customHeight="1" x14ac:dyDescent="0.3">
      <c r="A40" s="58" t="s">
        <v>71</v>
      </c>
      <c r="B40" s="30">
        <v>6.0775349188044823</v>
      </c>
      <c r="C40" s="30">
        <v>7.3173138537758602</v>
      </c>
      <c r="D40" s="30">
        <v>9.8958407210008357</v>
      </c>
      <c r="E40" s="30">
        <v>6.8524857441747367</v>
      </c>
      <c r="F40" s="30">
        <v>5.9678136627730156</v>
      </c>
      <c r="G40" s="61">
        <v>36.11098890052893</v>
      </c>
      <c r="H40" s="22">
        <v>5.2768455333216657</v>
      </c>
      <c r="I40" s="22">
        <v>8.4156527623267401</v>
      </c>
      <c r="J40" s="22">
        <v>11.111908232246391</v>
      </c>
      <c r="K40" s="22">
        <v>8.3614332241180023</v>
      </c>
      <c r="L40" s="22">
        <v>5.8334255664474703</v>
      </c>
      <c r="M40" s="70">
        <v>38.999265318460274</v>
      </c>
      <c r="N40" s="74">
        <v>7.9983309952750714E-2</v>
      </c>
    </row>
    <row r="41" spans="1:14" ht="15" customHeight="1" x14ac:dyDescent="0.3">
      <c r="A41" s="58" t="s">
        <v>72</v>
      </c>
      <c r="B41" s="30">
        <v>1.9217243789026339</v>
      </c>
      <c r="C41" s="30">
        <v>1.9857818581993891</v>
      </c>
      <c r="D41" s="30">
        <v>1.980356224707041</v>
      </c>
      <c r="E41" s="30">
        <v>1.8525913069840056</v>
      </c>
      <c r="F41" s="30">
        <v>1.9803562247070401</v>
      </c>
      <c r="G41" s="61">
        <v>9.7208099935001098</v>
      </c>
      <c r="H41" s="22">
        <v>1.9164737658455229</v>
      </c>
      <c r="I41" s="22">
        <v>1.980356224707041</v>
      </c>
      <c r="J41" s="22">
        <v>1.98578185819939</v>
      </c>
      <c r="K41" s="22">
        <v>1.7936094203091262</v>
      </c>
      <c r="L41" s="22">
        <v>1.9857818581993882</v>
      </c>
      <c r="M41" s="70">
        <v>9.6620031272604692</v>
      </c>
      <c r="N41" s="74">
        <v>-6.0495849912673982E-3</v>
      </c>
    </row>
    <row r="42" spans="1:14" x14ac:dyDescent="0.3">
      <c r="A42" s="9" t="s">
        <v>48</v>
      </c>
      <c r="B42" s="28">
        <v>13.710770596</v>
      </c>
      <c r="C42" s="28">
        <v>13.100004965</v>
      </c>
      <c r="D42" s="28">
        <v>11.799653440000002</v>
      </c>
      <c r="E42" s="28">
        <v>13.18242899</v>
      </c>
      <c r="F42" s="28">
        <v>13.629560527000001</v>
      </c>
      <c r="G42" s="62">
        <v>12.977141511397683</v>
      </c>
      <c r="H42" s="32">
        <v>15.042944021</v>
      </c>
      <c r="I42" s="32">
        <v>13.087712176999998</v>
      </c>
      <c r="J42" s="32">
        <v>12.393219952000001</v>
      </c>
      <c r="K42" s="32">
        <v>12.610900000000001</v>
      </c>
      <c r="L42" s="32">
        <v>13.39498</v>
      </c>
      <c r="M42" s="71">
        <v>13.139681760971648</v>
      </c>
      <c r="N42" s="74">
        <v>1.2525119605978574E-2</v>
      </c>
    </row>
    <row r="43" spans="1:14" x14ac:dyDescent="0.3">
      <c r="A43" s="9" t="s">
        <v>45</v>
      </c>
      <c r="B43" s="30">
        <v>109.67600916878234</v>
      </c>
      <c r="C43" s="30">
        <v>121.87060001674598</v>
      </c>
      <c r="D43" s="30">
        <v>140.13500814453946</v>
      </c>
      <c r="E43" s="30">
        <v>114.75406007937872</v>
      </c>
      <c r="F43" s="30">
        <v>108.3300625602882</v>
      </c>
      <c r="G43" s="61">
        <v>594.76573996973468</v>
      </c>
      <c r="H43" s="22">
        <v>108.20869954255097</v>
      </c>
      <c r="I43" s="22">
        <v>136.05997341180344</v>
      </c>
      <c r="J43" s="22">
        <v>162.32255415402534</v>
      </c>
      <c r="K43" s="22">
        <v>128.06422728460609</v>
      </c>
      <c r="L43" s="22">
        <v>104.73812706899618</v>
      </c>
      <c r="M43" s="70">
        <v>639.39358146198197</v>
      </c>
      <c r="N43" s="74">
        <v>7.5034317703837949E-2</v>
      </c>
    </row>
    <row r="44" spans="1:14" ht="15" customHeight="1" x14ac:dyDescent="0.3">
      <c r="A44" s="58" t="s">
        <v>71</v>
      </c>
      <c r="B44" s="30">
        <v>83.327687060907735</v>
      </c>
      <c r="C44" s="30">
        <v>95.85684781492705</v>
      </c>
      <c r="D44" s="30">
        <v>116.7674910052496</v>
      </c>
      <c r="E44" s="30">
        <v>90.33240672757077</v>
      </c>
      <c r="F44" s="30">
        <v>81.338677530622391</v>
      </c>
      <c r="G44" s="61">
        <v>467.62311013927751</v>
      </c>
      <c r="H44" s="22">
        <v>79.379291965221711</v>
      </c>
      <c r="I44" s="22">
        <v>110.14164113490736</v>
      </c>
      <c r="J44" s="22">
        <v>137.71232280866903</v>
      </c>
      <c r="K44" s="22">
        <v>105.44519824602972</v>
      </c>
      <c r="L44" s="22">
        <v>78.138618794052533</v>
      </c>
      <c r="M44" s="70">
        <v>510.81707294888037</v>
      </c>
      <c r="N44" s="74">
        <v>9.2369179095399989E-2</v>
      </c>
    </row>
    <row r="45" spans="1:14" ht="15" customHeight="1" x14ac:dyDescent="0.3">
      <c r="A45" s="58" t="s">
        <v>72</v>
      </c>
      <c r="B45" s="30">
        <v>26.348322107874594</v>
      </c>
      <c r="C45" s="30">
        <v>26.013752201818924</v>
      </c>
      <c r="D45" s="30">
        <v>23.367517139289848</v>
      </c>
      <c r="E45" s="30">
        <v>24.421653351807947</v>
      </c>
      <c r="F45" s="30">
        <v>26.991385029665818</v>
      </c>
      <c r="G45" s="61">
        <v>127.14262983045714</v>
      </c>
      <c r="H45" s="22">
        <v>28.829407577329263</v>
      </c>
      <c r="I45" s="22">
        <v>25.918332276896088</v>
      </c>
      <c r="J45" s="22">
        <v>24.610231345356318</v>
      </c>
      <c r="K45" s="22">
        <v>22.619029038576361</v>
      </c>
      <c r="L45" s="22">
        <v>26.599508274943641</v>
      </c>
      <c r="M45" s="70">
        <v>128.57650851310166</v>
      </c>
      <c r="N45" s="74">
        <v>1.1277717666817066E-2</v>
      </c>
    </row>
    <row r="46" spans="1:14" x14ac:dyDescent="0.3">
      <c r="A46" s="19" t="s">
        <v>7</v>
      </c>
      <c r="B46" s="12"/>
      <c r="C46" s="12"/>
      <c r="D46" s="12"/>
      <c r="E46" s="12"/>
      <c r="F46" s="12"/>
      <c r="G46" s="63"/>
      <c r="H46" s="24"/>
      <c r="I46" s="24"/>
      <c r="J46" s="24"/>
      <c r="K46" s="24"/>
      <c r="L46" s="24"/>
      <c r="M46" s="72"/>
      <c r="N46" s="78"/>
    </row>
    <row r="47" spans="1:14" x14ac:dyDescent="0.3">
      <c r="A47" s="3" t="s">
        <v>11</v>
      </c>
      <c r="B47" s="3"/>
      <c r="C47" s="3"/>
      <c r="D47" s="3"/>
      <c r="E47" s="3"/>
      <c r="F47" s="3"/>
      <c r="G47" s="3"/>
      <c r="H47" s="21"/>
      <c r="I47" s="21"/>
      <c r="J47" s="21"/>
      <c r="K47" s="21"/>
      <c r="L47" s="21"/>
      <c r="M47" s="21"/>
      <c r="N47" s="75"/>
    </row>
    <row r="48" spans="1:14" x14ac:dyDescent="0.3">
      <c r="A48" s="9" t="s">
        <v>44</v>
      </c>
      <c r="B48" s="30">
        <v>69.569474826150127</v>
      </c>
      <c r="C48" s="30">
        <v>76.538212114582777</v>
      </c>
      <c r="D48" s="30">
        <v>94.989447499060148</v>
      </c>
      <c r="E48" s="30">
        <v>78.397655732315556</v>
      </c>
      <c r="F48" s="30">
        <v>67.27073197070473</v>
      </c>
      <c r="G48" s="61">
        <v>386.76552214281332</v>
      </c>
      <c r="H48" s="22">
        <v>56.844020744301673</v>
      </c>
      <c r="I48" s="22">
        <v>91.880532826371777</v>
      </c>
      <c r="J48" s="22">
        <v>109.09862650594842</v>
      </c>
      <c r="K48" s="22">
        <v>89.573258116635955</v>
      </c>
      <c r="L48" s="22">
        <v>68.430630179191724</v>
      </c>
      <c r="M48" s="70">
        <v>415.8270683724495</v>
      </c>
      <c r="N48" s="74">
        <v>7.5139960947463225E-2</v>
      </c>
    </row>
    <row r="49" spans="1:14" ht="15" customHeight="1" x14ac:dyDescent="0.3">
      <c r="A49" s="58" t="s">
        <v>71</v>
      </c>
      <c r="B49" s="30">
        <v>57.50994331930081</v>
      </c>
      <c r="C49" s="30">
        <v>64.076696224171812</v>
      </c>
      <c r="D49" s="30">
        <v>82.561979466273257</v>
      </c>
      <c r="E49" s="30">
        <v>66.771959830676209</v>
      </c>
      <c r="F49" s="30">
        <v>54.843263937917847</v>
      </c>
      <c r="G49" s="61">
        <v>325.76384277833995</v>
      </c>
      <c r="H49" s="22">
        <v>44.817438777088555</v>
      </c>
      <c r="I49" s="22">
        <v>79.453064793584886</v>
      </c>
      <c r="J49" s="22">
        <v>96.637110615537452</v>
      </c>
      <c r="K49" s="22">
        <v>78.317695376909924</v>
      </c>
      <c r="L49" s="22">
        <v>55.969114288780759</v>
      </c>
      <c r="M49" s="70">
        <v>355.19442385190155</v>
      </c>
      <c r="N49" s="74">
        <v>9.0343301523450936E-2</v>
      </c>
    </row>
    <row r="50" spans="1:14" ht="15" customHeight="1" x14ac:dyDescent="0.3">
      <c r="A50" s="58" t="s">
        <v>72</v>
      </c>
      <c r="B50" s="30">
        <v>12.059531506849318</v>
      </c>
      <c r="C50" s="30">
        <v>12.461515890410965</v>
      </c>
      <c r="D50" s="30">
        <v>12.427468032786891</v>
      </c>
      <c r="E50" s="30">
        <v>11.625695901639347</v>
      </c>
      <c r="F50" s="30">
        <v>12.427468032786884</v>
      </c>
      <c r="G50" s="61">
        <v>61.001679364473404</v>
      </c>
      <c r="H50" s="22">
        <v>12.026581967213119</v>
      </c>
      <c r="I50" s="22">
        <v>12.427468032786891</v>
      </c>
      <c r="J50" s="22">
        <v>12.461515890410965</v>
      </c>
      <c r="K50" s="22">
        <v>11.255562739726031</v>
      </c>
      <c r="L50" s="22">
        <v>12.461515890410965</v>
      </c>
      <c r="M50" s="70">
        <v>60.63264452054797</v>
      </c>
      <c r="N50" s="74">
        <v>-6.0495849912675093E-3</v>
      </c>
    </row>
    <row r="51" spans="1:14" x14ac:dyDescent="0.3">
      <c r="A51" s="9" t="s">
        <v>50</v>
      </c>
      <c r="B51" s="28">
        <v>4.0110000000000001</v>
      </c>
      <c r="C51" s="28">
        <v>3.8210000000000002</v>
      </c>
      <c r="D51" s="28">
        <v>3.766</v>
      </c>
      <c r="E51" s="28">
        <v>3.8280000000000003</v>
      </c>
      <c r="F51" s="28">
        <v>3.7739999999999996</v>
      </c>
      <c r="G51" s="62">
        <v>3.834912408123174</v>
      </c>
      <c r="H51" s="32">
        <v>3.41</v>
      </c>
      <c r="I51" s="32">
        <v>3.4580000000000002</v>
      </c>
      <c r="J51" s="32">
        <v>3.7930000000000001</v>
      </c>
      <c r="K51" s="32">
        <v>3.8269999999999995</v>
      </c>
      <c r="L51" s="32">
        <v>3.6047519999999995</v>
      </c>
      <c r="M51" s="71">
        <v>3.6429672539835023</v>
      </c>
      <c r="N51" s="74">
        <v>-5.0052030845108786E-2</v>
      </c>
    </row>
    <row r="52" spans="1:14" x14ac:dyDescent="0.3">
      <c r="A52" s="9" t="s">
        <v>45</v>
      </c>
      <c r="B52" s="30">
        <v>279.04316352768819</v>
      </c>
      <c r="C52" s="30">
        <v>292.45250848982079</v>
      </c>
      <c r="D52" s="30">
        <v>357.73025928146052</v>
      </c>
      <c r="E52" s="30">
        <v>300.10622614330396</v>
      </c>
      <c r="F52" s="30">
        <v>253.87974245743962</v>
      </c>
      <c r="G52" s="64">
        <v>1483.211899899713</v>
      </c>
      <c r="H52" s="22">
        <v>193.83811073806871</v>
      </c>
      <c r="I52" s="22">
        <v>317.72288251359362</v>
      </c>
      <c r="J52" s="22">
        <v>413.81109033706235</v>
      </c>
      <c r="K52" s="22">
        <v>342.79685881236577</v>
      </c>
      <c r="L52" s="22">
        <v>246.6754509997017</v>
      </c>
      <c r="M52" s="70">
        <v>1514.8443934007923</v>
      </c>
      <c r="N52" s="74">
        <v>2.1327022459311618E-2</v>
      </c>
    </row>
    <row r="53" spans="1:14" ht="15" customHeight="1" x14ac:dyDescent="0.3">
      <c r="A53" s="58" t="s">
        <v>71</v>
      </c>
      <c r="B53" s="30">
        <v>230.67238265371554</v>
      </c>
      <c r="C53" s="30">
        <v>244.83705627256052</v>
      </c>
      <c r="D53" s="30">
        <v>310.9284146699851</v>
      </c>
      <c r="E53" s="30">
        <v>255.60306223182855</v>
      </c>
      <c r="F53" s="30">
        <v>206.97847810170194</v>
      </c>
      <c r="G53" s="64">
        <v>1249.0193939297917</v>
      </c>
      <c r="H53" s="22">
        <v>152.82746622987199</v>
      </c>
      <c r="I53" s="22">
        <v>274.74869805621654</v>
      </c>
      <c r="J53" s="22">
        <v>366.54456056473356</v>
      </c>
      <c r="K53" s="22">
        <v>299.72182020743429</v>
      </c>
      <c r="L53" s="22">
        <v>201.75477667071098</v>
      </c>
      <c r="M53" s="70">
        <v>1295.5973217289675</v>
      </c>
      <c r="N53" s="74">
        <v>3.7291596932396365E-2</v>
      </c>
    </row>
    <row r="54" spans="1:14" ht="15" customHeight="1" x14ac:dyDescent="0.3">
      <c r="A54" s="58" t="s">
        <v>72</v>
      </c>
      <c r="B54" s="30">
        <v>48.370780873972613</v>
      </c>
      <c r="C54" s="30">
        <v>47.615452217260298</v>
      </c>
      <c r="D54" s="30">
        <v>46.801844611475431</v>
      </c>
      <c r="E54" s="30">
        <v>44.503163911475426</v>
      </c>
      <c r="F54" s="30">
        <v>46.901264355737695</v>
      </c>
      <c r="G54" s="64">
        <v>234.19250596992146</v>
      </c>
      <c r="H54" s="22">
        <v>41.010644508196734</v>
      </c>
      <c r="I54" s="22">
        <v>42.974184457377071</v>
      </c>
      <c r="J54" s="22">
        <v>47.266529772328795</v>
      </c>
      <c r="K54" s="22">
        <v>43.075038604931521</v>
      </c>
      <c r="L54" s="22">
        <v>44.9206743289907</v>
      </c>
      <c r="M54" s="70">
        <v>219.24707167182481</v>
      </c>
      <c r="N54" s="74">
        <v>-6.3816876787748944E-2</v>
      </c>
    </row>
    <row r="55" spans="1:14" ht="20.100000000000001" customHeight="1" x14ac:dyDescent="0.3">
      <c r="A55" s="19" t="s">
        <v>6</v>
      </c>
      <c r="B55" s="12"/>
      <c r="C55" s="12"/>
      <c r="D55" s="12"/>
      <c r="E55" s="12"/>
      <c r="F55" s="12"/>
      <c r="G55" s="63"/>
      <c r="H55" s="24"/>
      <c r="I55" s="24"/>
      <c r="J55" s="24"/>
      <c r="K55" s="24"/>
      <c r="L55" s="24"/>
      <c r="M55" s="72"/>
      <c r="N55" s="78"/>
    </row>
    <row r="56" spans="1:14" x14ac:dyDescent="0.3">
      <c r="A56" s="3" t="s">
        <v>15</v>
      </c>
      <c r="B56" s="3"/>
      <c r="C56" s="3"/>
      <c r="D56" s="3"/>
      <c r="E56" s="3"/>
      <c r="F56" s="3"/>
      <c r="G56" s="3"/>
      <c r="H56" s="21"/>
      <c r="I56" s="21"/>
      <c r="J56" s="21"/>
      <c r="K56" s="21"/>
      <c r="L56" s="21"/>
      <c r="M56" s="21"/>
      <c r="N56" s="75"/>
    </row>
    <row r="57" spans="1:14" x14ac:dyDescent="0.3">
      <c r="A57" s="9" t="s">
        <v>51</v>
      </c>
      <c r="B57" s="10">
        <v>1149.5917709644286</v>
      </c>
      <c r="C57" s="10">
        <v>1222.9386537517014</v>
      </c>
      <c r="D57" s="10">
        <v>1388.5947422130896</v>
      </c>
      <c r="E57" s="10">
        <v>1212.5881589157623</v>
      </c>
      <c r="F57" s="10">
        <v>1138.7013252879042</v>
      </c>
      <c r="G57" s="64">
        <v>6112.4146511328863</v>
      </c>
      <c r="H57" s="22">
        <v>1025.1714235365612</v>
      </c>
      <c r="I57" s="22">
        <v>1372.8029688022912</v>
      </c>
      <c r="J57" s="22">
        <v>1527.8313661556545</v>
      </c>
      <c r="K57" s="22">
        <v>1300.6662704043449</v>
      </c>
      <c r="L57" s="22">
        <v>1145.9452867549567</v>
      </c>
      <c r="M57" s="70">
        <v>6372.4173156538091</v>
      </c>
      <c r="N57" s="74">
        <v>4.2536817176291208E-2</v>
      </c>
    </row>
    <row r="58" spans="1:14" ht="15" customHeight="1" x14ac:dyDescent="0.3">
      <c r="A58" s="58" t="s">
        <v>71</v>
      </c>
      <c r="B58" s="10">
        <v>533.16639937924879</v>
      </c>
      <c r="C58" s="10">
        <v>585.96576978034886</v>
      </c>
      <c r="D58" s="10">
        <v>753.36222131269733</v>
      </c>
      <c r="E58" s="10">
        <v>618.33838129926619</v>
      </c>
      <c r="F58" s="10">
        <v>503.46880438751174</v>
      </c>
      <c r="G58" s="64">
        <v>2994.3015761590727</v>
      </c>
      <c r="H58" s="22">
        <v>410.43027427811688</v>
      </c>
      <c r="I58" s="22">
        <v>737.57044790189877</v>
      </c>
      <c r="J58" s="22">
        <v>890.85848218430203</v>
      </c>
      <c r="K58" s="22">
        <v>725.33592359151055</v>
      </c>
      <c r="L58" s="22">
        <v>508.97240278360414</v>
      </c>
      <c r="M58" s="70">
        <v>3273.1675307394321</v>
      </c>
      <c r="N58" s="74">
        <v>9.3132220481970673E-2</v>
      </c>
    </row>
    <row r="59" spans="1:14" ht="15" customHeight="1" x14ac:dyDescent="0.3">
      <c r="A59" s="58" t="s">
        <v>72</v>
      </c>
      <c r="B59" s="10">
        <v>616.42537158517985</v>
      </c>
      <c r="C59" s="10">
        <v>636.97288397135253</v>
      </c>
      <c r="D59" s="10">
        <v>635.23252090039227</v>
      </c>
      <c r="E59" s="10">
        <v>594.24977761649609</v>
      </c>
      <c r="F59" s="10">
        <v>635.2325209003925</v>
      </c>
      <c r="G59" s="64">
        <v>3118.1130749738131</v>
      </c>
      <c r="H59" s="22">
        <v>614.74114925844424</v>
      </c>
      <c r="I59" s="22">
        <v>635.23252090039239</v>
      </c>
      <c r="J59" s="22">
        <v>636.97288397135242</v>
      </c>
      <c r="K59" s="22">
        <v>575.33034681283436</v>
      </c>
      <c r="L59" s="22">
        <v>636.97288397135253</v>
      </c>
      <c r="M59" s="70">
        <v>3099.2497849143761</v>
      </c>
      <c r="N59" s="74">
        <v>-6.0495849912676203E-3</v>
      </c>
    </row>
    <row r="60" spans="1:14" x14ac:dyDescent="0.3">
      <c r="A60" s="9" t="s">
        <v>67</v>
      </c>
      <c r="B60" s="54">
        <v>21.825691925915446</v>
      </c>
      <c r="C60" s="54">
        <v>21.489091635663723</v>
      </c>
      <c r="D60" s="54">
        <v>21.699023752763683</v>
      </c>
      <c r="E60" s="54">
        <v>22.193992442896587</v>
      </c>
      <c r="F60" s="54">
        <v>22.241159861022087</v>
      </c>
      <c r="G60" s="65">
        <v>21.880033538524422</v>
      </c>
      <c r="H60" s="55">
        <v>23.045060442800612</v>
      </c>
      <c r="I60" s="55">
        <v>22.527098499421434</v>
      </c>
      <c r="J60" s="55">
        <v>22.803278877548347</v>
      </c>
      <c r="K60" s="55">
        <v>23.484961375449686</v>
      </c>
      <c r="L60" s="55">
        <v>23.915946282066113</v>
      </c>
      <c r="M60" s="73">
        <v>23.121905798529731</v>
      </c>
      <c r="N60" s="74">
        <v>5.6758242980694318E-2</v>
      </c>
    </row>
    <row r="61" spans="1:14" x14ac:dyDescent="0.3">
      <c r="A61" s="9" t="s">
        <v>45</v>
      </c>
      <c r="B61" s="10">
        <v>250.90635833637168</v>
      </c>
      <c r="C61" s="10">
        <v>262.7984079526554</v>
      </c>
      <c r="D61" s="10">
        <v>301.31150294244594</v>
      </c>
      <c r="E61" s="10">
        <v>269.12172435322316</v>
      </c>
      <c r="F61" s="10">
        <v>253.26038209685987</v>
      </c>
      <c r="G61" s="64">
        <v>1337.398375681556</v>
      </c>
      <c r="H61" s="22">
        <v>236.25137419632</v>
      </c>
      <c r="I61" s="22">
        <v>309.25267698507383</v>
      </c>
      <c r="J61" s="22">
        <v>348.39564720313069</v>
      </c>
      <c r="K61" s="22">
        <v>305.46097122796237</v>
      </c>
      <c r="L61" s="22">
        <v>274.06365920218394</v>
      </c>
      <c r="M61" s="70">
        <v>1473.4243288146708</v>
      </c>
      <c r="N61" s="74">
        <v>0.10170937516190293</v>
      </c>
    </row>
    <row r="62" spans="1:14" ht="15" customHeight="1" x14ac:dyDescent="0.3">
      <c r="A62" s="58" t="s">
        <v>71</v>
      </c>
      <c r="B62" s="10">
        <v>116.36725578101078</v>
      </c>
      <c r="C62" s="10">
        <v>125.9187212217215</v>
      </c>
      <c r="D62" s="10">
        <v>163.47224734699029</v>
      </c>
      <c r="E62" s="10">
        <v>137.23397361708825</v>
      </c>
      <c r="F62" s="10">
        <v>111.97730163420304</v>
      </c>
      <c r="G62" s="64">
        <v>654.96949960101392</v>
      </c>
      <c r="H62" s="22">
        <v>94.583904782944373</v>
      </c>
      <c r="I62" s="22">
        <v>166.15322130148459</v>
      </c>
      <c r="J62" s="22">
        <v>203.14494409678073</v>
      </c>
      <c r="K62" s="22">
        <v>170.34486149772749</v>
      </c>
      <c r="L62" s="22">
        <v>121.72556644026794</v>
      </c>
      <c r="M62" s="70">
        <v>755.95249811920507</v>
      </c>
      <c r="N62" s="74">
        <v>0.15417969627548556</v>
      </c>
    </row>
    <row r="63" spans="1:14" ht="15" customHeight="1" x14ac:dyDescent="0.3">
      <c r="A63" s="58" t="s">
        <v>72</v>
      </c>
      <c r="B63" s="10">
        <v>134.53910255536087</v>
      </c>
      <c r="C63" s="10">
        <v>136.87968673093391</v>
      </c>
      <c r="D63" s="10">
        <v>137.83925559545565</v>
      </c>
      <c r="E63" s="10">
        <v>131.88775073613493</v>
      </c>
      <c r="F63" s="10">
        <v>141.28308046265681</v>
      </c>
      <c r="G63" s="64">
        <v>682.42887608054218</v>
      </c>
      <c r="H63" s="22">
        <v>141.66746941337561</v>
      </c>
      <c r="I63" s="22">
        <v>143.09945568358924</v>
      </c>
      <c r="J63" s="22">
        <v>145.25070310634996</v>
      </c>
      <c r="K63" s="22">
        <v>135.11610973023488</v>
      </c>
      <c r="L63" s="22">
        <v>152.33809276191599</v>
      </c>
      <c r="M63" s="70">
        <v>717.47183069546577</v>
      </c>
      <c r="N63" s="74">
        <v>5.1350339710401816E-2</v>
      </c>
    </row>
    <row r="64" spans="1:14" x14ac:dyDescent="0.3">
      <c r="A64" s="3" t="s">
        <v>16</v>
      </c>
      <c r="B64" s="3"/>
      <c r="C64" s="3"/>
      <c r="D64" s="3"/>
      <c r="E64" s="3"/>
      <c r="F64" s="3"/>
      <c r="G64" s="3"/>
      <c r="H64" s="21"/>
      <c r="I64" s="21"/>
      <c r="J64" s="21"/>
      <c r="K64" s="21"/>
      <c r="L64" s="21"/>
      <c r="M64" s="21"/>
      <c r="N64" s="75"/>
    </row>
    <row r="65" spans="1:14" x14ac:dyDescent="0.3">
      <c r="A65" s="9" t="s">
        <v>53</v>
      </c>
      <c r="B65" s="10">
        <v>1417.4012202261542</v>
      </c>
      <c r="C65" s="10">
        <v>1552.1575373409457</v>
      </c>
      <c r="D65" s="10">
        <v>1922.2979502389621</v>
      </c>
      <c r="E65" s="10">
        <v>1419.5032357973164</v>
      </c>
      <c r="F65" s="10">
        <v>1410.8313056694658</v>
      </c>
      <c r="G65" s="64">
        <v>7722.1912492728443</v>
      </c>
      <c r="H65" s="22">
        <v>1317.2102700754904</v>
      </c>
      <c r="I65" s="22">
        <v>1733.4157870818672</v>
      </c>
      <c r="J65" s="22">
        <v>2042.8268700745152</v>
      </c>
      <c r="K65" s="22">
        <v>1731.544551922455</v>
      </c>
      <c r="L65" s="22">
        <v>1394.0347329228457</v>
      </c>
      <c r="M65" s="70">
        <v>8219.0322120771725</v>
      </c>
      <c r="N65" s="74">
        <v>6.433937554332303E-2</v>
      </c>
    </row>
    <row r="66" spans="1:14" ht="15" customHeight="1" x14ac:dyDescent="0.3">
      <c r="A66" s="58" t="s">
        <v>71</v>
      </c>
      <c r="B66" s="10">
        <v>697.88835457846358</v>
      </c>
      <c r="C66" s="10">
        <v>808.6609095049987</v>
      </c>
      <c r="D66" s="10">
        <v>1180.8327339544792</v>
      </c>
      <c r="E66" s="10">
        <v>725.87448507957447</v>
      </c>
      <c r="F66" s="10">
        <v>669.36608938498307</v>
      </c>
      <c r="G66" s="64">
        <v>4082.6225725024988</v>
      </c>
      <c r="H66" s="22">
        <v>599.66328657437793</v>
      </c>
      <c r="I66" s="22">
        <v>991.95057079738422</v>
      </c>
      <c r="J66" s="22">
        <v>1299.3302422385682</v>
      </c>
      <c r="K66" s="22">
        <v>1059.9992106512768</v>
      </c>
      <c r="L66" s="22">
        <v>650.53810508689855</v>
      </c>
      <c r="M66" s="70">
        <v>4601.4814153485058</v>
      </c>
      <c r="N66" s="74">
        <v>0.12708959342473958</v>
      </c>
    </row>
    <row r="67" spans="1:14" ht="15" customHeight="1" x14ac:dyDescent="0.3">
      <c r="A67" s="58" t="s">
        <v>72</v>
      </c>
      <c r="B67" s="10">
        <v>719.51286564769066</v>
      </c>
      <c r="C67" s="10">
        <v>743.49662783594704</v>
      </c>
      <c r="D67" s="10">
        <v>741.46521628448295</v>
      </c>
      <c r="E67" s="10">
        <v>693.62875071774192</v>
      </c>
      <c r="F67" s="10">
        <v>741.46521628448272</v>
      </c>
      <c r="G67" s="64">
        <v>3639.5686767703451</v>
      </c>
      <c r="H67" s="22">
        <v>717.54698350111244</v>
      </c>
      <c r="I67" s="22">
        <v>741.46521628448295</v>
      </c>
      <c r="J67" s="22">
        <v>743.49662783594704</v>
      </c>
      <c r="K67" s="22">
        <v>671.54534127117813</v>
      </c>
      <c r="L67" s="22">
        <v>743.49662783594715</v>
      </c>
      <c r="M67" s="70">
        <v>3617.5507967286676</v>
      </c>
      <c r="N67" s="74">
        <v>-6.0495849912676203E-3</v>
      </c>
    </row>
    <row r="68" spans="1:14" x14ac:dyDescent="0.3">
      <c r="A68" s="9" t="s">
        <v>67</v>
      </c>
      <c r="B68" s="54">
        <v>14.902368567518391</v>
      </c>
      <c r="C68" s="54">
        <v>14.473672038996277</v>
      </c>
      <c r="D68" s="54">
        <v>14.166749454058234</v>
      </c>
      <c r="E68" s="54">
        <v>14.665575821198129</v>
      </c>
      <c r="F68" s="54">
        <v>15.19963449293242</v>
      </c>
      <c r="G68" s="65">
        <v>14.643864265639236</v>
      </c>
      <c r="H68" s="55">
        <v>15.771641944405088</v>
      </c>
      <c r="I68" s="55">
        <v>14.752786810081133</v>
      </c>
      <c r="J68" s="55">
        <v>14.646967892279186</v>
      </c>
      <c r="K68" s="55">
        <v>14.697239655044331</v>
      </c>
      <c r="L68" s="55">
        <v>15.467188177995805</v>
      </c>
      <c r="M68" s="73">
        <v>14.999238534831413</v>
      </c>
      <c r="N68" s="74">
        <v>2.4267793168913476E-2</v>
      </c>
    </row>
    <row r="69" spans="1:14" x14ac:dyDescent="0.3">
      <c r="A69" s="9" t="s">
        <v>45</v>
      </c>
      <c r="B69" s="10">
        <v>211.2263539186045</v>
      </c>
      <c r="C69" s="10">
        <v>224.65419148328965</v>
      </c>
      <c r="D69" s="10">
        <v>272.32713437085079</v>
      </c>
      <c r="E69" s="10">
        <v>208.1783233302163</v>
      </c>
      <c r="F69" s="10">
        <v>214.44120177362495</v>
      </c>
      <c r="G69" s="64">
        <v>1130.8272048765862</v>
      </c>
      <c r="H69" s="22">
        <v>207.74568745123759</v>
      </c>
      <c r="I69" s="22">
        <v>255.72713560047777</v>
      </c>
      <c r="J69" s="22">
        <v>299.21219575466608</v>
      </c>
      <c r="K69" s="22">
        <v>254.48925252990674</v>
      </c>
      <c r="L69" s="22">
        <v>215.61797540779779</v>
      </c>
      <c r="M69" s="70">
        <v>1232.792246744086</v>
      </c>
      <c r="N69" s="74">
        <v>9.0168543370539034E-2</v>
      </c>
    </row>
    <row r="70" spans="1:14" ht="15" customHeight="1" x14ac:dyDescent="0.3">
      <c r="A70" s="58" t="s">
        <v>71</v>
      </c>
      <c r="B70" s="10">
        <v>104.00189478907222</v>
      </c>
      <c r="C70" s="10">
        <v>117.04292794931798</v>
      </c>
      <c r="D70" s="10">
        <v>167.28561489083711</v>
      </c>
      <c r="E70" s="10">
        <v>106.4536729760765</v>
      </c>
      <c r="F70" s="10">
        <v>101.74119900615274</v>
      </c>
      <c r="G70" s="64">
        <v>596.52530961145658</v>
      </c>
      <c r="H70" s="22">
        <v>94.576746430562665</v>
      </c>
      <c r="I70" s="22">
        <v>146.34035297112101</v>
      </c>
      <c r="J70" s="22">
        <v>190.31248339535642</v>
      </c>
      <c r="K70" s="22">
        <v>155.79062433099637</v>
      </c>
      <c r="L70" s="22">
        <v>100.61995288335869</v>
      </c>
      <c r="M70" s="70">
        <v>687.6401600113951</v>
      </c>
      <c r="N70" s="74">
        <v>0.15274263963633938</v>
      </c>
    </row>
    <row r="71" spans="1:14" ht="15" customHeight="1" x14ac:dyDescent="0.3">
      <c r="A71" s="58" t="s">
        <v>72</v>
      </c>
      <c r="B71" s="10">
        <v>107.22445912953226</v>
      </c>
      <c r="C71" s="10">
        <v>107.61126353397167</v>
      </c>
      <c r="D71" s="10">
        <v>105.04151948001369</v>
      </c>
      <c r="E71" s="10">
        <v>101.72465035413981</v>
      </c>
      <c r="F71" s="10">
        <v>112.70000276747221</v>
      </c>
      <c r="G71" s="64">
        <v>534.3018952651297</v>
      </c>
      <c r="H71" s="22">
        <v>113.16894102067491</v>
      </c>
      <c r="I71" s="22">
        <v>109.38678262935674</v>
      </c>
      <c r="J71" s="22">
        <v>108.89971235930962</v>
      </c>
      <c r="K71" s="22">
        <v>98.69862819891037</v>
      </c>
      <c r="L71" s="22">
        <v>114.99802252443909</v>
      </c>
      <c r="M71" s="70">
        <v>545.15208673269069</v>
      </c>
      <c r="N71" s="74">
        <v>2.0307229983110853E-2</v>
      </c>
    </row>
    <row r="72" spans="1:14" x14ac:dyDescent="0.3">
      <c r="A72" s="3" t="s">
        <v>12</v>
      </c>
      <c r="B72" s="3"/>
      <c r="C72" s="3"/>
      <c r="D72" s="3"/>
      <c r="E72" s="3"/>
      <c r="F72" s="3"/>
      <c r="G72" s="3"/>
      <c r="H72" s="21"/>
      <c r="I72" s="21"/>
      <c r="J72" s="21"/>
      <c r="K72" s="21"/>
      <c r="L72" s="21"/>
      <c r="M72" s="21"/>
      <c r="N72" s="75"/>
    </row>
    <row r="73" spans="1:14" x14ac:dyDescent="0.3">
      <c r="A73" s="9" t="s">
        <v>53</v>
      </c>
      <c r="B73" s="10">
        <v>1236.0595340890363</v>
      </c>
      <c r="C73" s="10">
        <v>1461.6339567719892</v>
      </c>
      <c r="D73" s="10">
        <v>1713.0653023719883</v>
      </c>
      <c r="E73" s="10">
        <v>1280.0749113930742</v>
      </c>
      <c r="F73" s="10">
        <v>1172.9650407273271</v>
      </c>
      <c r="G73" s="64">
        <v>6863.7987453534151</v>
      </c>
      <c r="H73" s="22">
        <v>1077.8798607160302</v>
      </c>
      <c r="I73" s="22">
        <v>1493.5772981320347</v>
      </c>
      <c r="J73" s="22">
        <v>1867.535790190127</v>
      </c>
      <c r="K73" s="22">
        <v>1327.7011751348914</v>
      </c>
      <c r="L73" s="22">
        <v>1178.474682386417</v>
      </c>
      <c r="M73" s="70">
        <v>6945.1688065595008</v>
      </c>
      <c r="N73" s="74">
        <v>1.1854960237750456E-2</v>
      </c>
    </row>
    <row r="74" spans="1:14" ht="15" customHeight="1" x14ac:dyDescent="0.3">
      <c r="A74" s="58" t="s">
        <v>71</v>
      </c>
      <c r="B74" s="10">
        <v>459.59792016137345</v>
      </c>
      <c r="C74" s="10">
        <v>659.29028904673737</v>
      </c>
      <c r="D74" s="10">
        <v>912.91383046019348</v>
      </c>
      <c r="E74" s="10">
        <v>531.546115088492</v>
      </c>
      <c r="F74" s="10">
        <v>372.81356881553228</v>
      </c>
      <c r="G74" s="64">
        <v>2936.1617235723284</v>
      </c>
      <c r="H74" s="22">
        <v>303.53972660784166</v>
      </c>
      <c r="I74" s="22">
        <v>693.42582622024008</v>
      </c>
      <c r="J74" s="22">
        <v>1065.1921224648754</v>
      </c>
      <c r="K74" s="22">
        <v>603.00366880240597</v>
      </c>
      <c r="L74" s="22">
        <v>376.13101466116518</v>
      </c>
      <c r="M74" s="70">
        <v>3041.2923587565283</v>
      </c>
      <c r="N74" s="74">
        <v>3.580546478083324E-2</v>
      </c>
    </row>
    <row r="75" spans="1:14" ht="15" customHeight="1" x14ac:dyDescent="0.3">
      <c r="A75" s="58" t="s">
        <v>72</v>
      </c>
      <c r="B75" s="10">
        <v>776.46161392766294</v>
      </c>
      <c r="C75" s="10">
        <v>802.34366772525186</v>
      </c>
      <c r="D75" s="10">
        <v>800.15147191179483</v>
      </c>
      <c r="E75" s="10">
        <v>748.52879630458222</v>
      </c>
      <c r="F75" s="10">
        <v>800.15147191179472</v>
      </c>
      <c r="G75" s="64">
        <v>3927.6370217810863</v>
      </c>
      <c r="H75" s="22">
        <v>774.34013410818852</v>
      </c>
      <c r="I75" s="22">
        <v>800.1514719117946</v>
      </c>
      <c r="J75" s="22">
        <v>802.34366772525163</v>
      </c>
      <c r="K75" s="22">
        <v>724.69750633248543</v>
      </c>
      <c r="L75" s="22">
        <v>802.34366772525186</v>
      </c>
      <c r="M75" s="70">
        <v>3903.8764478029716</v>
      </c>
      <c r="N75" s="74">
        <v>-6.0495849912678423E-3</v>
      </c>
    </row>
    <row r="76" spans="1:14" x14ac:dyDescent="0.3">
      <c r="A76" s="9" t="s">
        <v>67</v>
      </c>
      <c r="B76" s="54">
        <v>14.17470169365086</v>
      </c>
      <c r="C76" s="54">
        <v>13.727358912382845</v>
      </c>
      <c r="D76" s="54">
        <v>13.468774025246235</v>
      </c>
      <c r="E76" s="54">
        <v>14.004028083744499</v>
      </c>
      <c r="F76" s="54">
        <v>14.548755491310208</v>
      </c>
      <c r="G76" s="65">
        <v>13.935348147142673</v>
      </c>
      <c r="H76" s="55">
        <v>14.771249848381382</v>
      </c>
      <c r="I76" s="55">
        <v>14.177388309940934</v>
      </c>
      <c r="J76" s="55">
        <v>13.80662633780824</v>
      </c>
      <c r="K76" s="55">
        <v>14.154953669590444</v>
      </c>
      <c r="L76" s="55">
        <v>14.904441352910435</v>
      </c>
      <c r="M76" s="73">
        <v>14.288937397782012</v>
      </c>
      <c r="N76" s="74">
        <v>2.5373549832111042E-2</v>
      </c>
    </row>
    <row r="77" spans="1:14" x14ac:dyDescent="0.3">
      <c r="A77" s="9" t="s">
        <v>45</v>
      </c>
      <c r="B77" s="10">
        <v>175.20775171305155</v>
      </c>
      <c r="C77" s="10">
        <v>200.64373923135369</v>
      </c>
      <c r="D77" s="10">
        <v>230.72889448138426</v>
      </c>
      <c r="E77" s="10">
        <v>179.26205008445362</v>
      </c>
      <c r="F77" s="10">
        <v>170.65181577396601</v>
      </c>
      <c r="G77" s="64">
        <v>956.49425128420921</v>
      </c>
      <c r="H77" s="22">
        <v>159.21632729175005</v>
      </c>
      <c r="I77" s="22">
        <v>211.75025326530272</v>
      </c>
      <c r="J77" s="22">
        <v>257.84368827638531</v>
      </c>
      <c r="K77" s="22">
        <v>187.93548621095178</v>
      </c>
      <c r="L77" s="22">
        <v>175.64506789518106</v>
      </c>
      <c r="M77" s="70">
        <v>992.39082293957108</v>
      </c>
      <c r="N77" s="74">
        <v>3.752931249421132E-2</v>
      </c>
    </row>
    <row r="78" spans="1:14" ht="15" customHeight="1" x14ac:dyDescent="0.3">
      <c r="A78" s="58" t="s">
        <v>71</v>
      </c>
      <c r="B78" s="10">
        <v>65.14663417309832</v>
      </c>
      <c r="C78" s="10">
        <v>90.503144251931914</v>
      </c>
      <c r="D78" s="10">
        <v>122.95830086990301</v>
      </c>
      <c r="E78" s="10">
        <v>74.437867235045275</v>
      </c>
      <c r="F78" s="10">
        <v>54.23973456539931</v>
      </c>
      <c r="G78" s="64">
        <v>407.28568109537787</v>
      </c>
      <c r="H78" s="22">
        <v>44.836611406338072</v>
      </c>
      <c r="I78" s="22">
        <v>98.309672024659648</v>
      </c>
      <c r="J78" s="22">
        <v>147.06709612849406</v>
      </c>
      <c r="K78" s="22">
        <v>85.354889944911193</v>
      </c>
      <c r="L78" s="22">
        <v>56.060226490280321</v>
      </c>
      <c r="M78" s="70">
        <v>431.62849599468331</v>
      </c>
      <c r="N78" s="74">
        <v>5.976840343082146E-2</v>
      </c>
    </row>
    <row r="79" spans="1:14" ht="15" customHeight="1" x14ac:dyDescent="0.3">
      <c r="A79" s="58" t="s">
        <v>72</v>
      </c>
      <c r="B79" s="10">
        <v>110.06111753995323</v>
      </c>
      <c r="C79" s="10">
        <v>110.14059497942176</v>
      </c>
      <c r="D79" s="10">
        <v>107.77059361148126</v>
      </c>
      <c r="E79" s="10">
        <v>104.82418284940833</v>
      </c>
      <c r="F79" s="10">
        <v>116.41208120856669</v>
      </c>
      <c r="G79" s="64">
        <v>549.20857018883135</v>
      </c>
      <c r="H79" s="22">
        <v>114.37971588541198</v>
      </c>
      <c r="I79" s="22">
        <v>113.44058124064308</v>
      </c>
      <c r="J79" s="22">
        <v>110.77659214789121</v>
      </c>
      <c r="K79" s="22">
        <v>102.58059626604059</v>
      </c>
      <c r="L79" s="22">
        <v>119.58484140490074</v>
      </c>
      <c r="M79" s="70">
        <v>560.7623269448876</v>
      </c>
      <c r="N79" s="74">
        <v>2.1037102083246495E-2</v>
      </c>
    </row>
    <row r="80" spans="1:14" x14ac:dyDescent="0.3">
      <c r="A80" s="3" t="s">
        <v>17</v>
      </c>
      <c r="B80" s="3"/>
      <c r="C80" s="3"/>
      <c r="D80" s="3"/>
      <c r="E80" s="3"/>
      <c r="F80" s="3"/>
      <c r="G80" s="3"/>
      <c r="H80" s="21"/>
      <c r="I80" s="21"/>
      <c r="J80" s="21"/>
      <c r="K80" s="21"/>
      <c r="L80" s="21"/>
      <c r="M80" s="21"/>
      <c r="N80" s="75"/>
    </row>
    <row r="81" spans="1:14" x14ac:dyDescent="0.3">
      <c r="A81" s="9" t="s">
        <v>53</v>
      </c>
      <c r="B81" s="10">
        <v>1030.6926622431783</v>
      </c>
      <c r="C81" s="10">
        <v>1160.4282705933206</v>
      </c>
      <c r="D81" s="10">
        <v>1254.0902752627528</v>
      </c>
      <c r="E81" s="10">
        <v>1097.8066632156265</v>
      </c>
      <c r="F81" s="10">
        <v>1127.5504094724029</v>
      </c>
      <c r="G81" s="64">
        <v>5670.5682807872809</v>
      </c>
      <c r="H81" s="22">
        <v>1098.6320125599391</v>
      </c>
      <c r="I81" s="22">
        <v>1147.5659022214802</v>
      </c>
      <c r="J81" s="22">
        <v>1287.9182037955138</v>
      </c>
      <c r="K81" s="22">
        <v>1054.9623148690061</v>
      </c>
      <c r="L81" s="22">
        <v>1098.1773667955044</v>
      </c>
      <c r="M81" s="70">
        <v>5687.2558002414426</v>
      </c>
      <c r="N81" s="74">
        <v>2.942830176421829E-3</v>
      </c>
    </row>
    <row r="82" spans="1:14" ht="15" customHeight="1" x14ac:dyDescent="0.3">
      <c r="A82" s="58" t="s">
        <v>71</v>
      </c>
      <c r="B82" s="10">
        <v>372.94050725178522</v>
      </c>
      <c r="C82" s="10">
        <v>480.75104376888106</v>
      </c>
      <c r="D82" s="10">
        <v>576.27009004165882</v>
      </c>
      <c r="E82" s="10">
        <v>463.71681252492539</v>
      </c>
      <c r="F82" s="10">
        <v>449.73022425130887</v>
      </c>
      <c r="G82" s="64">
        <v>2343.4086778385595</v>
      </c>
      <c r="H82" s="22">
        <v>442.67699460404145</v>
      </c>
      <c r="I82" s="22">
        <v>469.74571700038621</v>
      </c>
      <c r="J82" s="22">
        <v>608.24097697107425</v>
      </c>
      <c r="K82" s="22">
        <v>441.06030354370597</v>
      </c>
      <c r="L82" s="22">
        <v>418.50013997106493</v>
      </c>
      <c r="M82" s="70">
        <v>2380.2241320902726</v>
      </c>
      <c r="N82" s="74">
        <v>1.5710215038407194E-2</v>
      </c>
    </row>
    <row r="83" spans="1:14" ht="15" customHeight="1" x14ac:dyDescent="0.3">
      <c r="A83" s="58" t="s">
        <v>72</v>
      </c>
      <c r="B83" s="10">
        <v>657.75215499139313</v>
      </c>
      <c r="C83" s="10">
        <v>679.67722682443946</v>
      </c>
      <c r="D83" s="10">
        <v>677.82018522109399</v>
      </c>
      <c r="E83" s="10">
        <v>634.08985069070104</v>
      </c>
      <c r="F83" s="10">
        <v>677.82018522109399</v>
      </c>
      <c r="G83" s="64">
        <v>3327.1596029487218</v>
      </c>
      <c r="H83" s="22">
        <v>655.95501795589757</v>
      </c>
      <c r="I83" s="22">
        <v>677.82018522109399</v>
      </c>
      <c r="J83" s="22">
        <v>679.67722682443957</v>
      </c>
      <c r="K83" s="22">
        <v>613.90201132530024</v>
      </c>
      <c r="L83" s="22">
        <v>679.67722682443946</v>
      </c>
      <c r="M83" s="70">
        <v>3307.0316681511704</v>
      </c>
      <c r="N83" s="74">
        <v>-6.0495849912679533E-3</v>
      </c>
    </row>
    <row r="84" spans="1:14" x14ac:dyDescent="0.3">
      <c r="A84" s="9" t="s">
        <v>67</v>
      </c>
      <c r="B84" s="54">
        <v>18.565164732221902</v>
      </c>
      <c r="C84" s="54">
        <v>17.775332494046214</v>
      </c>
      <c r="D84" s="54">
        <v>18.07382807740634</v>
      </c>
      <c r="E84" s="54">
        <v>18.871455758910415</v>
      </c>
      <c r="F84" s="54">
        <v>19.346901436595822</v>
      </c>
      <c r="G84" s="65">
        <v>18.509609752157814</v>
      </c>
      <c r="H84" s="55">
        <v>19.827317155803065</v>
      </c>
      <c r="I84" s="55">
        <v>18.874621787670666</v>
      </c>
      <c r="J84" s="55">
        <v>18.761326993040992</v>
      </c>
      <c r="K84" s="55">
        <v>19.494066330886678</v>
      </c>
      <c r="L84" s="55">
        <v>19.974710103872013</v>
      </c>
      <c r="M84" s="73">
        <v>19.360327027217721</v>
      </c>
      <c r="N84" s="74">
        <v>4.5960843391672945E-2</v>
      </c>
    </row>
    <row r="85" spans="1:14" x14ac:dyDescent="0.3">
      <c r="A85" s="9" t="s">
        <v>45</v>
      </c>
      <c r="B85" s="10">
        <v>191.34979062836953</v>
      </c>
      <c r="C85" s="10">
        <v>206.26998345287305</v>
      </c>
      <c r="D85" s="10">
        <v>226.66212028646186</v>
      </c>
      <c r="E85" s="10">
        <v>207.1720987671076</v>
      </c>
      <c r="F85" s="10">
        <v>218.14606636855839</v>
      </c>
      <c r="G85" s="64">
        <v>1049.6000595033704</v>
      </c>
      <c r="H85" s="22">
        <v>217.82925350544127</v>
      </c>
      <c r="I85" s="22">
        <v>216.59872380857493</v>
      </c>
      <c r="J85" s="22">
        <v>241.63054561697641</v>
      </c>
      <c r="K85" s="22">
        <v>205.65505342642163</v>
      </c>
      <c r="L85" s="22">
        <v>219.35774544373723</v>
      </c>
      <c r="M85" s="70">
        <v>1101.0713218011515</v>
      </c>
      <c r="N85" s="74">
        <v>4.90389285249615E-2</v>
      </c>
    </row>
    <row r="86" spans="1:14" ht="15" customHeight="1" x14ac:dyDescent="0.3">
      <c r="A86" s="58" t="s">
        <v>71</v>
      </c>
      <c r="B86" s="10">
        <v>69.237019524477887</v>
      </c>
      <c r="C86" s="10">
        <v>85.455096498516255</v>
      </c>
      <c r="D86" s="10">
        <v>104.15406533564413</v>
      </c>
      <c r="E86" s="10">
        <v>87.510113122270852</v>
      </c>
      <c r="F86" s="10">
        <v>87.008863216482084</v>
      </c>
      <c r="G86" s="64">
        <v>433.36515769739123</v>
      </c>
      <c r="H86" s="22">
        <v>87.770971695920508</v>
      </c>
      <c r="I86" s="22">
        <v>88.662727447604681</v>
      </c>
      <c r="J86" s="22">
        <v>114.1140785952104</v>
      </c>
      <c r="K86" s="22">
        <v>85.980588132020159</v>
      </c>
      <c r="L86" s="22">
        <v>83.594189743518797</v>
      </c>
      <c r="M86" s="70">
        <v>460.12255561427457</v>
      </c>
      <c r="N86" s="74">
        <v>6.1743306866324899E-2</v>
      </c>
    </row>
    <row r="87" spans="1:14" ht="15" customHeight="1" x14ac:dyDescent="0.3">
      <c r="A87" s="58" t="s">
        <v>72</v>
      </c>
      <c r="B87" s="10">
        <v>122.11277110389163</v>
      </c>
      <c r="C87" s="10">
        <v>120.81488695435677</v>
      </c>
      <c r="D87" s="10">
        <v>122.50805495081775</v>
      </c>
      <c r="E87" s="10">
        <v>119.66198564483675</v>
      </c>
      <c r="F87" s="10">
        <v>131.1372031520763</v>
      </c>
      <c r="G87" s="64">
        <v>616.23490180597923</v>
      </c>
      <c r="H87" s="22">
        <v>130.05828180952074</v>
      </c>
      <c r="I87" s="22">
        <v>127.93599636097028</v>
      </c>
      <c r="J87" s="22">
        <v>127.51646702176603</v>
      </c>
      <c r="K87" s="22">
        <v>119.67446529440147</v>
      </c>
      <c r="L87" s="22">
        <v>135.76355570021838</v>
      </c>
      <c r="M87" s="70">
        <v>640.94876618687692</v>
      </c>
      <c r="N87" s="74">
        <v>4.0104616451404507E-2</v>
      </c>
    </row>
    <row r="88" spans="1:14" x14ac:dyDescent="0.3">
      <c r="A88" s="3" t="s">
        <v>11</v>
      </c>
      <c r="B88" s="3"/>
      <c r="C88" s="3"/>
      <c r="D88" s="3"/>
      <c r="E88" s="3"/>
      <c r="F88" s="3"/>
      <c r="G88" s="3"/>
      <c r="H88" s="21"/>
      <c r="I88" s="21"/>
      <c r="J88" s="21"/>
      <c r="K88" s="21"/>
      <c r="L88" s="21"/>
      <c r="M88" s="21"/>
      <c r="N88" s="75"/>
    </row>
    <row r="89" spans="1:14" x14ac:dyDescent="0.3">
      <c r="A89" s="9" t="s">
        <v>53</v>
      </c>
      <c r="B89" s="10">
        <v>1179.2893363031321</v>
      </c>
      <c r="C89" s="10">
        <v>1345.1236159791415</v>
      </c>
      <c r="D89" s="10">
        <v>1557.2069700918573</v>
      </c>
      <c r="E89" s="10">
        <v>1223.9284340622339</v>
      </c>
      <c r="F89" s="10">
        <v>1173.1037439217475</v>
      </c>
      <c r="G89" s="64">
        <v>6478.6521003581129</v>
      </c>
      <c r="H89" s="22">
        <v>1095.4236556975916</v>
      </c>
      <c r="I89" s="22">
        <v>1400.0000499956966</v>
      </c>
      <c r="J89" s="22">
        <v>1671.2381106459738</v>
      </c>
      <c r="K89" s="22">
        <v>1290.0734604646627</v>
      </c>
      <c r="L89" s="22">
        <v>1167.2112687108788</v>
      </c>
      <c r="M89" s="70">
        <v>6623.946545514802</v>
      </c>
      <c r="N89" s="74">
        <v>2.2426647226304608E-2</v>
      </c>
    </row>
    <row r="90" spans="1:14" ht="15" customHeight="1" x14ac:dyDescent="0.3">
      <c r="A90" s="58" t="s">
        <v>71</v>
      </c>
      <c r="B90" s="10">
        <v>467.28987777108017</v>
      </c>
      <c r="C90" s="10">
        <v>609.39084216268782</v>
      </c>
      <c r="D90" s="10">
        <v>823.48439511096785</v>
      </c>
      <c r="E90" s="10">
        <v>537.54279940269237</v>
      </c>
      <c r="F90" s="10">
        <v>439.38116894085812</v>
      </c>
      <c r="G90" s="64">
        <v>2877.0890833882863</v>
      </c>
      <c r="H90" s="22">
        <v>385.36955087737596</v>
      </c>
      <c r="I90" s="22">
        <v>666.27747501480724</v>
      </c>
      <c r="J90" s="22">
        <v>935.5053368295205</v>
      </c>
      <c r="K90" s="22">
        <v>625.54063250141439</v>
      </c>
      <c r="L90" s="22">
        <v>431.47849489442535</v>
      </c>
      <c r="M90" s="70">
        <v>3044.1714901175433</v>
      </c>
      <c r="N90" s="74">
        <v>5.807342139454641E-2</v>
      </c>
    </row>
    <row r="91" spans="1:14" ht="15" customHeight="1" x14ac:dyDescent="0.3">
      <c r="A91" s="58" t="s">
        <v>72</v>
      </c>
      <c r="B91" s="10">
        <v>711.9994585320519</v>
      </c>
      <c r="C91" s="10">
        <v>735.73277381645369</v>
      </c>
      <c r="D91" s="10">
        <v>733.72257498088948</v>
      </c>
      <c r="E91" s="10">
        <v>686.38563465954155</v>
      </c>
      <c r="F91" s="10">
        <v>733.72257498088948</v>
      </c>
      <c r="G91" s="64">
        <v>3601.5630169698261</v>
      </c>
      <c r="H91" s="22">
        <v>710.05410482021557</v>
      </c>
      <c r="I91" s="22">
        <v>733.72257498088936</v>
      </c>
      <c r="J91" s="22">
        <v>735.73277381645335</v>
      </c>
      <c r="K91" s="22">
        <v>664.53282796324834</v>
      </c>
      <c r="L91" s="22">
        <v>735.73277381645346</v>
      </c>
      <c r="M91" s="70">
        <v>3579.7750553972605</v>
      </c>
      <c r="N91" s="74">
        <v>-6.0495849912677313E-3</v>
      </c>
    </row>
    <row r="92" spans="1:14" x14ac:dyDescent="0.3">
      <c r="A92" s="9" t="s">
        <v>67</v>
      </c>
      <c r="B92" s="54">
        <v>16.189999999999998</v>
      </c>
      <c r="C92" s="54">
        <v>15.690000000000001</v>
      </c>
      <c r="D92" s="54">
        <v>15.439999999999998</v>
      </c>
      <c r="E92" s="54">
        <v>16.11</v>
      </c>
      <c r="F92" s="54">
        <v>16.679999999999996</v>
      </c>
      <c r="G92" s="65">
        <v>15.979530221002847</v>
      </c>
      <c r="H92" s="55">
        <v>17</v>
      </c>
      <c r="I92" s="55">
        <v>16.260000000000002</v>
      </c>
      <c r="J92" s="55">
        <v>15.950000000000001</v>
      </c>
      <c r="K92" s="55">
        <v>16.383990000000001</v>
      </c>
      <c r="L92" s="55">
        <v>17.21998</v>
      </c>
      <c r="M92" s="73">
        <v>16.497469514919498</v>
      </c>
      <c r="N92" s="74">
        <v>3.2412673386098323E-2</v>
      </c>
    </row>
    <row r="93" spans="1:14" x14ac:dyDescent="0.3">
      <c r="A93" s="9" t="s">
        <v>45</v>
      </c>
      <c r="B93" s="10">
        <v>190.92694354747709</v>
      </c>
      <c r="C93" s="10">
        <v>211.04989534712732</v>
      </c>
      <c r="D93" s="10">
        <v>240.43275618218274</v>
      </c>
      <c r="E93" s="10">
        <v>197.17487072742588</v>
      </c>
      <c r="F93" s="10">
        <v>195.67370448614747</v>
      </c>
      <c r="G93" s="64">
        <v>1035.2581702903603</v>
      </c>
      <c r="H93" s="22">
        <v>186.22202146859058</v>
      </c>
      <c r="I93" s="22">
        <v>227.6400081293003</v>
      </c>
      <c r="J93" s="22">
        <v>266.56247864803282</v>
      </c>
      <c r="K93" s="22">
        <v>211.3655067551843</v>
      </c>
      <c r="L93" s="22">
        <v>200.99354702975958</v>
      </c>
      <c r="M93" s="70">
        <v>1092.7835620308676</v>
      </c>
      <c r="N93" s="74">
        <v>5.5566228204094292E-2</v>
      </c>
    </row>
    <row r="94" spans="1:14" ht="15" customHeight="1" x14ac:dyDescent="0.3">
      <c r="A94" s="58" t="s">
        <v>71</v>
      </c>
      <c r="B94" s="10">
        <v>75.654231211137883</v>
      </c>
      <c r="C94" s="10">
        <v>95.613423135325718</v>
      </c>
      <c r="D94" s="10">
        <v>127.14599060513343</v>
      </c>
      <c r="E94" s="10">
        <v>86.59814498377375</v>
      </c>
      <c r="F94" s="10">
        <v>73.288778979335135</v>
      </c>
      <c r="G94" s="64">
        <v>458.30056891470588</v>
      </c>
      <c r="H94" s="22">
        <v>65.512823649153916</v>
      </c>
      <c r="I94" s="22">
        <v>108.33671743740766</v>
      </c>
      <c r="J94" s="22">
        <v>149.21310122430853</v>
      </c>
      <c r="K94" s="22">
        <v>102.48851467496848</v>
      </c>
      <c r="L94" s="22">
        <v>74.300510525121069</v>
      </c>
      <c r="M94" s="70">
        <v>499.85166751095966</v>
      </c>
      <c r="N94" s="74">
        <v>9.0663423557710843E-2</v>
      </c>
    </row>
    <row r="95" spans="1:14" ht="15" customHeight="1" x14ac:dyDescent="0.3">
      <c r="A95" s="58" t="s">
        <v>72</v>
      </c>
      <c r="B95" s="10">
        <v>115.27271233633921</v>
      </c>
      <c r="C95" s="10">
        <v>115.43647221180157</v>
      </c>
      <c r="D95" s="10">
        <v>113.28676557704934</v>
      </c>
      <c r="E95" s="10">
        <v>110.57672574365213</v>
      </c>
      <c r="F95" s="10">
        <v>122.38492550681237</v>
      </c>
      <c r="G95" s="64">
        <v>576.95760137565458</v>
      </c>
      <c r="H95" s="22">
        <v>120.70919781943665</v>
      </c>
      <c r="I95" s="22">
        <v>119.30329069189261</v>
      </c>
      <c r="J95" s="22">
        <v>117.34937742372431</v>
      </c>
      <c r="K95" s="22">
        <v>108.87699208021583</v>
      </c>
      <c r="L95" s="22">
        <v>126.69303650463851</v>
      </c>
      <c r="M95" s="70">
        <v>592.93189451990793</v>
      </c>
      <c r="N95" s="74">
        <v>2.7687117920217164E-2</v>
      </c>
    </row>
    <row r="96" spans="1:14" ht="20.100000000000001" customHeight="1" x14ac:dyDescent="0.3">
      <c r="A96" s="19" t="s">
        <v>8</v>
      </c>
      <c r="B96" s="12"/>
      <c r="C96" s="12"/>
      <c r="D96" s="12"/>
      <c r="E96" s="12"/>
      <c r="F96" s="12"/>
      <c r="G96" s="63"/>
      <c r="H96" s="24"/>
      <c r="I96" s="24"/>
      <c r="J96" s="24"/>
      <c r="K96" s="24"/>
      <c r="L96" s="24"/>
      <c r="M96" s="72"/>
      <c r="N96" s="78"/>
    </row>
    <row r="97" spans="1:14" x14ac:dyDescent="0.3">
      <c r="A97" s="3" t="s">
        <v>15</v>
      </c>
      <c r="B97" s="3"/>
      <c r="C97" s="3"/>
      <c r="D97" s="3"/>
      <c r="E97" s="3"/>
      <c r="F97" s="3"/>
      <c r="G97" s="3"/>
      <c r="H97" s="21"/>
      <c r="I97" s="21"/>
      <c r="J97" s="21"/>
      <c r="K97" s="21"/>
      <c r="L97" s="21"/>
      <c r="M97" s="21"/>
      <c r="N97" s="75"/>
    </row>
    <row r="98" spans="1:14" x14ac:dyDescent="0.3">
      <c r="A98" s="9" t="s">
        <v>44</v>
      </c>
      <c r="B98" s="10">
        <v>90.799133091598364</v>
      </c>
      <c r="C98" s="10">
        <v>98.039173957112425</v>
      </c>
      <c r="D98" s="10">
        <v>118.96673999803822</v>
      </c>
      <c r="E98" s="10">
        <v>100.77869306463808</v>
      </c>
      <c r="F98" s="10">
        <v>88.079669252200048</v>
      </c>
      <c r="G98" s="64">
        <v>496.66340936358716</v>
      </c>
      <c r="H98" s="22">
        <v>75.178283784364552</v>
      </c>
      <c r="I98" s="22">
        <v>116.9281381590139</v>
      </c>
      <c r="J98" s="22">
        <v>135.75234779855072</v>
      </c>
      <c r="K98" s="22">
        <v>113.74398918021944</v>
      </c>
      <c r="L98" s="22">
        <v>89.28127131795712</v>
      </c>
      <c r="M98" s="70">
        <v>530.88403024010574</v>
      </c>
      <c r="N98" s="74">
        <v>6.8901030821594267E-2</v>
      </c>
    </row>
    <row r="99" spans="1:14" ht="15" customHeight="1" x14ac:dyDescent="0.3">
      <c r="A99" s="58" t="s">
        <v>71</v>
      </c>
      <c r="B99" s="10">
        <v>67.663908484135675</v>
      </c>
      <c r="C99" s="10">
        <v>74.132775196067655</v>
      </c>
      <c r="D99" s="10">
        <v>95.125659266395218</v>
      </c>
      <c r="E99" s="10">
        <v>78.475746573746235</v>
      </c>
      <c r="F99" s="10">
        <v>64.238588520557045</v>
      </c>
      <c r="G99" s="64">
        <v>379.63667804090187</v>
      </c>
      <c r="H99" s="22">
        <v>52.106270173097123</v>
      </c>
      <c r="I99" s="22">
        <v>93.087057427370894</v>
      </c>
      <c r="J99" s="22">
        <v>111.84594903750593</v>
      </c>
      <c r="K99" s="22">
        <v>92.15111287992093</v>
      </c>
      <c r="L99" s="22">
        <v>65.374872556912351</v>
      </c>
      <c r="M99" s="70">
        <v>414.56526207480726</v>
      </c>
      <c r="N99" s="74">
        <v>9.2005293624822571E-2</v>
      </c>
    </row>
    <row r="100" spans="1:14" ht="15" customHeight="1" x14ac:dyDescent="0.3">
      <c r="A100" s="58" t="s">
        <v>72</v>
      </c>
      <c r="B100" s="10">
        <v>23.135224607462689</v>
      </c>
      <c r="C100" s="10">
        <v>23.90639876104477</v>
      </c>
      <c r="D100" s="10">
        <v>23.841080731643004</v>
      </c>
      <c r="E100" s="10">
        <v>22.302946490891841</v>
      </c>
      <c r="F100" s="10">
        <v>23.841080731643004</v>
      </c>
      <c r="G100" s="64">
        <v>117.02673132268531</v>
      </c>
      <c r="H100" s="22">
        <v>23.07201361126743</v>
      </c>
      <c r="I100" s="22">
        <v>23.841080731643004</v>
      </c>
      <c r="J100" s="22">
        <v>23.906398761044784</v>
      </c>
      <c r="K100" s="22">
        <v>21.592876300298514</v>
      </c>
      <c r="L100" s="22">
        <v>23.90639876104477</v>
      </c>
      <c r="M100" s="70">
        <v>116.31876816529849</v>
      </c>
      <c r="N100" s="74">
        <v>-6.0495849912675093E-3</v>
      </c>
    </row>
    <row r="101" spans="1:14" x14ac:dyDescent="0.3">
      <c r="A101" s="9" t="s">
        <v>46</v>
      </c>
      <c r="B101" s="33">
        <v>3.2156503999999999</v>
      </c>
      <c r="C101" s="33">
        <v>3.253406</v>
      </c>
      <c r="D101" s="33">
        <v>3.3642919999999998</v>
      </c>
      <c r="E101" s="33">
        <v>3.43587</v>
      </c>
      <c r="F101" s="33">
        <v>3.4154533332999999</v>
      </c>
      <c r="G101" s="66">
        <v>3.3388262833424815</v>
      </c>
      <c r="H101" s="32">
        <v>3.3519260000000002</v>
      </c>
      <c r="I101" s="32">
        <v>3.3786499999999999</v>
      </c>
      <c r="J101" s="32">
        <v>3.5738623999999999</v>
      </c>
      <c r="K101" s="32">
        <v>3.6658590000000002</v>
      </c>
      <c r="L101" s="32">
        <v>3.625292</v>
      </c>
      <c r="M101" s="71">
        <v>3.5277979896967144</v>
      </c>
      <c r="N101" s="74">
        <v>5.659824450796358E-2</v>
      </c>
    </row>
    <row r="102" spans="1:14" x14ac:dyDescent="0.3">
      <c r="A102" s="9" t="s">
        <v>45</v>
      </c>
      <c r="B102" s="10">
        <v>291.9782686456515</v>
      </c>
      <c r="C102" s="10">
        <v>318.96123678711331</v>
      </c>
      <c r="D102" s="10">
        <v>400.23885164147998</v>
      </c>
      <c r="E102" s="10">
        <v>346.26248813999803</v>
      </c>
      <c r="F102" s="10">
        <v>300.83199994338815</v>
      </c>
      <c r="G102" s="64">
        <v>1658.2728451576311</v>
      </c>
      <c r="H102" s="22">
        <v>251.99204405218995</v>
      </c>
      <c r="I102" s="22">
        <v>395.0592539909523</v>
      </c>
      <c r="J102" s="22">
        <v>485.16021150896319</v>
      </c>
      <c r="K102" s="22">
        <v>416.96942643221007</v>
      </c>
      <c r="L102" s="22">
        <v>323.67067865881938</v>
      </c>
      <c r="M102" s="70">
        <v>1872.8516146431348</v>
      </c>
      <c r="N102" s="74">
        <v>0.12939895271884905</v>
      </c>
    </row>
    <row r="103" spans="1:14" ht="15" customHeight="1" x14ac:dyDescent="0.3">
      <c r="A103" s="58" t="s">
        <v>71</v>
      </c>
      <c r="B103" s="10">
        <v>217.58347438257428</v>
      </c>
      <c r="C103" s="10">
        <v>241.18401561953769</v>
      </c>
      <c r="D103" s="10">
        <v>320.03049446465928</v>
      </c>
      <c r="E103" s="10">
        <v>269.63246338033747</v>
      </c>
      <c r="F103" s="10">
        <v>219.40390128902368</v>
      </c>
      <c r="G103" s="64">
        <v>1267.8343491361325</v>
      </c>
      <c r="H103" s="22">
        <v>174.65636175622876</v>
      </c>
      <c r="I103" s="22">
        <v>314.50858657698666</v>
      </c>
      <c r="J103" s="22">
        <v>399.7220318574586</v>
      </c>
      <c r="K103" s="22">
        <v>337.81298651087405</v>
      </c>
      <c r="L103" s="22">
        <v>237.00300248159388</v>
      </c>
      <c r="M103" s="70">
        <v>1463.7029691831419</v>
      </c>
      <c r="N103" s="74">
        <v>0.15449070312732016</v>
      </c>
    </row>
    <row r="104" spans="1:14" ht="15" customHeight="1" x14ac:dyDescent="0.3">
      <c r="A104" s="58" t="s">
        <v>72</v>
      </c>
      <c r="B104" s="10">
        <v>74.39479426307723</v>
      </c>
      <c r="C104" s="10">
        <v>77.777221167575618</v>
      </c>
      <c r="D104" s="10">
        <v>80.208357176820698</v>
      </c>
      <c r="E104" s="10">
        <v>76.630024759660557</v>
      </c>
      <c r="F104" s="10">
        <v>81.428098654364504</v>
      </c>
      <c r="G104" s="64">
        <v>390.43849602149862</v>
      </c>
      <c r="H104" s="22">
        <v>77.335682295961192</v>
      </c>
      <c r="I104" s="22">
        <v>80.550667413965627</v>
      </c>
      <c r="J104" s="22">
        <v>85.438179651504541</v>
      </c>
      <c r="K104" s="22">
        <v>79.156439921336016</v>
      </c>
      <c r="L104" s="22">
        <v>86.667676177225516</v>
      </c>
      <c r="M104" s="70">
        <v>409.14864545999291</v>
      </c>
      <c r="N104" s="74">
        <v>4.7920862387155649E-2</v>
      </c>
    </row>
    <row r="105" spans="1:14" x14ac:dyDescent="0.3">
      <c r="A105" s="3" t="s">
        <v>16</v>
      </c>
      <c r="B105" s="3"/>
      <c r="C105" s="3"/>
      <c r="D105" s="3"/>
      <c r="E105" s="3"/>
      <c r="F105" s="3"/>
      <c r="G105" s="3"/>
      <c r="H105" s="21"/>
      <c r="I105" s="21"/>
      <c r="J105" s="21"/>
      <c r="K105" s="21"/>
      <c r="L105" s="21"/>
      <c r="M105" s="21"/>
      <c r="N105" s="75"/>
    </row>
    <row r="106" spans="1:14" x14ac:dyDescent="0.3">
      <c r="A106" s="9" t="s">
        <v>44</v>
      </c>
      <c r="B106" s="10">
        <v>103.27890617226356</v>
      </c>
      <c r="C106" s="10">
        <v>116.96511655779744</v>
      </c>
      <c r="D106" s="10">
        <v>160.11527387870083</v>
      </c>
      <c r="E106" s="10">
        <v>105.69477654863455</v>
      </c>
      <c r="F106" s="10">
        <v>100.68262348570073</v>
      </c>
      <c r="G106" s="64">
        <v>586.73669664309705</v>
      </c>
      <c r="H106" s="22">
        <v>91.855389201457001</v>
      </c>
      <c r="I106" s="22">
        <v>138.07180544749966</v>
      </c>
      <c r="J106" s="22">
        <v>173.78195504162844</v>
      </c>
      <c r="K106" s="22">
        <v>143.80262576906733</v>
      </c>
      <c r="L106" s="22">
        <v>98.515795083850648</v>
      </c>
      <c r="M106" s="70">
        <v>646.02757054350309</v>
      </c>
      <c r="N106" s="74">
        <v>0.10105192710738486</v>
      </c>
    </row>
    <row r="107" spans="1:14" ht="15" customHeight="1" x14ac:dyDescent="0.3">
      <c r="A107" s="58" t="s">
        <v>71</v>
      </c>
      <c r="B107" s="10">
        <v>80.957757082980905</v>
      </c>
      <c r="C107" s="10">
        <v>93.899929165538708</v>
      </c>
      <c r="D107" s="10">
        <v>137.11310612412586</v>
      </c>
      <c r="E107" s="10">
        <v>84.176619616935383</v>
      </c>
      <c r="F107" s="10">
        <v>77.680455731125761</v>
      </c>
      <c r="G107" s="64">
        <v>473.82786772070665</v>
      </c>
      <c r="H107" s="22">
        <v>69.595226858319933</v>
      </c>
      <c r="I107" s="22">
        <v>115.06963769292469</v>
      </c>
      <c r="J107" s="22">
        <v>150.71676764936967</v>
      </c>
      <c r="K107" s="22">
        <v>122.96955328573688</v>
      </c>
      <c r="L107" s="22">
        <v>75.450607691591912</v>
      </c>
      <c r="M107" s="70">
        <v>533.80179317794307</v>
      </c>
      <c r="N107" s="74">
        <v>0.1265732337478036</v>
      </c>
    </row>
    <row r="108" spans="1:14" ht="15" customHeight="1" x14ac:dyDescent="0.3">
      <c r="A108" s="58" t="s">
        <v>72</v>
      </c>
      <c r="B108" s="10">
        <v>22.321149089282656</v>
      </c>
      <c r="C108" s="10">
        <v>23.065187392258736</v>
      </c>
      <c r="D108" s="10">
        <v>23.00216775457497</v>
      </c>
      <c r="E108" s="10">
        <v>21.518156931699167</v>
      </c>
      <c r="F108" s="10">
        <v>23.00216775457497</v>
      </c>
      <c r="G108" s="64">
        <v>112.9088289223905</v>
      </c>
      <c r="H108" s="22">
        <v>22.260162343137068</v>
      </c>
      <c r="I108" s="22">
        <v>23.00216775457497</v>
      </c>
      <c r="J108" s="22">
        <v>23.065187392258764</v>
      </c>
      <c r="K108" s="22">
        <v>20.833072483330454</v>
      </c>
      <c r="L108" s="22">
        <v>23.065187392258736</v>
      </c>
      <c r="M108" s="70">
        <v>112.22577736555999</v>
      </c>
      <c r="N108" s="74">
        <v>-6.0495849912677313E-3</v>
      </c>
    </row>
    <row r="109" spans="1:14" x14ac:dyDescent="0.3">
      <c r="A109" s="9" t="s">
        <v>46</v>
      </c>
      <c r="B109" s="33">
        <v>1.9552</v>
      </c>
      <c r="C109" s="33">
        <v>1.9917499999999999</v>
      </c>
      <c r="D109" s="33">
        <v>2.0773999999999999</v>
      </c>
      <c r="E109" s="33">
        <v>2.11775</v>
      </c>
      <c r="F109" s="33">
        <v>2.0939999999999999</v>
      </c>
      <c r="G109" s="66">
        <v>2.0489330081118382</v>
      </c>
      <c r="H109" s="32">
        <v>1.9777499999999999</v>
      </c>
      <c r="I109" s="32">
        <v>2.0197500000000002</v>
      </c>
      <c r="J109" s="32">
        <v>2.1829999999999998</v>
      </c>
      <c r="K109" s="32">
        <v>2.2465000000000002</v>
      </c>
      <c r="L109" s="32">
        <v>2.2130000000000001</v>
      </c>
      <c r="M109" s="71">
        <v>2.1376356817877036</v>
      </c>
      <c r="N109" s="74">
        <v>4.3292129769341603E-2</v>
      </c>
    </row>
    <row r="110" spans="1:14" x14ac:dyDescent="0.3">
      <c r="A110" s="9" t="s">
        <v>45</v>
      </c>
      <c r="B110" s="10">
        <v>201.93091734800973</v>
      </c>
      <c r="C110" s="10">
        <v>232.96527090399306</v>
      </c>
      <c r="D110" s="10">
        <v>332.62346995561307</v>
      </c>
      <c r="E110" s="10">
        <v>223.83511303587082</v>
      </c>
      <c r="F110" s="10">
        <v>210.8294135790573</v>
      </c>
      <c r="G110" s="64">
        <v>1202.184184822544</v>
      </c>
      <c r="H110" s="22">
        <v>181.66699599318159</v>
      </c>
      <c r="I110" s="22">
        <v>278.87052905258747</v>
      </c>
      <c r="J110" s="22">
        <v>379.36600785587484</v>
      </c>
      <c r="K110" s="22">
        <v>323.0525987902098</v>
      </c>
      <c r="L110" s="22">
        <v>218.01545452056149</v>
      </c>
      <c r="M110" s="70">
        <v>1380.9715862124151</v>
      </c>
      <c r="N110" s="74">
        <v>0.14871881001850151</v>
      </c>
    </row>
    <row r="111" spans="1:14" ht="15" customHeight="1" x14ac:dyDescent="0.3">
      <c r="A111" s="58" t="s">
        <v>71</v>
      </c>
      <c r="B111" s="10">
        <v>158.28860664864428</v>
      </c>
      <c r="C111" s="10">
        <v>187.02518391546172</v>
      </c>
      <c r="D111" s="10">
        <v>284.83876666225905</v>
      </c>
      <c r="E111" s="10">
        <v>178.2650361937649</v>
      </c>
      <c r="F111" s="10">
        <v>162.66287430097734</v>
      </c>
      <c r="G111" s="64">
        <v>971.08046772110731</v>
      </c>
      <c r="H111" s="22">
        <v>137.64195991904225</v>
      </c>
      <c r="I111" s="22">
        <v>232.41190073028466</v>
      </c>
      <c r="J111" s="22">
        <v>329.01470377857396</v>
      </c>
      <c r="K111" s="22">
        <v>276.25110145640792</v>
      </c>
      <c r="L111" s="22">
        <v>166.97219482149291</v>
      </c>
      <c r="M111" s="70">
        <v>1142.2918607058016</v>
      </c>
      <c r="N111" s="74">
        <v>0.17631020154950328</v>
      </c>
    </row>
    <row r="112" spans="1:14" ht="15" customHeight="1" x14ac:dyDescent="0.3">
      <c r="A112" s="58" t="s">
        <v>72</v>
      </c>
      <c r="B112" s="10">
        <v>43.642310699365453</v>
      </c>
      <c r="C112" s="10">
        <v>45.940086988531334</v>
      </c>
      <c r="D112" s="10">
        <v>47.784703293354042</v>
      </c>
      <c r="E112" s="10">
        <v>45.570076842105912</v>
      </c>
      <c r="F112" s="10">
        <v>48.166539278079981</v>
      </c>
      <c r="G112" s="64">
        <v>231.1037171014367</v>
      </c>
      <c r="H112" s="22">
        <v>44.025036074139337</v>
      </c>
      <c r="I112" s="22">
        <v>46.4586283223028</v>
      </c>
      <c r="J112" s="22">
        <v>50.351304077300881</v>
      </c>
      <c r="K112" s="22">
        <v>46.801497333801869</v>
      </c>
      <c r="L112" s="22">
        <v>51.043259699068585</v>
      </c>
      <c r="M112" s="70">
        <v>238.67972550661347</v>
      </c>
      <c r="N112" s="74">
        <v>3.2781854399388521E-2</v>
      </c>
    </row>
    <row r="113" spans="1:14" x14ac:dyDescent="0.3">
      <c r="A113" s="3" t="s">
        <v>12</v>
      </c>
      <c r="B113" s="3"/>
      <c r="C113" s="3"/>
      <c r="D113" s="3"/>
      <c r="E113" s="3"/>
      <c r="F113" s="3"/>
      <c r="G113" s="3"/>
      <c r="H113" s="21"/>
      <c r="I113" s="21"/>
      <c r="J113" s="21"/>
      <c r="K113" s="21"/>
      <c r="L113" s="21"/>
      <c r="M113" s="21"/>
      <c r="N113" s="75"/>
    </row>
    <row r="114" spans="1:14" x14ac:dyDescent="0.3">
      <c r="A114" s="9" t="s">
        <v>44</v>
      </c>
      <c r="B114" s="10">
        <v>61.394742407505269</v>
      </c>
      <c r="C114" s="10">
        <v>79.977245086595374</v>
      </c>
      <c r="D114" s="10">
        <v>103.03710339982617</v>
      </c>
      <c r="E114" s="10">
        <v>66.636239408241551</v>
      </c>
      <c r="F114" s="10">
        <v>54.482136886240184</v>
      </c>
      <c r="G114" s="64">
        <v>365.52746718840859</v>
      </c>
      <c r="H114" s="22">
        <v>47.372226311149873</v>
      </c>
      <c r="I114" s="22">
        <v>82.897052152709492</v>
      </c>
      <c r="J114" s="22">
        <v>115.93052678369709</v>
      </c>
      <c r="K114" s="22">
        <v>72.877907736431354</v>
      </c>
      <c r="L114" s="22">
        <v>54.736604611534531</v>
      </c>
      <c r="M114" s="70">
        <v>373.81431759552231</v>
      </c>
      <c r="N114" s="74">
        <v>2.2670937620242748E-2</v>
      </c>
    </row>
    <row r="115" spans="1:14" ht="15" customHeight="1" x14ac:dyDescent="0.3">
      <c r="A115" s="58" t="s">
        <v>71</v>
      </c>
      <c r="B115" s="10">
        <v>41.032940290500932</v>
      </c>
      <c r="C115" s="10">
        <v>58.936716232357554</v>
      </c>
      <c r="D115" s="10">
        <v>82.054062329343097</v>
      </c>
      <c r="E115" s="10">
        <v>47.006942922950948</v>
      </c>
      <c r="F115" s="10">
        <v>33.499095815757123</v>
      </c>
      <c r="G115" s="64">
        <v>262.52975759090964</v>
      </c>
      <c r="H115" s="22">
        <v>27.066057533263031</v>
      </c>
      <c r="I115" s="22">
        <v>61.91401108222643</v>
      </c>
      <c r="J115" s="22">
        <v>94.88999792945927</v>
      </c>
      <c r="K115" s="22">
        <v>53.873559093893967</v>
      </c>
      <c r="L115" s="22">
        <v>33.696075757296718</v>
      </c>
      <c r="M115" s="70">
        <v>271.43970139613941</v>
      </c>
      <c r="N115" s="74">
        <v>3.3938795689263612E-2</v>
      </c>
    </row>
    <row r="116" spans="1:14" ht="15" customHeight="1" x14ac:dyDescent="0.3">
      <c r="A116" s="58" t="s">
        <v>72</v>
      </c>
      <c r="B116" s="10">
        <v>20.361802117004338</v>
      </c>
      <c r="C116" s="10">
        <v>21.04052885423782</v>
      </c>
      <c r="D116" s="10">
        <v>20.983041070483068</v>
      </c>
      <c r="E116" s="10">
        <v>19.629296485290602</v>
      </c>
      <c r="F116" s="10">
        <v>20.983041070483061</v>
      </c>
      <c r="G116" s="64">
        <v>102.9977095974989</v>
      </c>
      <c r="H116" s="22">
        <v>20.306168777886842</v>
      </c>
      <c r="I116" s="22">
        <v>20.983041070483061</v>
      </c>
      <c r="J116" s="22">
        <v>21.04052885423782</v>
      </c>
      <c r="K116" s="22">
        <v>19.004348642537387</v>
      </c>
      <c r="L116" s="22">
        <v>21.040528854237813</v>
      </c>
      <c r="M116" s="70">
        <v>102.37461619938293</v>
      </c>
      <c r="N116" s="74">
        <v>-6.0495849912676203E-3</v>
      </c>
    </row>
    <row r="117" spans="1:14" x14ac:dyDescent="0.3">
      <c r="A117" s="9" t="s">
        <v>46</v>
      </c>
      <c r="B117" s="33">
        <v>3.0532887999999998</v>
      </c>
      <c r="C117" s="33">
        <v>3.0842317499999998</v>
      </c>
      <c r="D117" s="33">
        <v>3.1951035999999999</v>
      </c>
      <c r="E117" s="33">
        <v>3.2345809999999999</v>
      </c>
      <c r="F117" s="33">
        <v>3.199446</v>
      </c>
      <c r="G117" s="66">
        <v>3.1548694155746309</v>
      </c>
      <c r="H117" s="32">
        <v>3.1508389999999999</v>
      </c>
      <c r="I117" s="32">
        <v>3.1668937499999998</v>
      </c>
      <c r="J117" s="32">
        <v>3.2987359999999999</v>
      </c>
      <c r="K117" s="32">
        <v>3.34491125</v>
      </c>
      <c r="L117" s="32">
        <v>3.3104100000000001</v>
      </c>
      <c r="M117" s="71">
        <v>3.2614677824873874</v>
      </c>
      <c r="N117" s="74">
        <v>3.3788519545852713E-2</v>
      </c>
    </row>
    <row r="118" spans="1:14" x14ac:dyDescent="0.3">
      <c r="A118" s="9" t="s">
        <v>45</v>
      </c>
      <c r="B118" s="10">
        <v>187.45587937172087</v>
      </c>
      <c r="C118" s="10">
        <v>246.66835857360894</v>
      </c>
      <c r="D118" s="10">
        <v>329.21422000635681</v>
      </c>
      <c r="E118" s="10">
        <v>215.54031390134935</v>
      </c>
      <c r="F118" s="10">
        <v>174.31265493213363</v>
      </c>
      <c r="G118" s="64">
        <v>1153.1914267851696</v>
      </c>
      <c r="H118" s="22">
        <v>149.26225817799715</v>
      </c>
      <c r="I118" s="22">
        <v>262.5261563558397</v>
      </c>
      <c r="J118" s="22">
        <v>382.4242022003458</v>
      </c>
      <c r="K118" s="22">
        <v>243.77013346405127</v>
      </c>
      <c r="L118" s="22">
        <v>181.20060327207003</v>
      </c>
      <c r="M118" s="70">
        <v>1219.1833534703042</v>
      </c>
      <c r="N118" s="74">
        <v>5.7225474585000047E-2</v>
      </c>
    </row>
    <row r="119" spans="1:14" ht="15" customHeight="1" x14ac:dyDescent="0.3">
      <c r="A119" s="58" t="s">
        <v>71</v>
      </c>
      <c r="B119" s="10">
        <v>125.28541702005523</v>
      </c>
      <c r="C119" s="10">
        <v>181.77449144457754</v>
      </c>
      <c r="D119" s="10">
        <v>262.17122994310853</v>
      </c>
      <c r="E119" s="10">
        <v>152.0477644466616</v>
      </c>
      <c r="F119" s="10">
        <v>107.17854811134086</v>
      </c>
      <c r="G119" s="64">
        <v>828.45745096574387</v>
      </c>
      <c r="H119" s="22">
        <v>85.280789652048952</v>
      </c>
      <c r="I119" s="22">
        <v>196.07509473373361</v>
      </c>
      <c r="J119" s="22">
        <v>313.01705220983274</v>
      </c>
      <c r="K119" s="22">
        <v>180.20227389070573</v>
      </c>
      <c r="L119" s="22">
        <v>111.54782614771263</v>
      </c>
      <c r="M119" s="70">
        <v>886.12303663403372</v>
      </c>
      <c r="N119" s="74">
        <v>6.9605971436515368E-2</v>
      </c>
    </row>
    <row r="120" spans="1:14" ht="15" customHeight="1" x14ac:dyDescent="0.3">
      <c r="A120" s="58" t="s">
        <v>72</v>
      </c>
      <c r="B120" s="10">
        <v>62.170462351665627</v>
      </c>
      <c r="C120" s="10">
        <v>64.893867129031406</v>
      </c>
      <c r="D120" s="10">
        <v>67.042990063248297</v>
      </c>
      <c r="E120" s="10">
        <v>63.492549454687762</v>
      </c>
      <c r="F120" s="10">
        <v>67.134106820792752</v>
      </c>
      <c r="G120" s="64">
        <v>324.73397581942584</v>
      </c>
      <c r="H120" s="22">
        <v>63.981468525948202</v>
      </c>
      <c r="I120" s="22">
        <v>66.45106162210611</v>
      </c>
      <c r="J120" s="22">
        <v>69.407149990513048</v>
      </c>
      <c r="K120" s="22">
        <v>63.567859573345537</v>
      </c>
      <c r="L120" s="22">
        <v>69.652777124357399</v>
      </c>
      <c r="M120" s="70">
        <v>333.06031683627026</v>
      </c>
      <c r="N120" s="74">
        <v>2.5640498490599795E-2</v>
      </c>
    </row>
    <row r="121" spans="1:14" x14ac:dyDescent="0.3">
      <c r="A121" s="3" t="s">
        <v>11</v>
      </c>
      <c r="B121" s="3"/>
      <c r="C121" s="3"/>
      <c r="D121" s="3"/>
      <c r="E121" s="3"/>
      <c r="F121" s="3"/>
      <c r="G121" s="3"/>
      <c r="H121" s="21"/>
      <c r="I121" s="21"/>
      <c r="J121" s="21"/>
      <c r="K121" s="21"/>
      <c r="L121" s="21"/>
      <c r="M121" s="21"/>
      <c r="N121" s="75"/>
    </row>
    <row r="122" spans="1:14" x14ac:dyDescent="0.3">
      <c r="A122" s="9" t="s">
        <v>44</v>
      </c>
      <c r="B122" s="10">
        <v>81.722639818127632</v>
      </c>
      <c r="C122" s="10">
        <v>95.785915787202271</v>
      </c>
      <c r="D122" s="10">
        <v>123.38180487822565</v>
      </c>
      <c r="E122" s="10">
        <v>87.792034422738553</v>
      </c>
      <c r="F122" s="10">
        <v>79.878185016790951</v>
      </c>
      <c r="G122" s="64">
        <v>468.56057992308502</v>
      </c>
      <c r="H122" s="22">
        <v>72.133215899877271</v>
      </c>
      <c r="I122" s="22">
        <v>107.30491744865992</v>
      </c>
      <c r="J122" s="22">
        <v>135.93326522662821</v>
      </c>
      <c r="K122" s="22">
        <v>104.63820196000998</v>
      </c>
      <c r="L122" s="22">
        <v>78.963146815525292</v>
      </c>
      <c r="M122" s="70">
        <v>498.97274735070062</v>
      </c>
      <c r="N122" s="74">
        <v>6.4905518583334043E-2</v>
      </c>
    </row>
    <row r="123" spans="1:14" ht="15" customHeight="1" x14ac:dyDescent="0.3">
      <c r="A123" s="58" t="s">
        <v>71</v>
      </c>
      <c r="B123" s="10">
        <v>59.988576674087049</v>
      </c>
      <c r="C123" s="10">
        <v>73.326883478512741</v>
      </c>
      <c r="D123" s="10">
        <v>100.97623915181298</v>
      </c>
      <c r="E123" s="10">
        <v>66.831248738086913</v>
      </c>
      <c r="F123" s="10">
        <v>57.471029331902457</v>
      </c>
      <c r="G123" s="64">
        <v>358.59397737440213</v>
      </c>
      <c r="H123" s="22">
        <v>50.44257619412555</v>
      </c>
      <c r="I123" s="22">
        <v>84.890425548941721</v>
      </c>
      <c r="J123" s="22">
        <v>113.45653802569862</v>
      </c>
      <c r="K123" s="22">
        <v>84.335867479686073</v>
      </c>
      <c r="L123" s="22">
        <v>56.484697435105296</v>
      </c>
      <c r="M123" s="70">
        <v>389.61010468355727</v>
      </c>
      <c r="N123" s="74">
        <v>8.6493720659373219E-2</v>
      </c>
    </row>
    <row r="124" spans="1:14" ht="15" customHeight="1" x14ac:dyDescent="0.3">
      <c r="A124" s="58" t="s">
        <v>72</v>
      </c>
      <c r="B124" s="10">
        <v>21.734063144040583</v>
      </c>
      <c r="C124" s="10">
        <v>22.45903230868953</v>
      </c>
      <c r="D124" s="10">
        <v>22.405565726412675</v>
      </c>
      <c r="E124" s="10">
        <v>20.96078568465164</v>
      </c>
      <c r="F124" s="10">
        <v>22.407155684888494</v>
      </c>
      <c r="G124" s="64">
        <v>109.96660254868293</v>
      </c>
      <c r="H124" s="22">
        <v>21.690639705751721</v>
      </c>
      <c r="I124" s="22">
        <v>22.4144918997182</v>
      </c>
      <c r="J124" s="22">
        <v>22.476727200929588</v>
      </c>
      <c r="K124" s="22">
        <v>20.302334480323907</v>
      </c>
      <c r="L124" s="22">
        <v>22.478449380419995</v>
      </c>
      <c r="M124" s="70">
        <v>109.3626426671434</v>
      </c>
      <c r="N124" s="74">
        <v>-5.4922118856236546E-3</v>
      </c>
    </row>
    <row r="125" spans="1:14" x14ac:dyDescent="0.3">
      <c r="A125" s="9" t="s">
        <v>46</v>
      </c>
      <c r="B125" s="33">
        <v>2.4247999999999998</v>
      </c>
      <c r="C125" s="33">
        <v>2.4634999999999998</v>
      </c>
      <c r="D125" s="33">
        <v>2.5590000000000002</v>
      </c>
      <c r="E125" s="33">
        <v>2.6077499999999998</v>
      </c>
      <c r="F125" s="33">
        <v>2.5826666666999998</v>
      </c>
      <c r="G125" s="66">
        <v>2.5292398755694352</v>
      </c>
      <c r="H125" s="32">
        <v>2.48325</v>
      </c>
      <c r="I125" s="32">
        <v>2.5182500000000001</v>
      </c>
      <c r="J125" s="32">
        <v>2.6812</v>
      </c>
      <c r="K125" s="32">
        <v>2.7482500000000001</v>
      </c>
      <c r="L125" s="32">
        <v>2.7136666667</v>
      </c>
      <c r="M125" s="71">
        <v>2.6367397666650798</v>
      </c>
      <c r="N125" s="74">
        <v>4.2502845275378176E-2</v>
      </c>
    </row>
    <row r="126" spans="1:14" x14ac:dyDescent="0.3">
      <c r="A126" s="9" t="s">
        <v>45</v>
      </c>
      <c r="B126" s="10">
        <v>198.16105703099586</v>
      </c>
      <c r="C126" s="10">
        <v>235.96860354177278</v>
      </c>
      <c r="D126" s="10">
        <v>315.73403868337948</v>
      </c>
      <c r="E126" s="10">
        <v>228.93967776589645</v>
      </c>
      <c r="F126" s="10">
        <v>206.29872583936134</v>
      </c>
      <c r="G126" s="64">
        <v>1185.1021028614059</v>
      </c>
      <c r="H126" s="22">
        <v>179.12480838337024</v>
      </c>
      <c r="I126" s="22">
        <v>270.22060836508786</v>
      </c>
      <c r="J126" s="22">
        <v>364.46427072563557</v>
      </c>
      <c r="K126" s="22">
        <v>287.57193853659743</v>
      </c>
      <c r="L126" s="22">
        <v>214.27965941102923</v>
      </c>
      <c r="M126" s="70">
        <v>1315.6612854217201</v>
      </c>
      <c r="N126" s="74">
        <v>0.11016703307257791</v>
      </c>
    </row>
    <row r="127" spans="1:14" ht="15" customHeight="1" x14ac:dyDescent="0.3">
      <c r="A127" s="58" t="s">
        <v>71</v>
      </c>
      <c r="B127" s="10">
        <v>145.46030071932626</v>
      </c>
      <c r="C127" s="10">
        <v>180.64077744931612</v>
      </c>
      <c r="D127" s="10">
        <v>258.39819598948941</v>
      </c>
      <c r="E127" s="10">
        <v>174.27918889674612</v>
      </c>
      <c r="F127" s="10">
        <v>148.42851175644245</v>
      </c>
      <c r="G127" s="64">
        <v>907.20697481132038</v>
      </c>
      <c r="H127" s="22">
        <v>125.26152733406227</v>
      </c>
      <c r="I127" s="22">
        <v>213.77531413862249</v>
      </c>
      <c r="J127" s="22">
        <v>304.19966975450313</v>
      </c>
      <c r="K127" s="22">
        <v>231.77604780104727</v>
      </c>
      <c r="L127" s="22">
        <v>153.28064060828024</v>
      </c>
      <c r="M127" s="70">
        <v>1028.2931996365155</v>
      </c>
      <c r="N127" s="74">
        <v>0.13347144387903165</v>
      </c>
    </row>
    <row r="128" spans="1:14" ht="15" customHeight="1" x14ac:dyDescent="0.3">
      <c r="A128" s="58" t="s">
        <v>72</v>
      </c>
      <c r="B128" s="10">
        <v>52.700756311669601</v>
      </c>
      <c r="C128" s="10">
        <v>55.327826092456654</v>
      </c>
      <c r="D128" s="10">
        <v>57.335842693890037</v>
      </c>
      <c r="E128" s="10">
        <v>54.660488869150306</v>
      </c>
      <c r="F128" s="10">
        <v>57.87021408291892</v>
      </c>
      <c r="G128" s="64">
        <v>277.89512805008553</v>
      </c>
      <c r="H128" s="22">
        <v>53.863281049307957</v>
      </c>
      <c r="I128" s="22">
        <v>56.445294226465357</v>
      </c>
      <c r="J128" s="22">
        <v>60.26460097113241</v>
      </c>
      <c r="K128" s="22">
        <v>55.795890735550181</v>
      </c>
      <c r="L128" s="22">
        <v>60.999018802749006</v>
      </c>
      <c r="M128" s="70">
        <v>287.36808578520493</v>
      </c>
      <c r="N128" s="74">
        <v>3.4088246892230778E-2</v>
      </c>
    </row>
    <row r="129" spans="1:14" ht="20.100000000000001" customHeight="1" x14ac:dyDescent="0.3">
      <c r="A129" s="19" t="s">
        <v>4</v>
      </c>
      <c r="B129" s="12"/>
      <c r="C129" s="12"/>
      <c r="D129" s="12"/>
      <c r="E129" s="12"/>
      <c r="F129" s="12"/>
      <c r="G129" s="63"/>
      <c r="H129" s="24"/>
      <c r="I129" s="24"/>
      <c r="J129" s="24"/>
      <c r="K129" s="24"/>
      <c r="L129" s="24"/>
      <c r="M129" s="72"/>
      <c r="N129" s="78"/>
    </row>
    <row r="130" spans="1:14" x14ac:dyDescent="0.3">
      <c r="A130" s="9" t="s">
        <v>15</v>
      </c>
      <c r="B130" s="10">
        <v>734.27704967</v>
      </c>
      <c r="C130" s="10">
        <v>806.59276913999997</v>
      </c>
      <c r="D130" s="10">
        <v>1036.6824615999999</v>
      </c>
      <c r="E130" s="10">
        <v>851.58365337999999</v>
      </c>
      <c r="F130" s="10">
        <v>693.98922370000003</v>
      </c>
      <c r="G130" s="64">
        <v>4123.1251574900007</v>
      </c>
      <c r="H130" s="22">
        <v>565.32608057000004</v>
      </c>
      <c r="I130" s="22">
        <v>1014.9382963</v>
      </c>
      <c r="J130" s="22">
        <v>1224.8065486</v>
      </c>
      <c r="K130" s="22">
        <v>999.23547649</v>
      </c>
      <c r="L130" s="22">
        <v>702.49176610999996</v>
      </c>
      <c r="M130" s="70">
        <v>4506.7981680700004</v>
      </c>
      <c r="N130" s="74">
        <v>9.3053932617841006E-2</v>
      </c>
    </row>
    <row r="131" spans="1:14" x14ac:dyDescent="0.3">
      <c r="A131" s="9" t="s">
        <v>16</v>
      </c>
      <c r="B131" s="10">
        <v>738.36213504</v>
      </c>
      <c r="C131" s="10">
        <v>850.14492313000005</v>
      </c>
      <c r="D131" s="10">
        <v>1238.8238609</v>
      </c>
      <c r="E131" s="10">
        <v>769.88823464999996</v>
      </c>
      <c r="F131" s="10">
        <v>705.11561618999997</v>
      </c>
      <c r="G131" s="64">
        <v>4302.3347699100004</v>
      </c>
      <c r="H131" s="22">
        <v>626.68024295999999</v>
      </c>
      <c r="I131" s="22">
        <v>1046.3911384</v>
      </c>
      <c r="J131" s="22">
        <v>1372.2617766999999</v>
      </c>
      <c r="K131" s="22">
        <v>1112.9213761000001</v>
      </c>
      <c r="L131" s="22">
        <v>690.47260685000003</v>
      </c>
      <c r="M131" s="70">
        <v>4848.7271410100002</v>
      </c>
      <c r="N131" s="74">
        <v>0.12699903664433565</v>
      </c>
    </row>
    <row r="132" spans="1:14" x14ac:dyDescent="0.3">
      <c r="A132" s="9" t="s">
        <v>12</v>
      </c>
      <c r="B132" s="10">
        <v>315.78871248000002</v>
      </c>
      <c r="C132" s="10">
        <v>454.36810890999999</v>
      </c>
      <c r="D132" s="10">
        <v>634.53698625000004</v>
      </c>
      <c r="E132" s="10">
        <v>362.62808039999999</v>
      </c>
      <c r="F132" s="10">
        <v>255.11672722</v>
      </c>
      <c r="G132" s="64">
        <v>2022.4386152600002</v>
      </c>
      <c r="H132" s="22">
        <v>207.64972710999999</v>
      </c>
      <c r="I132" s="22">
        <v>473.87773446</v>
      </c>
      <c r="J132" s="22">
        <v>735.24703720000002</v>
      </c>
      <c r="K132" s="22">
        <v>416.56685569000001</v>
      </c>
      <c r="L132" s="22">
        <v>255.89191840000001</v>
      </c>
      <c r="M132" s="70">
        <v>2089.2332728599999</v>
      </c>
      <c r="N132" s="74">
        <v>3.3026791070943196E-2</v>
      </c>
    </row>
    <row r="133" spans="1:14" x14ac:dyDescent="0.3">
      <c r="A133" s="9" t="s">
        <v>17</v>
      </c>
      <c r="B133" s="10">
        <v>447.10567314000002</v>
      </c>
      <c r="C133" s="10">
        <v>575.36367661999998</v>
      </c>
      <c r="D133" s="10">
        <v>690.31232453999996</v>
      </c>
      <c r="E133" s="10">
        <v>557.61893629999997</v>
      </c>
      <c r="F133" s="10">
        <v>541.26914125999997</v>
      </c>
      <c r="G133" s="64">
        <v>2811.6697518599995</v>
      </c>
      <c r="H133" s="22">
        <v>531.06052695999995</v>
      </c>
      <c r="I133" s="22">
        <v>563.23216220999996</v>
      </c>
      <c r="J133" s="22">
        <v>727.27321194000001</v>
      </c>
      <c r="K133" s="22">
        <v>529.08772787999999</v>
      </c>
      <c r="L133" s="22">
        <v>503.68967855</v>
      </c>
      <c r="M133" s="70">
        <v>2854.3433075399998</v>
      </c>
      <c r="N133" s="74">
        <v>1.5177300126293591E-2</v>
      </c>
    </row>
    <row r="134" spans="1:14" ht="15" thickBot="1" x14ac:dyDescent="0.35">
      <c r="A134" s="9" t="s">
        <v>11</v>
      </c>
      <c r="B134" s="10">
        <v>504.56467063000002</v>
      </c>
      <c r="C134" s="10">
        <v>623.90224531000001</v>
      </c>
      <c r="D134" s="10">
        <v>839.90134048000004</v>
      </c>
      <c r="E134" s="10">
        <v>575.11073508000004</v>
      </c>
      <c r="F134" s="10">
        <v>489.23731651999998</v>
      </c>
      <c r="G134" s="64">
        <v>3032.7163080200003</v>
      </c>
      <c r="H134" s="22">
        <v>430.06284197000002</v>
      </c>
      <c r="I134" s="22">
        <v>703.69073865999997</v>
      </c>
      <c r="J134" s="22">
        <v>946.54942842000003</v>
      </c>
      <c r="K134" s="22">
        <v>684.07047193999995</v>
      </c>
      <c r="L134" s="22">
        <v>478.63357786</v>
      </c>
      <c r="M134" s="70">
        <v>3243.0070588500002</v>
      </c>
      <c r="N134" s="74">
        <v>6.934072609227826E-2</v>
      </c>
    </row>
    <row r="135" spans="1:14" ht="41.1" customHeight="1" x14ac:dyDescent="0.3">
      <c r="A135" s="95" t="s">
        <v>64</v>
      </c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</row>
    <row r="136" spans="1:14" x14ac:dyDescent="0.3">
      <c r="A136" s="7" t="s">
        <v>26</v>
      </c>
    </row>
    <row r="137" spans="1:14" x14ac:dyDescent="0.3">
      <c r="A137" s="7" t="s">
        <v>27</v>
      </c>
    </row>
    <row r="138" spans="1:14" x14ac:dyDescent="0.3">
      <c r="A138" s="7" t="s">
        <v>28</v>
      </c>
    </row>
  </sheetData>
  <mergeCells count="3">
    <mergeCell ref="A135:N135"/>
    <mergeCell ref="B3:G3"/>
    <mergeCell ref="H3:N3"/>
  </mergeCells>
  <printOptions horizontalCentered="1"/>
  <pageMargins left="0.22" right="0.19" top="0.45" bottom="0.5" header="0.24" footer="0.5"/>
  <pageSetup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0"/>
  <sheetViews>
    <sheetView showGridLines="0" workbookViewId="0">
      <pane xSplit="1" ySplit="4" topLeftCell="B87" activePane="bottomRight" state="frozen"/>
      <selection activeCell="L54" sqref="L54"/>
      <selection pane="topRight" activeCell="L54" sqref="L54"/>
      <selection pane="bottomLeft" activeCell="L54" sqref="L54"/>
      <selection pane="bottomRight" activeCell="L54" sqref="L54"/>
    </sheetView>
  </sheetViews>
  <sheetFormatPr defaultColWidth="8.88671875" defaultRowHeight="14.4" x14ac:dyDescent="0.3"/>
  <cols>
    <col min="1" max="1" width="19.88671875" customWidth="1"/>
    <col min="2" max="2" width="11.44140625" customWidth="1"/>
    <col min="3" max="3" width="14.44140625" customWidth="1"/>
    <col min="4" max="4" width="12.88671875" customWidth="1"/>
    <col min="5" max="5" width="12.109375" customWidth="1"/>
    <col min="6" max="9" width="9.88671875" bestFit="1" customWidth="1"/>
  </cols>
  <sheetData>
    <row r="1" spans="1:10" ht="15" customHeight="1" x14ac:dyDescent="0.3">
      <c r="A1" s="1" t="s">
        <v>54</v>
      </c>
    </row>
    <row r="2" spans="1:10" ht="18" customHeight="1" x14ac:dyDescent="0.3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x14ac:dyDescent="0.3">
      <c r="A3" s="4"/>
      <c r="B3" s="91" t="s">
        <v>21</v>
      </c>
      <c r="C3" s="92"/>
      <c r="D3" s="92"/>
      <c r="E3" s="92"/>
      <c r="F3" s="92"/>
      <c r="G3" s="92"/>
      <c r="H3" s="93"/>
      <c r="I3" s="91" t="s">
        <v>22</v>
      </c>
      <c r="J3" s="93"/>
    </row>
    <row r="4" spans="1:10" ht="14.25" customHeight="1" thickBot="1" x14ac:dyDescent="0.35">
      <c r="A4" s="5" t="s">
        <v>20</v>
      </c>
      <c r="B4" s="11" t="e">
        <f>+#REF!</f>
        <v>#REF!</v>
      </c>
      <c r="C4" s="11" t="e">
        <f>+#REF!</f>
        <v>#REF!</v>
      </c>
      <c r="D4" s="11" t="e">
        <f>+#REF!</f>
        <v>#REF!</v>
      </c>
      <c r="E4" s="11" t="e">
        <f>+#REF!</f>
        <v>#REF!</v>
      </c>
      <c r="F4" s="11" t="e">
        <f>+#REF!</f>
        <v>#REF!</v>
      </c>
      <c r="G4" s="11" t="e">
        <f>+#REF!</f>
        <v>#REF!</v>
      </c>
      <c r="H4" s="11" t="e">
        <f>+#REF!</f>
        <v>#REF!</v>
      </c>
      <c r="I4" s="11" t="e">
        <f>+#REF!</f>
        <v>#REF!</v>
      </c>
      <c r="J4" s="5" t="s">
        <v>23</v>
      </c>
    </row>
    <row r="5" spans="1:10" ht="20.100000000000001" customHeight="1" thickTop="1" x14ac:dyDescent="0.3">
      <c r="A5" s="2" t="s">
        <v>5</v>
      </c>
      <c r="B5" s="2"/>
      <c r="C5" s="2"/>
      <c r="D5" s="2"/>
      <c r="E5" s="2"/>
      <c r="F5" s="2"/>
      <c r="G5" s="2"/>
      <c r="H5" s="2"/>
      <c r="I5" s="20"/>
      <c r="J5" s="20"/>
    </row>
    <row r="6" spans="1:10" x14ac:dyDescent="0.3">
      <c r="A6" s="3" t="s">
        <v>15</v>
      </c>
      <c r="B6" s="3"/>
      <c r="C6" s="3"/>
      <c r="D6" s="3"/>
      <c r="E6" s="3"/>
      <c r="F6" s="3"/>
      <c r="G6" s="3"/>
      <c r="H6" s="3"/>
      <c r="I6" s="21"/>
      <c r="J6" s="21"/>
    </row>
    <row r="7" spans="1:10" x14ac:dyDescent="0.3">
      <c r="A7" s="9" t="s">
        <v>47</v>
      </c>
      <c r="B7" s="30" t="e">
        <f>SUM(#REF!)</f>
        <v>#REF!</v>
      </c>
      <c r="C7" s="30" t="e">
        <f>SUM(#REF!)</f>
        <v>#REF!</v>
      </c>
      <c r="D7" s="30" t="e">
        <f>SUM(#REF!)</f>
        <v>#REF!</v>
      </c>
      <c r="E7" s="30" t="e">
        <f>SUM(#REF!)</f>
        <v>#REF!</v>
      </c>
      <c r="F7" s="30" t="e">
        <f>SUM(#REF!)</f>
        <v>#REF!</v>
      </c>
      <c r="G7" s="30" t="e">
        <f>SUM(#REF!)</f>
        <v>#REF!</v>
      </c>
      <c r="H7" s="30" t="e">
        <f>SUM(#REF!)</f>
        <v>#REF!</v>
      </c>
      <c r="I7" s="31" t="e">
        <f>SUM(#REF!)</f>
        <v>#REF!</v>
      </c>
      <c r="J7" s="23" t="e">
        <f>((I7/H7)-1)*100</f>
        <v>#REF!</v>
      </c>
    </row>
    <row r="8" spans="1:10" x14ac:dyDescent="0.3">
      <c r="A8" s="9" t="s">
        <v>48</v>
      </c>
      <c r="B8" s="28" t="e">
        <f t="shared" ref="B8:I8" si="0">B9/B7</f>
        <v>#REF!</v>
      </c>
      <c r="C8" s="28" t="e">
        <f t="shared" si="0"/>
        <v>#REF!</v>
      </c>
      <c r="D8" s="28" t="e">
        <f t="shared" si="0"/>
        <v>#REF!</v>
      </c>
      <c r="E8" s="28" t="e">
        <f t="shared" si="0"/>
        <v>#REF!</v>
      </c>
      <c r="F8" s="28" t="e">
        <f t="shared" si="0"/>
        <v>#REF!</v>
      </c>
      <c r="G8" s="28" t="e">
        <f t="shared" si="0"/>
        <v>#REF!</v>
      </c>
      <c r="H8" s="28" t="e">
        <f>H9/H7</f>
        <v>#REF!</v>
      </c>
      <c r="I8" s="29" t="e">
        <f t="shared" si="0"/>
        <v>#REF!</v>
      </c>
      <c r="J8" s="23" t="e">
        <f>((I8/H8)-1)*100</f>
        <v>#REF!</v>
      </c>
    </row>
    <row r="9" spans="1:10" x14ac:dyDescent="0.3">
      <c r="A9" s="9" t="s">
        <v>45</v>
      </c>
      <c r="B9" s="10" t="e">
        <f>SUM(#REF!)</f>
        <v>#REF!</v>
      </c>
      <c r="C9" s="10" t="e">
        <f>SUM(#REF!)</f>
        <v>#REF!</v>
      </c>
      <c r="D9" s="10" t="e">
        <f>SUM(#REF!)</f>
        <v>#REF!</v>
      </c>
      <c r="E9" s="10" t="e">
        <f>SUM(#REF!)</f>
        <v>#REF!</v>
      </c>
      <c r="F9" s="10" t="e">
        <f>SUM(#REF!)</f>
        <v>#REF!</v>
      </c>
      <c r="G9" s="10" t="e">
        <f>SUM(#REF!)</f>
        <v>#REF!</v>
      </c>
      <c r="H9" s="10" t="e">
        <f>SUM(#REF!)</f>
        <v>#REF!</v>
      </c>
      <c r="I9" s="22" t="e">
        <f>SUM(#REF!)</f>
        <v>#REF!</v>
      </c>
      <c r="J9" s="23" t="e">
        <f>((I9/H9)-1)*100</f>
        <v>#REF!</v>
      </c>
    </row>
    <row r="10" spans="1:10" x14ac:dyDescent="0.3">
      <c r="A10" s="3" t="s">
        <v>16</v>
      </c>
      <c r="B10" s="3"/>
      <c r="C10" s="3"/>
      <c r="D10" s="3"/>
      <c r="E10" s="3"/>
      <c r="F10" s="3"/>
      <c r="G10" s="3"/>
      <c r="H10" s="3"/>
      <c r="I10" s="21"/>
      <c r="J10" s="21"/>
    </row>
    <row r="11" spans="1:10" x14ac:dyDescent="0.3">
      <c r="A11" s="9" t="s">
        <v>49</v>
      </c>
      <c r="B11" s="30" t="e">
        <f>SUM(#REF!)</f>
        <v>#REF!</v>
      </c>
      <c r="C11" s="30" t="e">
        <f>SUM(#REF!)</f>
        <v>#REF!</v>
      </c>
      <c r="D11" s="30" t="e">
        <f>SUM(#REF!)</f>
        <v>#REF!</v>
      </c>
      <c r="E11" s="30" t="e">
        <f>SUM(#REF!)</f>
        <v>#REF!</v>
      </c>
      <c r="F11" s="30" t="e">
        <f>SUM(#REF!)</f>
        <v>#REF!</v>
      </c>
      <c r="G11" s="30" t="e">
        <f>SUM(#REF!)</f>
        <v>#REF!</v>
      </c>
      <c r="H11" s="30" t="e">
        <f>SUM(#REF!)</f>
        <v>#REF!</v>
      </c>
      <c r="I11" s="22" t="e">
        <f>SUM(#REF!)</f>
        <v>#REF!</v>
      </c>
      <c r="J11" s="23" t="e">
        <f>((I11/H11)-1)*100</f>
        <v>#REF!</v>
      </c>
    </row>
    <row r="12" spans="1:10" x14ac:dyDescent="0.3">
      <c r="A12" s="9" t="s">
        <v>48</v>
      </c>
      <c r="B12" s="28" t="e">
        <f t="shared" ref="B12:I12" si="1">B13/B11</f>
        <v>#REF!</v>
      </c>
      <c r="C12" s="28" t="e">
        <f t="shared" si="1"/>
        <v>#REF!</v>
      </c>
      <c r="D12" s="28" t="e">
        <f t="shared" si="1"/>
        <v>#REF!</v>
      </c>
      <c r="E12" s="28" t="e">
        <f t="shared" si="1"/>
        <v>#REF!</v>
      </c>
      <c r="F12" s="28" t="e">
        <f t="shared" si="1"/>
        <v>#REF!</v>
      </c>
      <c r="G12" s="28" t="e">
        <f t="shared" si="1"/>
        <v>#REF!</v>
      </c>
      <c r="H12" s="28" t="e">
        <f t="shared" si="1"/>
        <v>#REF!</v>
      </c>
      <c r="I12" s="32" t="e">
        <f t="shared" si="1"/>
        <v>#REF!</v>
      </c>
      <c r="J12" s="23" t="e">
        <f>((I12/H12)-1)*100</f>
        <v>#REF!</v>
      </c>
    </row>
    <row r="13" spans="1:10" x14ac:dyDescent="0.3">
      <c r="A13" s="9" t="s">
        <v>45</v>
      </c>
      <c r="B13" s="10" t="e">
        <f>SUM(#REF!)</f>
        <v>#REF!</v>
      </c>
      <c r="C13" s="10" t="e">
        <f>SUM(#REF!)</f>
        <v>#REF!</v>
      </c>
      <c r="D13" s="10" t="e">
        <f>SUM(#REF!)</f>
        <v>#REF!</v>
      </c>
      <c r="E13" s="10" t="e">
        <f>SUM(#REF!)</f>
        <v>#REF!</v>
      </c>
      <c r="F13" s="10" t="e">
        <f>SUM(#REF!)</f>
        <v>#REF!</v>
      </c>
      <c r="G13" s="10" t="e">
        <f>SUM(#REF!)</f>
        <v>#REF!</v>
      </c>
      <c r="H13" s="10" t="e">
        <f>SUM(#REF!)</f>
        <v>#REF!</v>
      </c>
      <c r="I13" s="22" t="e">
        <f>SUM(#REF!)</f>
        <v>#REF!</v>
      </c>
      <c r="J13" s="23" t="e">
        <f>((I13/H13)-1)*100</f>
        <v>#REF!</v>
      </c>
    </row>
    <row r="14" spans="1:10" x14ac:dyDescent="0.3">
      <c r="A14" s="3" t="s">
        <v>12</v>
      </c>
      <c r="B14" s="3"/>
      <c r="C14" s="3"/>
      <c r="D14" s="3"/>
      <c r="E14" s="3"/>
      <c r="F14" s="3"/>
      <c r="G14" s="3"/>
      <c r="H14" s="3"/>
      <c r="I14" s="21"/>
      <c r="J14" s="21"/>
    </row>
    <row r="15" spans="1:10" x14ac:dyDescent="0.3">
      <c r="A15" s="9" t="s">
        <v>49</v>
      </c>
      <c r="B15" s="30" t="e">
        <f>SUM(#REF!)</f>
        <v>#REF!</v>
      </c>
      <c r="C15" s="30" t="e">
        <f>SUM(#REF!)</f>
        <v>#REF!</v>
      </c>
      <c r="D15" s="30" t="e">
        <f>SUM(#REF!)</f>
        <v>#REF!</v>
      </c>
      <c r="E15" s="30" t="e">
        <f>SUM(#REF!)</f>
        <v>#REF!</v>
      </c>
      <c r="F15" s="30" t="e">
        <f>SUM(#REF!)</f>
        <v>#REF!</v>
      </c>
      <c r="G15" s="30" t="e">
        <f>SUM(#REF!)</f>
        <v>#REF!</v>
      </c>
      <c r="H15" s="30" t="e">
        <f>SUM(#REF!)</f>
        <v>#REF!</v>
      </c>
      <c r="I15" s="22" t="e">
        <f>SUM(#REF!)</f>
        <v>#REF!</v>
      </c>
      <c r="J15" s="23" t="e">
        <f>((I15/H15)-1)*100</f>
        <v>#REF!</v>
      </c>
    </row>
    <row r="16" spans="1:10" x14ac:dyDescent="0.3">
      <c r="A16" s="9" t="s">
        <v>48</v>
      </c>
      <c r="B16" s="28" t="e">
        <f t="shared" ref="B16:H16" si="2">B17/B15</f>
        <v>#REF!</v>
      </c>
      <c r="C16" s="28" t="e">
        <f t="shared" si="2"/>
        <v>#REF!</v>
      </c>
      <c r="D16" s="28" t="e">
        <f t="shared" si="2"/>
        <v>#REF!</v>
      </c>
      <c r="E16" s="28" t="e">
        <f t="shared" si="2"/>
        <v>#REF!</v>
      </c>
      <c r="F16" s="28" t="e">
        <f t="shared" si="2"/>
        <v>#REF!</v>
      </c>
      <c r="G16" s="28" t="e">
        <f t="shared" si="2"/>
        <v>#REF!</v>
      </c>
      <c r="H16" s="28" t="e">
        <f t="shared" si="2"/>
        <v>#REF!</v>
      </c>
      <c r="I16" s="32" t="e">
        <f>I17/I15</f>
        <v>#REF!</v>
      </c>
      <c r="J16" s="23" t="e">
        <f>((I16/H16)-1)*100</f>
        <v>#REF!</v>
      </c>
    </row>
    <row r="17" spans="1:10" x14ac:dyDescent="0.3">
      <c r="A17" s="9" t="s">
        <v>45</v>
      </c>
      <c r="B17" s="10" t="e">
        <f>SUM(#REF!)</f>
        <v>#REF!</v>
      </c>
      <c r="C17" s="10" t="e">
        <f>SUM(#REF!)</f>
        <v>#REF!</v>
      </c>
      <c r="D17" s="10" t="e">
        <f>SUM(#REF!)</f>
        <v>#REF!</v>
      </c>
      <c r="E17" s="10" t="e">
        <f>SUM(#REF!)</f>
        <v>#REF!</v>
      </c>
      <c r="F17" s="10" t="e">
        <f>SUM(#REF!)</f>
        <v>#REF!</v>
      </c>
      <c r="G17" s="10" t="e">
        <f>SUM(#REF!)</f>
        <v>#REF!</v>
      </c>
      <c r="H17" s="10" t="e">
        <f>SUM(#REF!)</f>
        <v>#REF!</v>
      </c>
      <c r="I17" s="22" t="e">
        <f>SUM(#REF!)</f>
        <v>#REF!</v>
      </c>
      <c r="J17" s="23" t="e">
        <f>((I17/H17)-1)*100</f>
        <v>#REF!</v>
      </c>
    </row>
    <row r="18" spans="1:10" x14ac:dyDescent="0.3">
      <c r="A18" s="3" t="s">
        <v>17</v>
      </c>
      <c r="B18" s="3"/>
      <c r="C18" s="3"/>
      <c r="D18" s="3"/>
      <c r="E18" s="3"/>
      <c r="F18" s="3"/>
      <c r="G18" s="3"/>
      <c r="H18" s="3"/>
      <c r="I18" s="21"/>
      <c r="J18" s="21"/>
    </row>
    <row r="19" spans="1:10" x14ac:dyDescent="0.3">
      <c r="A19" s="9" t="s">
        <v>49</v>
      </c>
      <c r="B19" s="30" t="e">
        <f>SUM(#REF!)</f>
        <v>#REF!</v>
      </c>
      <c r="C19" s="30" t="e">
        <f>SUM(#REF!)</f>
        <v>#REF!</v>
      </c>
      <c r="D19" s="30" t="e">
        <f>SUM(#REF!)</f>
        <v>#REF!</v>
      </c>
      <c r="E19" s="30" t="e">
        <f>SUM(#REF!)</f>
        <v>#REF!</v>
      </c>
      <c r="F19" s="30" t="e">
        <f>SUM(#REF!)</f>
        <v>#REF!</v>
      </c>
      <c r="G19" s="30" t="e">
        <f>SUM(#REF!)</f>
        <v>#REF!</v>
      </c>
      <c r="H19" s="30" t="e">
        <f>SUM(#REF!)</f>
        <v>#REF!</v>
      </c>
      <c r="I19" s="22" t="e">
        <f>SUM(#REF!)</f>
        <v>#REF!</v>
      </c>
      <c r="J19" s="23" t="e">
        <f t="shared" ref="J19:J24" si="3">((I19/H19)-1)*100</f>
        <v>#REF!</v>
      </c>
    </row>
    <row r="20" spans="1:10" x14ac:dyDescent="0.3">
      <c r="A20" s="9" t="s">
        <v>48</v>
      </c>
      <c r="B20" s="28" t="e">
        <f t="shared" ref="B20:I20" si="4">B21/B19</f>
        <v>#REF!</v>
      </c>
      <c r="C20" s="28" t="e">
        <f t="shared" si="4"/>
        <v>#REF!</v>
      </c>
      <c r="D20" s="28" t="e">
        <f t="shared" si="4"/>
        <v>#REF!</v>
      </c>
      <c r="E20" s="28" t="e">
        <f t="shared" si="4"/>
        <v>#REF!</v>
      </c>
      <c r="F20" s="28" t="e">
        <f t="shared" si="4"/>
        <v>#REF!</v>
      </c>
      <c r="G20" s="28" t="e">
        <f t="shared" si="4"/>
        <v>#REF!</v>
      </c>
      <c r="H20" s="28" t="e">
        <f>H21/H19</f>
        <v>#REF!</v>
      </c>
      <c r="I20" s="32" t="e">
        <f t="shared" si="4"/>
        <v>#REF!</v>
      </c>
      <c r="J20" s="23" t="e">
        <f t="shared" si="3"/>
        <v>#REF!</v>
      </c>
    </row>
    <row r="21" spans="1:10" x14ac:dyDescent="0.3">
      <c r="A21" s="9" t="s">
        <v>45</v>
      </c>
      <c r="B21" s="10" t="e">
        <f>SUM(#REF!)</f>
        <v>#REF!</v>
      </c>
      <c r="C21" s="10" t="e">
        <f>SUM(#REF!)</f>
        <v>#REF!</v>
      </c>
      <c r="D21" s="10" t="e">
        <f>SUM(#REF!)</f>
        <v>#REF!</v>
      </c>
      <c r="E21" s="10" t="e">
        <f>SUM(#REF!)</f>
        <v>#REF!</v>
      </c>
      <c r="F21" s="10" t="e">
        <f>SUM(#REF!)</f>
        <v>#REF!</v>
      </c>
      <c r="G21" s="10" t="e">
        <f>SUM(#REF!)</f>
        <v>#REF!</v>
      </c>
      <c r="H21" s="10" t="e">
        <f>SUM(#REF!)</f>
        <v>#REF!</v>
      </c>
      <c r="I21" s="22" t="e">
        <f>SUM(#REF!)</f>
        <v>#REF!</v>
      </c>
      <c r="J21" s="23" t="e">
        <f>((I21/H21)-1)*100</f>
        <v>#REF!</v>
      </c>
    </row>
    <row r="22" spans="1:10" x14ac:dyDescent="0.3">
      <c r="A22" s="3" t="s">
        <v>11</v>
      </c>
      <c r="B22" s="3"/>
      <c r="C22" s="3"/>
      <c r="D22" s="3"/>
      <c r="E22" s="3"/>
      <c r="F22" s="3"/>
      <c r="G22" s="3"/>
      <c r="H22" s="3"/>
      <c r="I22" s="21"/>
      <c r="J22" s="21"/>
    </row>
    <row r="23" spans="1:10" x14ac:dyDescent="0.3">
      <c r="A23" s="9" t="s">
        <v>49</v>
      </c>
      <c r="B23" s="30" t="e">
        <f>SUM(#REF!)</f>
        <v>#REF!</v>
      </c>
      <c r="C23" s="30" t="e">
        <f>SUM(#REF!)</f>
        <v>#REF!</v>
      </c>
      <c r="D23" s="30" t="e">
        <f>SUM(#REF!)</f>
        <v>#REF!</v>
      </c>
      <c r="E23" s="30" t="e">
        <f>SUM(#REF!)</f>
        <v>#REF!</v>
      </c>
      <c r="F23" s="30" t="e">
        <f>SUM(#REF!)</f>
        <v>#REF!</v>
      </c>
      <c r="G23" s="30" t="e">
        <f>SUM(#REF!)</f>
        <v>#REF!</v>
      </c>
      <c r="H23" s="30" t="e">
        <f>SUM(#REF!)</f>
        <v>#REF!</v>
      </c>
      <c r="I23" s="22" t="e">
        <f>SUM(#REF!)</f>
        <v>#REF!</v>
      </c>
      <c r="J23" s="23" t="e">
        <f t="shared" si="3"/>
        <v>#REF!</v>
      </c>
    </row>
    <row r="24" spans="1:10" x14ac:dyDescent="0.3">
      <c r="A24" s="9" t="s">
        <v>48</v>
      </c>
      <c r="B24" s="28" t="e">
        <f>B25/B23</f>
        <v>#REF!</v>
      </c>
      <c r="C24" s="28" t="e">
        <f t="shared" ref="C24:I24" si="5">C25/C23</f>
        <v>#REF!</v>
      </c>
      <c r="D24" s="28" t="e">
        <f t="shared" si="5"/>
        <v>#REF!</v>
      </c>
      <c r="E24" s="28" t="e">
        <f t="shared" si="5"/>
        <v>#REF!</v>
      </c>
      <c r="F24" s="28" t="e">
        <f t="shared" si="5"/>
        <v>#REF!</v>
      </c>
      <c r="G24" s="28" t="e">
        <f t="shared" si="5"/>
        <v>#REF!</v>
      </c>
      <c r="H24" s="28" t="e">
        <f t="shared" si="5"/>
        <v>#REF!</v>
      </c>
      <c r="I24" s="32" t="e">
        <f t="shared" si="5"/>
        <v>#REF!</v>
      </c>
      <c r="J24" s="23" t="e">
        <f t="shared" si="3"/>
        <v>#REF!</v>
      </c>
    </row>
    <row r="25" spans="1:10" x14ac:dyDescent="0.3">
      <c r="A25" s="9" t="s">
        <v>45</v>
      </c>
      <c r="B25" s="10" t="e">
        <f>SUM(#REF!)</f>
        <v>#REF!</v>
      </c>
      <c r="C25" s="10" t="e">
        <f>SUM(#REF!)</f>
        <v>#REF!</v>
      </c>
      <c r="D25" s="10" t="e">
        <f>SUM(#REF!)</f>
        <v>#REF!</v>
      </c>
      <c r="E25" s="10" t="e">
        <f>SUM(#REF!)</f>
        <v>#REF!</v>
      </c>
      <c r="F25" s="10" t="e">
        <f>SUM(#REF!)</f>
        <v>#REF!</v>
      </c>
      <c r="G25" s="10" t="e">
        <f>SUM(#REF!)</f>
        <v>#REF!</v>
      </c>
      <c r="H25" s="10" t="e">
        <f>SUM(#REF!)</f>
        <v>#REF!</v>
      </c>
      <c r="I25" s="22" t="e">
        <f>SUM(#REF!)</f>
        <v>#REF!</v>
      </c>
      <c r="J25" s="23" t="e">
        <f>((I25/H25)-1)*100</f>
        <v>#REF!</v>
      </c>
    </row>
    <row r="26" spans="1:10" ht="20.100000000000001" customHeight="1" x14ac:dyDescent="0.3">
      <c r="A26" s="12" t="s">
        <v>7</v>
      </c>
      <c r="B26" s="12"/>
      <c r="C26" s="12"/>
      <c r="D26" s="12"/>
      <c r="E26" s="12"/>
      <c r="F26" s="12"/>
      <c r="G26" s="12"/>
      <c r="H26" s="12"/>
      <c r="I26" s="24"/>
      <c r="J26" s="24"/>
    </row>
    <row r="27" spans="1:10" x14ac:dyDescent="0.3">
      <c r="A27" s="3" t="s">
        <v>11</v>
      </c>
      <c r="B27" s="3"/>
      <c r="C27" s="3"/>
      <c r="D27" s="3"/>
      <c r="E27" s="3"/>
      <c r="F27" s="3"/>
      <c r="G27" s="3"/>
      <c r="H27" s="3"/>
      <c r="I27" s="21"/>
      <c r="J27" s="21"/>
    </row>
    <row r="28" spans="1:10" x14ac:dyDescent="0.3">
      <c r="A28" s="9" t="s">
        <v>44</v>
      </c>
      <c r="B28" s="10" t="e">
        <f>SUM(#REF!)</f>
        <v>#REF!</v>
      </c>
      <c r="C28" s="10" t="e">
        <f>SUM(#REF!)</f>
        <v>#REF!</v>
      </c>
      <c r="D28" s="10" t="e">
        <f>SUM(#REF!)</f>
        <v>#REF!</v>
      </c>
      <c r="E28" s="10" t="e">
        <f>SUM(#REF!)</f>
        <v>#REF!</v>
      </c>
      <c r="F28" s="10" t="e">
        <f>SUM(#REF!)</f>
        <v>#REF!</v>
      </c>
      <c r="G28" s="10" t="e">
        <f>SUM(#REF!)</f>
        <v>#REF!</v>
      </c>
      <c r="H28" s="10" t="e">
        <f>SUM(#REF!)</f>
        <v>#REF!</v>
      </c>
      <c r="I28" s="22" t="e">
        <f>SUM(#REF!)</f>
        <v>#REF!</v>
      </c>
      <c r="J28" s="23" t="e">
        <f>((I28/H28)-1)*100</f>
        <v>#REF!</v>
      </c>
    </row>
    <row r="29" spans="1:10" x14ac:dyDescent="0.3">
      <c r="A29" s="9" t="s">
        <v>50</v>
      </c>
      <c r="B29" s="28" t="e">
        <f t="shared" ref="B29:I29" si="6">B30/B28</f>
        <v>#REF!</v>
      </c>
      <c r="C29" s="28" t="e">
        <f t="shared" si="6"/>
        <v>#REF!</v>
      </c>
      <c r="D29" s="28" t="e">
        <f t="shared" si="6"/>
        <v>#REF!</v>
      </c>
      <c r="E29" s="28" t="e">
        <f t="shared" si="6"/>
        <v>#REF!</v>
      </c>
      <c r="F29" s="28" t="e">
        <f t="shared" si="6"/>
        <v>#REF!</v>
      </c>
      <c r="G29" s="28" t="e">
        <f t="shared" si="6"/>
        <v>#REF!</v>
      </c>
      <c r="H29" s="28" t="e">
        <f t="shared" si="6"/>
        <v>#REF!</v>
      </c>
      <c r="I29" s="32" t="e">
        <f t="shared" si="6"/>
        <v>#REF!</v>
      </c>
      <c r="J29" s="23" t="e">
        <f>((I29/H29)-1)*100</f>
        <v>#REF!</v>
      </c>
    </row>
    <row r="30" spans="1:10" x14ac:dyDescent="0.3">
      <c r="A30" s="9" t="s">
        <v>45</v>
      </c>
      <c r="B30" s="10" t="e">
        <f>SUM(#REF!)</f>
        <v>#REF!</v>
      </c>
      <c r="C30" s="10" t="e">
        <f>SUM(#REF!)</f>
        <v>#REF!</v>
      </c>
      <c r="D30" s="10" t="e">
        <f>SUM(#REF!)</f>
        <v>#REF!</v>
      </c>
      <c r="E30" s="10" t="e">
        <f>SUM(#REF!)</f>
        <v>#REF!</v>
      </c>
      <c r="F30" s="10" t="e">
        <f>SUM(#REF!)</f>
        <v>#REF!</v>
      </c>
      <c r="G30" s="10" t="e">
        <f>SUM(#REF!)</f>
        <v>#REF!</v>
      </c>
      <c r="H30" s="10" t="e">
        <f>SUM(#REF!)</f>
        <v>#REF!</v>
      </c>
      <c r="I30" s="22" t="e">
        <f>SUM(#REF!)</f>
        <v>#REF!</v>
      </c>
      <c r="J30" s="23" t="e">
        <f>((I30/H30)-1)*100</f>
        <v>#REF!</v>
      </c>
    </row>
    <row r="31" spans="1:10" ht="20.100000000000001" customHeight="1" x14ac:dyDescent="0.3">
      <c r="A31" s="12" t="s">
        <v>6</v>
      </c>
      <c r="B31" s="12"/>
      <c r="C31" s="12"/>
      <c r="D31" s="12"/>
      <c r="E31" s="12"/>
      <c r="F31" s="12"/>
      <c r="G31" s="12"/>
      <c r="H31" s="12"/>
      <c r="I31" s="24"/>
      <c r="J31" s="24"/>
    </row>
    <row r="32" spans="1:10" x14ac:dyDescent="0.3">
      <c r="A32" s="3" t="s">
        <v>15</v>
      </c>
      <c r="B32" s="3"/>
      <c r="C32" s="3"/>
      <c r="D32" s="3"/>
      <c r="E32" s="3"/>
      <c r="F32" s="3"/>
      <c r="G32" s="3"/>
      <c r="H32" s="3"/>
      <c r="I32" s="21"/>
      <c r="J32" s="21"/>
    </row>
    <row r="33" spans="1:10" x14ac:dyDescent="0.3">
      <c r="A33" s="9" t="s">
        <v>51</v>
      </c>
      <c r="B33" s="10" t="e">
        <f>SUM(#REF!)</f>
        <v>#REF!</v>
      </c>
      <c r="C33" s="10" t="e">
        <f>SUM(#REF!)</f>
        <v>#REF!</v>
      </c>
      <c r="D33" s="10" t="e">
        <f>SUM(#REF!)</f>
        <v>#REF!</v>
      </c>
      <c r="E33" s="10" t="e">
        <f>SUM(#REF!)</f>
        <v>#REF!</v>
      </c>
      <c r="F33" s="10" t="e">
        <f>SUM(#REF!)</f>
        <v>#REF!</v>
      </c>
      <c r="G33" s="10" t="e">
        <f>SUM(#REF!)</f>
        <v>#REF!</v>
      </c>
      <c r="H33" s="10" t="e">
        <f>SUM(#REF!)</f>
        <v>#REF!</v>
      </c>
      <c r="I33" s="22" t="e">
        <f>SUM(#REF!)</f>
        <v>#REF!</v>
      </c>
      <c r="J33" s="23" t="e">
        <f>((I33/H33)-1)*100</f>
        <v>#REF!</v>
      </c>
    </row>
    <row r="34" spans="1:10" x14ac:dyDescent="0.3">
      <c r="A34" s="9" t="s">
        <v>67</v>
      </c>
      <c r="B34" s="54" t="e">
        <f>B35/B33*100</f>
        <v>#REF!</v>
      </c>
      <c r="C34" s="54" t="e">
        <f t="shared" ref="C34:I34" si="7">C35/C33*100</f>
        <v>#REF!</v>
      </c>
      <c r="D34" s="54" t="e">
        <f t="shared" si="7"/>
        <v>#REF!</v>
      </c>
      <c r="E34" s="54" t="e">
        <f t="shared" si="7"/>
        <v>#REF!</v>
      </c>
      <c r="F34" s="54" t="e">
        <f t="shared" si="7"/>
        <v>#REF!</v>
      </c>
      <c r="G34" s="54" t="e">
        <f t="shared" si="7"/>
        <v>#REF!</v>
      </c>
      <c r="H34" s="54" t="e">
        <f t="shared" si="7"/>
        <v>#REF!</v>
      </c>
      <c r="I34" s="55" t="e">
        <f t="shared" si="7"/>
        <v>#REF!</v>
      </c>
      <c r="J34" s="23" t="e">
        <f>((I34/H34)-1)*100</f>
        <v>#REF!</v>
      </c>
    </row>
    <row r="35" spans="1:10" x14ac:dyDescent="0.3">
      <c r="A35" s="9" t="s">
        <v>45</v>
      </c>
      <c r="B35" s="10" t="e">
        <f>SUM(#REF!)</f>
        <v>#REF!</v>
      </c>
      <c r="C35" s="10" t="e">
        <f>SUM(#REF!)</f>
        <v>#REF!</v>
      </c>
      <c r="D35" s="10" t="e">
        <f>SUM(#REF!)</f>
        <v>#REF!</v>
      </c>
      <c r="E35" s="10" t="e">
        <f>SUM(#REF!)</f>
        <v>#REF!</v>
      </c>
      <c r="F35" s="10" t="e">
        <f>SUM(#REF!)</f>
        <v>#REF!</v>
      </c>
      <c r="G35" s="10" t="e">
        <f>SUM(#REF!)</f>
        <v>#REF!</v>
      </c>
      <c r="H35" s="10" t="e">
        <f>SUM(#REF!)</f>
        <v>#REF!</v>
      </c>
      <c r="I35" s="22" t="e">
        <f>SUM(#REF!)</f>
        <v>#REF!</v>
      </c>
      <c r="J35" s="23" t="e">
        <f>((I35/H35)-1)*100</f>
        <v>#REF!</v>
      </c>
    </row>
    <row r="36" spans="1:10" x14ac:dyDescent="0.3">
      <c r="A36" s="3" t="s">
        <v>16</v>
      </c>
      <c r="B36" s="3"/>
      <c r="C36" s="3"/>
      <c r="D36" s="3"/>
      <c r="E36" s="3"/>
      <c r="F36" s="3"/>
      <c r="G36" s="3"/>
      <c r="H36" s="3"/>
      <c r="I36" s="21"/>
      <c r="J36" s="21"/>
    </row>
    <row r="37" spans="1:10" x14ac:dyDescent="0.3">
      <c r="A37" s="9" t="s">
        <v>53</v>
      </c>
      <c r="B37" s="10" t="e">
        <f>SUM(#REF!)</f>
        <v>#REF!</v>
      </c>
      <c r="C37" s="10" t="e">
        <f>SUM(#REF!)</f>
        <v>#REF!</v>
      </c>
      <c r="D37" s="10" t="e">
        <f>SUM(#REF!)</f>
        <v>#REF!</v>
      </c>
      <c r="E37" s="10" t="e">
        <f>SUM(#REF!)</f>
        <v>#REF!</v>
      </c>
      <c r="F37" s="10" t="e">
        <f>SUM(#REF!)</f>
        <v>#REF!</v>
      </c>
      <c r="G37" s="10" t="e">
        <f>SUM(#REF!)</f>
        <v>#REF!</v>
      </c>
      <c r="H37" s="10" t="e">
        <f>SUM(#REF!)</f>
        <v>#REF!</v>
      </c>
      <c r="I37" s="22" t="e">
        <f>SUM(#REF!)</f>
        <v>#REF!</v>
      </c>
      <c r="J37" s="23" t="e">
        <f>((I37/H37)-1)*100</f>
        <v>#REF!</v>
      </c>
    </row>
    <row r="38" spans="1:10" x14ac:dyDescent="0.3">
      <c r="A38" s="9" t="s">
        <v>67</v>
      </c>
      <c r="B38" s="54" t="e">
        <f>B39/B37*100</f>
        <v>#REF!</v>
      </c>
      <c r="C38" s="54" t="e">
        <f t="shared" ref="C38" si="8">C39/C37*100</f>
        <v>#REF!</v>
      </c>
      <c r="D38" s="54" t="e">
        <f t="shared" ref="D38" si="9">D39/D37*100</f>
        <v>#REF!</v>
      </c>
      <c r="E38" s="54" t="e">
        <f t="shared" ref="E38" si="10">E39/E37*100</f>
        <v>#REF!</v>
      </c>
      <c r="F38" s="54" t="e">
        <f t="shared" ref="F38" si="11">F39/F37*100</f>
        <v>#REF!</v>
      </c>
      <c r="G38" s="54" t="e">
        <f t="shared" ref="G38" si="12">G39/G37*100</f>
        <v>#REF!</v>
      </c>
      <c r="H38" s="54" t="e">
        <f t="shared" ref="H38" si="13">H39/H37*100</f>
        <v>#REF!</v>
      </c>
      <c r="I38" s="55" t="e">
        <f t="shared" ref="I38" si="14">I39/I37*100</f>
        <v>#REF!</v>
      </c>
      <c r="J38" s="23" t="e">
        <f>((I38/H38)-1)*100</f>
        <v>#REF!</v>
      </c>
    </row>
    <row r="39" spans="1:10" x14ac:dyDescent="0.3">
      <c r="A39" s="9" t="s">
        <v>45</v>
      </c>
      <c r="B39" s="10" t="e">
        <f>SUM(#REF!)</f>
        <v>#REF!</v>
      </c>
      <c r="C39" s="10" t="e">
        <f>SUM(#REF!)</f>
        <v>#REF!</v>
      </c>
      <c r="D39" s="10" t="e">
        <f>SUM(#REF!)</f>
        <v>#REF!</v>
      </c>
      <c r="E39" s="10" t="e">
        <f>SUM(#REF!)</f>
        <v>#REF!</v>
      </c>
      <c r="F39" s="10" t="e">
        <f>SUM(#REF!)</f>
        <v>#REF!</v>
      </c>
      <c r="G39" s="10" t="e">
        <f>SUM(#REF!)</f>
        <v>#REF!</v>
      </c>
      <c r="H39" s="10" t="e">
        <f>SUM(#REF!)</f>
        <v>#REF!</v>
      </c>
      <c r="I39" s="22" t="e">
        <f>SUM(#REF!)</f>
        <v>#REF!</v>
      </c>
      <c r="J39" s="23" t="e">
        <f>((I39/H39)-1)*100</f>
        <v>#REF!</v>
      </c>
    </row>
    <row r="40" spans="1:10" x14ac:dyDescent="0.3">
      <c r="A40" s="3" t="s">
        <v>12</v>
      </c>
      <c r="B40" s="3"/>
      <c r="C40" s="3"/>
      <c r="D40" s="3"/>
      <c r="E40" s="3"/>
      <c r="F40" s="3"/>
      <c r="G40" s="3"/>
      <c r="H40" s="3"/>
      <c r="I40" s="21"/>
      <c r="J40" s="21"/>
    </row>
    <row r="41" spans="1:10" x14ac:dyDescent="0.3">
      <c r="A41" s="9" t="s">
        <v>53</v>
      </c>
      <c r="B41" s="10" t="e">
        <f>SUM(#REF!)</f>
        <v>#REF!</v>
      </c>
      <c r="C41" s="10" t="e">
        <f>SUM(#REF!)</f>
        <v>#REF!</v>
      </c>
      <c r="D41" s="10" t="e">
        <f>SUM(#REF!)</f>
        <v>#REF!</v>
      </c>
      <c r="E41" s="10" t="e">
        <f>SUM(#REF!)</f>
        <v>#REF!</v>
      </c>
      <c r="F41" s="10" t="e">
        <f>SUM(#REF!)</f>
        <v>#REF!</v>
      </c>
      <c r="G41" s="10" t="e">
        <f>SUM(#REF!)</f>
        <v>#REF!</v>
      </c>
      <c r="H41" s="10" t="e">
        <f>SUM(#REF!)</f>
        <v>#REF!</v>
      </c>
      <c r="I41" s="22" t="e">
        <f>SUM(#REF!)</f>
        <v>#REF!</v>
      </c>
      <c r="J41" s="23" t="e">
        <f>((I41/H41)-1)*100</f>
        <v>#REF!</v>
      </c>
    </row>
    <row r="42" spans="1:10" x14ac:dyDescent="0.3">
      <c r="A42" s="9" t="s">
        <v>67</v>
      </c>
      <c r="B42" s="54" t="e">
        <f>B43/B41*100</f>
        <v>#REF!</v>
      </c>
      <c r="C42" s="54" t="e">
        <f t="shared" ref="C42" si="15">C43/C41*100</f>
        <v>#REF!</v>
      </c>
      <c r="D42" s="54" t="e">
        <f t="shared" ref="D42" si="16">D43/D41*100</f>
        <v>#REF!</v>
      </c>
      <c r="E42" s="54" t="e">
        <f t="shared" ref="E42" si="17">E43/E41*100</f>
        <v>#REF!</v>
      </c>
      <c r="F42" s="54" t="e">
        <f t="shared" ref="F42" si="18">F43/F41*100</f>
        <v>#REF!</v>
      </c>
      <c r="G42" s="54" t="e">
        <f t="shared" ref="G42" si="19">G43/G41*100</f>
        <v>#REF!</v>
      </c>
      <c r="H42" s="54" t="e">
        <f t="shared" ref="H42" si="20">H43/H41*100</f>
        <v>#REF!</v>
      </c>
      <c r="I42" s="55" t="e">
        <f t="shared" ref="I42" si="21">I43/I41*100</f>
        <v>#REF!</v>
      </c>
      <c r="J42" s="23" t="e">
        <f>((I42/H42)-1)*100</f>
        <v>#REF!</v>
      </c>
    </row>
    <row r="43" spans="1:10" x14ac:dyDescent="0.3">
      <c r="A43" s="9" t="s">
        <v>45</v>
      </c>
      <c r="B43" s="10" t="e">
        <f>SUM(#REF!)</f>
        <v>#REF!</v>
      </c>
      <c r="C43" s="10" t="e">
        <f>SUM(#REF!)</f>
        <v>#REF!</v>
      </c>
      <c r="D43" s="10" t="e">
        <f>SUM(#REF!)</f>
        <v>#REF!</v>
      </c>
      <c r="E43" s="10" t="e">
        <f>SUM(#REF!)</f>
        <v>#REF!</v>
      </c>
      <c r="F43" s="10" t="e">
        <f>SUM(#REF!)</f>
        <v>#REF!</v>
      </c>
      <c r="G43" s="10" t="e">
        <f>SUM(#REF!)</f>
        <v>#REF!</v>
      </c>
      <c r="H43" s="10" t="e">
        <f>SUM(#REF!)</f>
        <v>#REF!</v>
      </c>
      <c r="I43" s="22" t="e">
        <f>SUM(#REF!)</f>
        <v>#REF!</v>
      </c>
      <c r="J43" s="23" t="e">
        <f>((I43/H43)-1)*100</f>
        <v>#REF!</v>
      </c>
    </row>
    <row r="44" spans="1:10" x14ac:dyDescent="0.3">
      <c r="A44" s="3" t="s">
        <v>17</v>
      </c>
      <c r="B44" s="3"/>
      <c r="C44" s="3"/>
      <c r="D44" s="3"/>
      <c r="E44" s="3"/>
      <c r="F44" s="3"/>
      <c r="G44" s="3"/>
      <c r="H44" s="3"/>
      <c r="I44" s="21"/>
      <c r="J44" s="21"/>
    </row>
    <row r="45" spans="1:10" x14ac:dyDescent="0.3">
      <c r="A45" s="9" t="s">
        <v>53</v>
      </c>
      <c r="B45" s="10" t="e">
        <f>SUM(#REF!)</f>
        <v>#REF!</v>
      </c>
      <c r="C45" s="10" t="e">
        <f>SUM(#REF!)</f>
        <v>#REF!</v>
      </c>
      <c r="D45" s="10" t="e">
        <f>SUM(#REF!)</f>
        <v>#REF!</v>
      </c>
      <c r="E45" s="10" t="e">
        <f>SUM(#REF!)</f>
        <v>#REF!</v>
      </c>
      <c r="F45" s="10" t="e">
        <f>SUM(#REF!)</f>
        <v>#REF!</v>
      </c>
      <c r="G45" s="10" t="e">
        <f>SUM(#REF!)</f>
        <v>#REF!</v>
      </c>
      <c r="H45" s="10" t="e">
        <f>SUM(#REF!)</f>
        <v>#REF!</v>
      </c>
      <c r="I45" s="22" t="e">
        <f>SUM(#REF!)</f>
        <v>#REF!</v>
      </c>
      <c r="J45" s="23" t="e">
        <f>((I45/H45)-1)*100</f>
        <v>#REF!</v>
      </c>
    </row>
    <row r="46" spans="1:10" x14ac:dyDescent="0.3">
      <c r="A46" s="9" t="s">
        <v>67</v>
      </c>
      <c r="B46" s="54" t="e">
        <f>B47/B45*100</f>
        <v>#REF!</v>
      </c>
      <c r="C46" s="54" t="e">
        <f t="shared" ref="C46" si="22">C47/C45*100</f>
        <v>#REF!</v>
      </c>
      <c r="D46" s="54" t="e">
        <f t="shared" ref="D46" si="23">D47/D45*100</f>
        <v>#REF!</v>
      </c>
      <c r="E46" s="54" t="e">
        <f t="shared" ref="E46" si="24">E47/E45*100</f>
        <v>#REF!</v>
      </c>
      <c r="F46" s="54" t="e">
        <f t="shared" ref="F46" si="25">F47/F45*100</f>
        <v>#REF!</v>
      </c>
      <c r="G46" s="54" t="e">
        <f t="shared" ref="G46" si="26">G47/G45*100</f>
        <v>#REF!</v>
      </c>
      <c r="H46" s="54" t="e">
        <f t="shared" ref="H46" si="27">H47/H45*100</f>
        <v>#REF!</v>
      </c>
      <c r="I46" s="55" t="e">
        <f t="shared" ref="I46" si="28">I47/I45*100</f>
        <v>#REF!</v>
      </c>
      <c r="J46" s="23" t="e">
        <f>((I46/H46)-1)*100</f>
        <v>#REF!</v>
      </c>
    </row>
    <row r="47" spans="1:10" x14ac:dyDescent="0.3">
      <c r="A47" s="9" t="s">
        <v>45</v>
      </c>
      <c r="B47" s="10" t="e">
        <f>SUM(#REF!)</f>
        <v>#REF!</v>
      </c>
      <c r="C47" s="10" t="e">
        <f>SUM(#REF!)</f>
        <v>#REF!</v>
      </c>
      <c r="D47" s="10" t="e">
        <f>SUM(#REF!)</f>
        <v>#REF!</v>
      </c>
      <c r="E47" s="10" t="e">
        <f>SUM(#REF!)</f>
        <v>#REF!</v>
      </c>
      <c r="F47" s="10" t="e">
        <f>SUM(#REF!)</f>
        <v>#REF!</v>
      </c>
      <c r="G47" s="10" t="e">
        <f>SUM(#REF!)</f>
        <v>#REF!</v>
      </c>
      <c r="H47" s="10" t="e">
        <f>SUM(#REF!)</f>
        <v>#REF!</v>
      </c>
      <c r="I47" s="22" t="e">
        <f>SUM(#REF!)</f>
        <v>#REF!</v>
      </c>
      <c r="J47" s="23" t="e">
        <f>((I47/H47)-1)*100</f>
        <v>#REF!</v>
      </c>
    </row>
    <row r="48" spans="1:10" x14ac:dyDescent="0.3">
      <c r="A48" s="3" t="s">
        <v>11</v>
      </c>
      <c r="B48" s="3"/>
      <c r="C48" s="3"/>
      <c r="D48" s="3"/>
      <c r="E48" s="3"/>
      <c r="F48" s="3"/>
      <c r="G48" s="3"/>
      <c r="H48" s="3"/>
      <c r="I48" s="21"/>
      <c r="J48" s="21"/>
    </row>
    <row r="49" spans="1:13" x14ac:dyDescent="0.3">
      <c r="A49" s="9" t="s">
        <v>53</v>
      </c>
      <c r="B49" s="10" t="e">
        <f>SUM(#REF!)</f>
        <v>#REF!</v>
      </c>
      <c r="C49" s="10" t="e">
        <f>SUM(#REF!)</f>
        <v>#REF!</v>
      </c>
      <c r="D49" s="10" t="e">
        <f>SUM(#REF!)</f>
        <v>#REF!</v>
      </c>
      <c r="E49" s="10" t="e">
        <f>SUM(#REF!)</f>
        <v>#REF!</v>
      </c>
      <c r="F49" s="10" t="e">
        <f>SUM(#REF!)</f>
        <v>#REF!</v>
      </c>
      <c r="G49" s="10" t="e">
        <f>SUM(#REF!)</f>
        <v>#REF!</v>
      </c>
      <c r="H49" s="10" t="e">
        <f>SUM(#REF!)</f>
        <v>#REF!</v>
      </c>
      <c r="I49" s="22" t="e">
        <f>SUM(#REF!)</f>
        <v>#REF!</v>
      </c>
      <c r="J49" s="23" t="e">
        <f>((I49/H49)-1)*100</f>
        <v>#REF!</v>
      </c>
    </row>
    <row r="50" spans="1:13" x14ac:dyDescent="0.3">
      <c r="A50" s="9" t="s">
        <v>67</v>
      </c>
      <c r="B50" s="54" t="e">
        <f>B51/B49*100</f>
        <v>#REF!</v>
      </c>
      <c r="C50" s="54" t="e">
        <f t="shared" ref="C50" si="29">C51/C49*100</f>
        <v>#REF!</v>
      </c>
      <c r="D50" s="54" t="e">
        <f t="shared" ref="D50" si="30">D51/D49*100</f>
        <v>#REF!</v>
      </c>
      <c r="E50" s="54" t="e">
        <f t="shared" ref="E50" si="31">E51/E49*100</f>
        <v>#REF!</v>
      </c>
      <c r="F50" s="54" t="e">
        <f t="shared" ref="F50" si="32">F51/F49*100</f>
        <v>#REF!</v>
      </c>
      <c r="G50" s="54" t="e">
        <f t="shared" ref="G50" si="33">G51/G49*100</f>
        <v>#REF!</v>
      </c>
      <c r="H50" s="54" t="e">
        <f t="shared" ref="H50" si="34">H51/H49*100</f>
        <v>#REF!</v>
      </c>
      <c r="I50" s="55" t="e">
        <f t="shared" ref="I50" si="35">I51/I49*100</f>
        <v>#REF!</v>
      </c>
      <c r="J50" s="23" t="e">
        <f>((I50/H50)-1)*100</f>
        <v>#REF!</v>
      </c>
    </row>
    <row r="51" spans="1:13" x14ac:dyDescent="0.3">
      <c r="A51" s="9" t="s">
        <v>45</v>
      </c>
      <c r="B51" s="10" t="e">
        <f>SUM(#REF!)</f>
        <v>#REF!</v>
      </c>
      <c r="C51" s="10" t="e">
        <f>SUM(#REF!)</f>
        <v>#REF!</v>
      </c>
      <c r="D51" s="10" t="e">
        <f>SUM(#REF!)</f>
        <v>#REF!</v>
      </c>
      <c r="E51" s="10" t="e">
        <f>SUM(#REF!)</f>
        <v>#REF!</v>
      </c>
      <c r="F51" s="10" t="e">
        <f>SUM(#REF!)</f>
        <v>#REF!</v>
      </c>
      <c r="G51" s="10" t="e">
        <f>SUM(#REF!)</f>
        <v>#REF!</v>
      </c>
      <c r="H51" s="10" t="e">
        <f>SUM(#REF!)</f>
        <v>#REF!</v>
      </c>
      <c r="I51" s="22" t="e">
        <f>SUM(#REF!)</f>
        <v>#REF!</v>
      </c>
      <c r="J51" s="23" t="e">
        <f>((I51/H51)-1)*100</f>
        <v>#REF!</v>
      </c>
    </row>
    <row r="52" spans="1:13" ht="20.100000000000001" customHeight="1" x14ac:dyDescent="0.3">
      <c r="A52" s="12" t="s">
        <v>8</v>
      </c>
      <c r="B52" s="12"/>
      <c r="C52" s="12"/>
      <c r="D52" s="12"/>
      <c r="E52" s="12"/>
      <c r="F52" s="12"/>
      <c r="G52" s="12"/>
      <c r="H52" s="12"/>
      <c r="I52" s="24"/>
      <c r="J52" s="24"/>
    </row>
    <row r="53" spans="1:13" x14ac:dyDescent="0.3">
      <c r="A53" s="3" t="s">
        <v>15</v>
      </c>
      <c r="B53" s="3"/>
      <c r="C53" s="3"/>
      <c r="D53" s="3"/>
      <c r="E53" s="3"/>
      <c r="F53" s="3"/>
      <c r="G53" s="3"/>
      <c r="H53" s="3"/>
      <c r="I53" s="21"/>
      <c r="J53" s="21"/>
    </row>
    <row r="54" spans="1:13" x14ac:dyDescent="0.3">
      <c r="A54" s="9" t="s">
        <v>44</v>
      </c>
      <c r="B54" s="10" t="e">
        <f>SUM(#REF!)</f>
        <v>#REF!</v>
      </c>
      <c r="C54" s="10" t="e">
        <f>SUM(#REF!)</f>
        <v>#REF!</v>
      </c>
      <c r="D54" s="10" t="e">
        <f>SUM(#REF!)</f>
        <v>#REF!</v>
      </c>
      <c r="E54" s="10" t="e">
        <f>SUM(#REF!)</f>
        <v>#REF!</v>
      </c>
      <c r="F54" s="10" t="e">
        <f>SUM(#REF!)</f>
        <v>#REF!</v>
      </c>
      <c r="G54" s="10" t="e">
        <f>SUM(#REF!)</f>
        <v>#REF!</v>
      </c>
      <c r="H54" s="10" t="e">
        <f>SUM(#REF!)</f>
        <v>#REF!</v>
      </c>
      <c r="I54" s="22" t="e">
        <f>SUM(#REF!)</f>
        <v>#REF!</v>
      </c>
      <c r="J54" s="23" t="e">
        <f>((I54/H54)-1)*100</f>
        <v>#REF!</v>
      </c>
    </row>
    <row r="55" spans="1:13" x14ac:dyDescent="0.3">
      <c r="A55" s="9" t="s">
        <v>46</v>
      </c>
      <c r="B55" s="33" t="e">
        <f>+VLOOKUP(B$4,'[1]Real Prices'!$A$1:$K$32,MATCH("PRRCANE",'[1]Real Prices'!$A$1:$K$1,FALSE),FALSE)</f>
        <v>#REF!</v>
      </c>
      <c r="C55" s="33" t="e">
        <f>+VLOOKUP(C$4,'[1]Real Prices'!$A$1:$K$32,MATCH("PRRCANE",'[1]Real Prices'!$A$1:$K$1,FALSE),FALSE)</f>
        <v>#REF!</v>
      </c>
      <c r="D55" s="33" t="e">
        <f>+VLOOKUP(D$4,'[1]Real Prices'!$A$1:$K$32,MATCH("PRRCANE",'[1]Real Prices'!$A$1:$K$1,FALSE),FALSE)</f>
        <v>#REF!</v>
      </c>
      <c r="E55" s="33" t="e">
        <f>+VLOOKUP(E$4,'[1]Real Prices'!$A$1:$K$32,MATCH("PRRCANE",'[1]Real Prices'!$A$1:$K$1,FALSE),FALSE)</f>
        <v>#REF!</v>
      </c>
      <c r="F55" s="33" t="e">
        <f>+VLOOKUP(F$4,'[1]Real Prices'!$A$1:$K$32,MATCH("PRRCANE",'[1]Real Prices'!$A$1:$K$1,FALSE),FALSE)</f>
        <v>#REF!</v>
      </c>
      <c r="G55" s="33" t="e">
        <f>+VLOOKUP(G$4,'[1]Real Prices'!$A$1:$K$32,MATCH("PRRCANE",'[1]Real Prices'!$A$1:$K$1,FALSE),FALSE)</f>
        <v>#REF!</v>
      </c>
      <c r="H55" s="33" t="e">
        <f>+VLOOKUP(H$4,'[1]Real Prices'!$A$1:$K$32,MATCH("PRRCANE",'[1]Real Prices'!$A$1:$K$1,FALSE),FALSE)</f>
        <v>#REF!</v>
      </c>
      <c r="I55" s="32" t="e">
        <f>+VLOOKUP(I$4,'[1]Real Prices'!$A$1:$K$32,MATCH("PRRCANE",'[1]Real Prices'!$A$1:$K$1,FALSE),FALSE)</f>
        <v>#REF!</v>
      </c>
      <c r="J55" s="23" t="e">
        <f>((I55/H55)-1)*100</f>
        <v>#REF!</v>
      </c>
    </row>
    <row r="56" spans="1:13" x14ac:dyDescent="0.3">
      <c r="A56" s="9" t="s">
        <v>45</v>
      </c>
      <c r="B56" s="10" t="e">
        <f>+B54*B55</f>
        <v>#REF!</v>
      </c>
      <c r="C56" s="10" t="e">
        <f>+C54*C55</f>
        <v>#REF!</v>
      </c>
      <c r="D56" s="10" t="e">
        <f t="shared" ref="D56:G56" si="36">+D54*D55</f>
        <v>#REF!</v>
      </c>
      <c r="E56" s="10" t="e">
        <f t="shared" si="36"/>
        <v>#REF!</v>
      </c>
      <c r="F56" s="10" t="e">
        <f t="shared" si="36"/>
        <v>#REF!</v>
      </c>
      <c r="G56" s="10" t="e">
        <f t="shared" si="36"/>
        <v>#REF!</v>
      </c>
      <c r="H56" s="10" t="e">
        <f>+H54*H55</f>
        <v>#REF!</v>
      </c>
      <c r="I56" s="22" t="e">
        <f>+I54*I55</f>
        <v>#REF!</v>
      </c>
      <c r="J56" s="23" t="e">
        <f>((I56/H56)-1)*100</f>
        <v>#REF!</v>
      </c>
    </row>
    <row r="57" spans="1:13" x14ac:dyDescent="0.3">
      <c r="A57" s="3" t="s">
        <v>16</v>
      </c>
      <c r="B57" s="3"/>
      <c r="C57" s="3"/>
      <c r="D57" s="3"/>
      <c r="E57" s="3"/>
      <c r="F57" s="3"/>
      <c r="G57" s="3"/>
      <c r="H57" s="3"/>
      <c r="I57" s="21"/>
      <c r="J57" s="21"/>
    </row>
    <row r="58" spans="1:13" x14ac:dyDescent="0.3">
      <c r="A58" s="9" t="s">
        <v>44</v>
      </c>
      <c r="B58" s="10" t="e">
        <f>SUM(#REF!)</f>
        <v>#REF!</v>
      </c>
      <c r="C58" s="10" t="e">
        <f>SUM(#REF!)</f>
        <v>#REF!</v>
      </c>
      <c r="D58" s="10" t="e">
        <f>SUM(#REF!)</f>
        <v>#REF!</v>
      </c>
      <c r="E58" s="10" t="e">
        <f>SUM(#REF!)</f>
        <v>#REF!</v>
      </c>
      <c r="F58" s="10" t="e">
        <f>SUM(#REF!)</f>
        <v>#REF!</v>
      </c>
      <c r="G58" s="10" t="e">
        <f>SUM(#REF!)</f>
        <v>#REF!</v>
      </c>
      <c r="H58" s="10" t="e">
        <f>SUM(#REF!)</f>
        <v>#REF!</v>
      </c>
      <c r="I58" s="22" t="e">
        <f>SUM(#REF!)</f>
        <v>#REF!</v>
      </c>
      <c r="J58" s="23" t="e">
        <f>((I58/H58)-1)*100</f>
        <v>#REF!</v>
      </c>
    </row>
    <row r="59" spans="1:13" x14ac:dyDescent="0.3">
      <c r="A59" s="9" t="s">
        <v>46</v>
      </c>
      <c r="B59" s="33" t="e">
        <f>+VLOOKUP(B$4,'[1]Real Prices'!$A$1:$K$32,MATCH("PRRcamw",'[1]Real Prices'!$A$1:$K$1,FALSE),FALSE)</f>
        <v>#REF!</v>
      </c>
      <c r="C59" s="33" t="e">
        <f>+VLOOKUP(C$4,'[1]Real Prices'!$A$1:$K$32,MATCH("PRRcamw",'[1]Real Prices'!$A$1:$K$1,FALSE),FALSE)</f>
        <v>#REF!</v>
      </c>
      <c r="D59" s="33" t="e">
        <f>+VLOOKUP(D$4,'[1]Real Prices'!$A$1:$K$32,MATCH("PRRcamw",'[1]Real Prices'!$A$1:$K$1,FALSE),FALSE)</f>
        <v>#REF!</v>
      </c>
      <c r="E59" s="33" t="e">
        <f>+VLOOKUP(E$4,'[1]Real Prices'!$A$1:$K$32,MATCH("PRRcamw",'[1]Real Prices'!$A$1:$K$1,FALSE),FALSE)</f>
        <v>#REF!</v>
      </c>
      <c r="F59" s="33" t="e">
        <f>+VLOOKUP(F$4,'[1]Real Prices'!$A$1:$K$32,MATCH("PRRcamw",'[1]Real Prices'!$A$1:$K$1,FALSE),FALSE)</f>
        <v>#REF!</v>
      </c>
      <c r="G59" s="33" t="e">
        <f>+VLOOKUP(G$4,'[1]Real Prices'!$A$1:$K$32,MATCH("PRRcamw",'[1]Real Prices'!$A$1:$K$1,FALSE),FALSE)</f>
        <v>#REF!</v>
      </c>
      <c r="H59" s="33" t="e">
        <f>+VLOOKUP(H$4,'[1]Real Prices'!$A$1:$K$32,MATCH("PRRcamw",'[1]Real Prices'!$A$1:$K$1,FALSE),FALSE)</f>
        <v>#REF!</v>
      </c>
      <c r="I59" s="32" t="e">
        <f>+VLOOKUP(I$4,'[1]Real Prices'!$A$1:$K$32,MATCH("PRRcamw",'[1]Real Prices'!$A$1:$K$1,FALSE),FALSE)</f>
        <v>#REF!</v>
      </c>
      <c r="J59" s="23" t="e">
        <f>((I59/H59)-1)*100</f>
        <v>#REF!</v>
      </c>
    </row>
    <row r="60" spans="1:13" x14ac:dyDescent="0.3">
      <c r="A60" s="9" t="s">
        <v>45</v>
      </c>
      <c r="B60" s="10" t="e">
        <f t="shared" ref="B60:I60" si="37">+B58*B59</f>
        <v>#REF!</v>
      </c>
      <c r="C60" s="10" t="e">
        <f t="shared" si="37"/>
        <v>#REF!</v>
      </c>
      <c r="D60" s="10" t="e">
        <f t="shared" si="37"/>
        <v>#REF!</v>
      </c>
      <c r="E60" s="10" t="e">
        <f t="shared" si="37"/>
        <v>#REF!</v>
      </c>
      <c r="F60" s="10" t="e">
        <f t="shared" si="37"/>
        <v>#REF!</v>
      </c>
      <c r="G60" s="10" t="e">
        <f t="shared" si="37"/>
        <v>#REF!</v>
      </c>
      <c r="H60" s="10" t="e">
        <f t="shared" si="37"/>
        <v>#REF!</v>
      </c>
      <c r="I60" s="22" t="e">
        <f t="shared" si="37"/>
        <v>#REF!</v>
      </c>
      <c r="J60" s="23" t="e">
        <f>((I60/H60)-1)*100</f>
        <v>#REF!</v>
      </c>
    </row>
    <row r="61" spans="1:13" x14ac:dyDescent="0.3">
      <c r="A61" s="3" t="s">
        <v>12</v>
      </c>
      <c r="B61" s="3"/>
      <c r="C61" s="3"/>
      <c r="D61" s="3"/>
      <c r="E61" s="3"/>
      <c r="F61" s="3"/>
      <c r="G61" s="3"/>
      <c r="H61" s="3"/>
      <c r="I61" s="21"/>
      <c r="J61" s="21"/>
    </row>
    <row r="62" spans="1:13" x14ac:dyDescent="0.3">
      <c r="A62" s="9" t="s">
        <v>44</v>
      </c>
      <c r="B62" s="10" t="e">
        <f>SUM(#REF!)</f>
        <v>#REF!</v>
      </c>
      <c r="C62" s="10" t="e">
        <f>SUM(#REF!)</f>
        <v>#REF!</v>
      </c>
      <c r="D62" s="10" t="e">
        <f>SUM(#REF!)</f>
        <v>#REF!</v>
      </c>
      <c r="E62" s="10" t="e">
        <f>SUM(#REF!)</f>
        <v>#REF!</v>
      </c>
      <c r="F62" s="10" t="e">
        <f>SUM(#REF!)</f>
        <v>#REF!</v>
      </c>
      <c r="G62" s="10" t="e">
        <f>SUM(#REF!)</f>
        <v>#REF!</v>
      </c>
      <c r="H62" s="10" t="e">
        <f>SUM(#REF!)</f>
        <v>#REF!</v>
      </c>
      <c r="I62" s="22" t="e">
        <f>SUM(#REF!)</f>
        <v>#REF!</v>
      </c>
      <c r="J62" s="23" t="e">
        <f>((I62/H62)-1)*100</f>
        <v>#REF!</v>
      </c>
      <c r="K62" s="8">
        <v>577.89425730785729</v>
      </c>
      <c r="L62" s="8">
        <v>604.87589577187725</v>
      </c>
      <c r="M62" s="8">
        <v>4.6689577068502068E-2</v>
      </c>
    </row>
    <row r="63" spans="1:13" x14ac:dyDescent="0.3">
      <c r="A63" s="9" t="s">
        <v>46</v>
      </c>
      <c r="B63" s="33" t="e">
        <f>+VLOOKUP(B$4,'[1]Real Prices'!$A$1:$K$32,MATCH("PRRcaso",'[1]Real Prices'!$A$1:$K$1,FALSE),FALSE)</f>
        <v>#REF!</v>
      </c>
      <c r="C63" s="33" t="e">
        <f>+VLOOKUP(C$4,'[1]Real Prices'!$A$1:$K$32,MATCH("PRRcaso",'[1]Real Prices'!$A$1:$K$1,FALSE),FALSE)</f>
        <v>#REF!</v>
      </c>
      <c r="D63" s="33" t="e">
        <f>+VLOOKUP(D$4,'[1]Real Prices'!$A$1:$K$32,MATCH("PRRcaso",'[1]Real Prices'!$A$1:$K$1,FALSE),FALSE)</f>
        <v>#REF!</v>
      </c>
      <c r="E63" s="33" t="e">
        <f>+VLOOKUP(E$4,'[1]Real Prices'!$A$1:$K$32,MATCH("PRRcaso",'[1]Real Prices'!$A$1:$K$1,FALSE),FALSE)</f>
        <v>#REF!</v>
      </c>
      <c r="F63" s="33" t="e">
        <f>+VLOOKUP(F$4,'[1]Real Prices'!$A$1:$K$32,MATCH("PRRcaso",'[1]Real Prices'!$A$1:$K$1,FALSE),FALSE)</f>
        <v>#REF!</v>
      </c>
      <c r="G63" s="33" t="e">
        <f>+VLOOKUP(G$4,'[1]Real Prices'!$A$1:$K$32,MATCH("PRRcaso",'[1]Real Prices'!$A$1:$K$1,FALSE),FALSE)</f>
        <v>#REF!</v>
      </c>
      <c r="H63" s="33" t="e">
        <f>+VLOOKUP(H$4,'[1]Real Prices'!$A$1:$K$32,MATCH("PRRcaso",'[1]Real Prices'!$A$1:$K$1,FALSE),FALSE)</f>
        <v>#REF!</v>
      </c>
      <c r="I63" s="32" t="e">
        <f>+VLOOKUP(I$4,'[1]Real Prices'!$A$1:$K$32,MATCH("PRRcaso",'[1]Real Prices'!$A$1:$K$1,FALSE),FALSE)</f>
        <v>#REF!</v>
      </c>
      <c r="J63" s="23" t="e">
        <f>((I63/H63)-1)*100</f>
        <v>#REF!</v>
      </c>
      <c r="K63" s="8">
        <v>3.4976231590349292</v>
      </c>
      <c r="L63" s="8">
        <v>3.225441714477451</v>
      </c>
      <c r="M63" s="8">
        <v>-7.7818973680566256E-2</v>
      </c>
    </row>
    <row r="64" spans="1:13" x14ac:dyDescent="0.3">
      <c r="A64" s="9" t="s">
        <v>45</v>
      </c>
      <c r="B64" s="10" t="e">
        <f t="shared" ref="B64:H64" si="38">+B62*B63</f>
        <v>#REF!</v>
      </c>
      <c r="C64" s="10" t="e">
        <f t="shared" si="38"/>
        <v>#REF!</v>
      </c>
      <c r="D64" s="10" t="e">
        <f t="shared" si="38"/>
        <v>#REF!</v>
      </c>
      <c r="E64" s="10" t="e">
        <f t="shared" si="38"/>
        <v>#REF!</v>
      </c>
      <c r="F64" s="10" t="e">
        <f t="shared" si="38"/>
        <v>#REF!</v>
      </c>
      <c r="G64" s="10" t="e">
        <f t="shared" si="38"/>
        <v>#REF!</v>
      </c>
      <c r="H64" s="10" t="e">
        <f t="shared" si="38"/>
        <v>#REF!</v>
      </c>
      <c r="I64" s="22" t="e">
        <f>+I62*I63</f>
        <v>#REF!</v>
      </c>
      <c r="J64" s="23" t="e">
        <f>((I64/H64)-1)*100</f>
        <v>#REF!</v>
      </c>
      <c r="K64" s="8">
        <v>1704.6431583388201</v>
      </c>
      <c r="L64" s="8">
        <v>1591.2452606842426</v>
      </c>
      <c r="M64" s="8">
        <v>-6.6522953557672501E-2</v>
      </c>
    </row>
    <row r="65" spans="1:10" ht="20.100000000000001" customHeight="1" x14ac:dyDescent="0.3">
      <c r="A65" s="19" t="s">
        <v>25</v>
      </c>
      <c r="B65" s="19"/>
      <c r="C65" s="19"/>
      <c r="D65" s="19"/>
      <c r="E65" s="19"/>
      <c r="F65" s="19"/>
      <c r="G65" s="19"/>
      <c r="H65" s="19"/>
      <c r="I65" s="25"/>
      <c r="J65" s="25"/>
    </row>
    <row r="66" spans="1:10" x14ac:dyDescent="0.3">
      <c r="A66" s="3" t="s">
        <v>15</v>
      </c>
      <c r="B66" s="3"/>
      <c r="C66" s="3"/>
      <c r="D66" s="3"/>
      <c r="E66" s="3"/>
      <c r="F66" s="3"/>
      <c r="G66" s="3"/>
      <c r="H66" s="3"/>
      <c r="I66" s="21"/>
      <c r="J66" s="21"/>
    </row>
    <row r="67" spans="1:10" x14ac:dyDescent="0.3">
      <c r="A67" s="9" t="s">
        <v>14</v>
      </c>
      <c r="B67" s="10" t="e">
        <f>AVERAGE(#REF!)*1000</f>
        <v>#REF!</v>
      </c>
      <c r="C67" s="10" t="e">
        <f>AVERAGE(#REF!)*1000</f>
        <v>#REF!</v>
      </c>
      <c r="D67" s="10" t="e">
        <f>AVERAGE(#REF!)*1000</f>
        <v>#REF!</v>
      </c>
      <c r="E67" s="10" t="e">
        <f>AVERAGE(#REF!)*1000</f>
        <v>#REF!</v>
      </c>
      <c r="F67" s="10" t="e">
        <f>AVERAGE(#REF!)*1000</f>
        <v>#REF!</v>
      </c>
      <c r="G67" s="10" t="e">
        <f>AVERAGE(#REF!)*1000</f>
        <v>#REF!</v>
      </c>
      <c r="H67" s="10" t="e">
        <f>AVERAGE(#REF!)*1000</f>
        <v>#REF!</v>
      </c>
      <c r="I67" s="22" t="e">
        <f>AVERAGE(#REF!)*1000</f>
        <v>#REF!</v>
      </c>
      <c r="J67" s="23" t="e">
        <f t="shared" ref="J67:J72" si="39">((I67/H67)-1)*100</f>
        <v>#REF!</v>
      </c>
    </row>
    <row r="68" spans="1:10" x14ac:dyDescent="0.3">
      <c r="A68" s="9" t="s">
        <v>13</v>
      </c>
      <c r="B68" s="10" t="e">
        <f>AVERAGE(#REF!)*1000</f>
        <v>#REF!</v>
      </c>
      <c r="C68" s="10" t="e">
        <f>AVERAGE(#REF!)*1000</f>
        <v>#REF!</v>
      </c>
      <c r="D68" s="10" t="e">
        <f>AVERAGE(#REF!)*1000</f>
        <v>#REF!</v>
      </c>
      <c r="E68" s="10" t="e">
        <f>AVERAGE(#REF!)*1000</f>
        <v>#REF!</v>
      </c>
      <c r="F68" s="10" t="e">
        <f>AVERAGE(#REF!)*1000</f>
        <v>#REF!</v>
      </c>
      <c r="G68" s="10" t="e">
        <f>AVERAGE(#REF!)*1000</f>
        <v>#REF!</v>
      </c>
      <c r="H68" s="10" t="e">
        <f>AVERAGE(#REF!)*1000</f>
        <v>#REF!</v>
      </c>
      <c r="I68" s="22" t="e">
        <f>AVERAGE(#REF!)*1000</f>
        <v>#REF!</v>
      </c>
      <c r="J68" s="23" t="e">
        <f t="shared" si="39"/>
        <v>#REF!</v>
      </c>
    </row>
    <row r="69" spans="1:10" x14ac:dyDescent="0.3">
      <c r="A69" s="9" t="s">
        <v>8</v>
      </c>
      <c r="B69" s="10" t="e">
        <f>AVERAGE(#REF!)*1000</f>
        <v>#REF!</v>
      </c>
      <c r="C69" s="10" t="e">
        <f>AVERAGE(#REF!)*1000</f>
        <v>#REF!</v>
      </c>
      <c r="D69" s="10" t="e">
        <f>AVERAGE(#REF!)*1000</f>
        <v>#REF!</v>
      </c>
      <c r="E69" s="10" t="e">
        <f>AVERAGE(#REF!)*1000</f>
        <v>#REF!</v>
      </c>
      <c r="F69" s="10" t="e">
        <f>AVERAGE(#REF!)*1000</f>
        <v>#REF!</v>
      </c>
      <c r="G69" s="10" t="e">
        <f>AVERAGE(#REF!)*1000</f>
        <v>#REF!</v>
      </c>
      <c r="H69" s="10" t="e">
        <f>AVERAGE(#REF!)*1000</f>
        <v>#REF!</v>
      </c>
      <c r="I69" s="22" t="e">
        <f>AVERAGE(#REF!)*1000</f>
        <v>#REF!</v>
      </c>
      <c r="J69" s="23" t="e">
        <f t="shared" si="39"/>
        <v>#REF!</v>
      </c>
    </row>
    <row r="70" spans="1:10" x14ac:dyDescent="0.3">
      <c r="A70" s="9" t="s">
        <v>6</v>
      </c>
      <c r="B70" s="10" t="e">
        <f>AVERAGE(#REF!)*1000</f>
        <v>#REF!</v>
      </c>
      <c r="C70" s="10" t="e">
        <f>AVERAGE(#REF!)*1000</f>
        <v>#REF!</v>
      </c>
      <c r="D70" s="10" t="e">
        <f>AVERAGE(#REF!)*1000</f>
        <v>#REF!</v>
      </c>
      <c r="E70" s="10" t="e">
        <f>AVERAGE(#REF!)*1000</f>
        <v>#REF!</v>
      </c>
      <c r="F70" s="10" t="e">
        <f>AVERAGE(#REF!)*1000</f>
        <v>#REF!</v>
      </c>
      <c r="G70" s="10" t="e">
        <f>AVERAGE(#REF!)*1000</f>
        <v>#REF!</v>
      </c>
      <c r="H70" s="10" t="e">
        <f>AVERAGE(#REF!)*1000</f>
        <v>#REF!</v>
      </c>
      <c r="I70" s="22" t="e">
        <f>AVERAGE(#REF!)*1000</f>
        <v>#REF!</v>
      </c>
      <c r="J70" s="23" t="e">
        <f t="shared" si="39"/>
        <v>#REF!</v>
      </c>
    </row>
    <row r="71" spans="1:10" x14ac:dyDescent="0.3">
      <c r="A71" s="9" t="s">
        <v>9</v>
      </c>
      <c r="B71" s="10" t="e">
        <f>AVERAGE(#REF!)*1000</f>
        <v>#REF!</v>
      </c>
      <c r="C71" s="10" t="e">
        <f>AVERAGE(#REF!)*1000</f>
        <v>#REF!</v>
      </c>
      <c r="D71" s="10" t="e">
        <f>AVERAGE(#REF!)*1000</f>
        <v>#REF!</v>
      </c>
      <c r="E71" s="10" t="e">
        <f>AVERAGE(#REF!)*1000</f>
        <v>#REF!</v>
      </c>
      <c r="F71" s="10" t="e">
        <f>AVERAGE(#REF!)*1000</f>
        <v>#REF!</v>
      </c>
      <c r="G71" s="10" t="e">
        <f>AVERAGE(#REF!)*1000</f>
        <v>#REF!</v>
      </c>
      <c r="H71" s="10" t="e">
        <f>AVERAGE(#REF!)*1000</f>
        <v>#REF!</v>
      </c>
      <c r="I71" s="22" t="e">
        <f>AVERAGE(#REF!)*1000</f>
        <v>#REF!</v>
      </c>
      <c r="J71" s="23" t="e">
        <f t="shared" si="39"/>
        <v>#REF!</v>
      </c>
    </row>
    <row r="72" spans="1:10" x14ac:dyDescent="0.3">
      <c r="A72" s="9" t="s">
        <v>10</v>
      </c>
      <c r="B72" s="10" t="e">
        <f>AVERAGE(#REF!)*1000</f>
        <v>#REF!</v>
      </c>
      <c r="C72" s="10" t="e">
        <f>AVERAGE(#REF!)*1000</f>
        <v>#REF!</v>
      </c>
      <c r="D72" s="10" t="e">
        <f>AVERAGE(#REF!)*1000</f>
        <v>#REF!</v>
      </c>
      <c r="E72" s="10" t="e">
        <f>AVERAGE(#REF!)*1000</f>
        <v>#REF!</v>
      </c>
      <c r="F72" s="10" t="e">
        <f>AVERAGE(#REF!)*1000</f>
        <v>#REF!</v>
      </c>
      <c r="G72" s="10" t="e">
        <f>AVERAGE(#REF!)*1000</f>
        <v>#REF!</v>
      </c>
      <c r="H72" s="10" t="e">
        <f>AVERAGE(#REF!)*1000</f>
        <v>#REF!</v>
      </c>
      <c r="I72" s="22" t="e">
        <f>AVERAGE(#REF!)*1000</f>
        <v>#REF!</v>
      </c>
      <c r="J72" s="23" t="e">
        <f t="shared" si="39"/>
        <v>#REF!</v>
      </c>
    </row>
    <row r="73" spans="1:10" x14ac:dyDescent="0.3">
      <c r="A73" s="3" t="s">
        <v>16</v>
      </c>
      <c r="B73" s="3"/>
      <c r="C73" s="3"/>
      <c r="D73" s="3"/>
      <c r="E73" s="3"/>
      <c r="F73" s="3"/>
      <c r="G73" s="3"/>
      <c r="H73" s="3"/>
      <c r="I73" s="21"/>
      <c r="J73" s="21"/>
    </row>
    <row r="74" spans="1:10" x14ac:dyDescent="0.3">
      <c r="A74" s="9" t="s">
        <v>14</v>
      </c>
      <c r="B74" s="10" t="e">
        <f>AVERAGE(#REF!)*1000</f>
        <v>#REF!</v>
      </c>
      <c r="C74" s="10" t="e">
        <f>AVERAGE(#REF!)*1000</f>
        <v>#REF!</v>
      </c>
      <c r="D74" s="10" t="e">
        <f>AVERAGE(#REF!)*1000</f>
        <v>#REF!</v>
      </c>
      <c r="E74" s="10" t="e">
        <f>AVERAGE(#REF!)*1000</f>
        <v>#REF!</v>
      </c>
      <c r="F74" s="10" t="e">
        <f>AVERAGE(#REF!)*1000</f>
        <v>#REF!</v>
      </c>
      <c r="G74" s="10" t="e">
        <f>AVERAGE(#REF!)*1000</f>
        <v>#REF!</v>
      </c>
      <c r="H74" s="10" t="e">
        <f>AVERAGE(#REF!)*1000</f>
        <v>#REF!</v>
      </c>
      <c r="I74" s="22" t="e">
        <f>AVERAGE(#REF!)*1000</f>
        <v>#REF!</v>
      </c>
      <c r="J74" s="23" t="e">
        <f t="shared" ref="J74:J79" si="40">((I74/H74)-1)*100</f>
        <v>#REF!</v>
      </c>
    </row>
    <row r="75" spans="1:10" x14ac:dyDescent="0.3">
      <c r="A75" s="9" t="s">
        <v>13</v>
      </c>
      <c r="B75" s="10" t="e">
        <f>AVERAGE(#REF!)*1000</f>
        <v>#REF!</v>
      </c>
      <c r="C75" s="10" t="e">
        <f>AVERAGE(#REF!)*1000</f>
        <v>#REF!</v>
      </c>
      <c r="D75" s="10" t="e">
        <f>AVERAGE(#REF!)*1000</f>
        <v>#REF!</v>
      </c>
      <c r="E75" s="10" t="e">
        <f>AVERAGE(#REF!)*1000</f>
        <v>#REF!</v>
      </c>
      <c r="F75" s="10" t="e">
        <f>AVERAGE(#REF!)*1000</f>
        <v>#REF!</v>
      </c>
      <c r="G75" s="10" t="e">
        <f>AVERAGE(#REF!)*1000</f>
        <v>#REF!</v>
      </c>
      <c r="H75" s="10" t="e">
        <f>AVERAGE(#REF!)*1000</f>
        <v>#REF!</v>
      </c>
      <c r="I75" s="22" t="e">
        <f>AVERAGE(#REF!)*1000</f>
        <v>#REF!</v>
      </c>
      <c r="J75" s="23" t="e">
        <f t="shared" si="40"/>
        <v>#REF!</v>
      </c>
    </row>
    <row r="76" spans="1:10" x14ac:dyDescent="0.3">
      <c r="A76" s="9" t="s">
        <v>8</v>
      </c>
      <c r="B76" s="10" t="e">
        <f>AVERAGE(#REF!)*1000</f>
        <v>#REF!</v>
      </c>
      <c r="C76" s="10" t="e">
        <f>AVERAGE(#REF!)*1000</f>
        <v>#REF!</v>
      </c>
      <c r="D76" s="10" t="e">
        <f>AVERAGE(#REF!)*1000</f>
        <v>#REF!</v>
      </c>
      <c r="E76" s="10" t="e">
        <f>AVERAGE(#REF!)*1000</f>
        <v>#REF!</v>
      </c>
      <c r="F76" s="10" t="e">
        <f>AVERAGE(#REF!)*1000</f>
        <v>#REF!</v>
      </c>
      <c r="G76" s="10" t="e">
        <f>AVERAGE(#REF!)*1000</f>
        <v>#REF!</v>
      </c>
      <c r="H76" s="10" t="e">
        <f>AVERAGE(#REF!)*1000</f>
        <v>#REF!</v>
      </c>
      <c r="I76" s="22" t="e">
        <f>AVERAGE(#REF!)*1000</f>
        <v>#REF!</v>
      </c>
      <c r="J76" s="23" t="e">
        <f t="shared" si="40"/>
        <v>#REF!</v>
      </c>
    </row>
    <row r="77" spans="1:10" x14ac:dyDescent="0.3">
      <c r="A77" s="9" t="s">
        <v>6</v>
      </c>
      <c r="B77" s="10" t="e">
        <f>AVERAGE(#REF!)*1000</f>
        <v>#REF!</v>
      </c>
      <c r="C77" s="10" t="e">
        <f>AVERAGE(#REF!)*1000</f>
        <v>#REF!</v>
      </c>
      <c r="D77" s="10" t="e">
        <f>AVERAGE(#REF!)*1000</f>
        <v>#REF!</v>
      </c>
      <c r="E77" s="10" t="e">
        <f>AVERAGE(#REF!)*1000</f>
        <v>#REF!</v>
      </c>
      <c r="F77" s="10" t="e">
        <f>AVERAGE(#REF!)*1000</f>
        <v>#REF!</v>
      </c>
      <c r="G77" s="10" t="e">
        <f>AVERAGE(#REF!)*1000</f>
        <v>#REF!</v>
      </c>
      <c r="H77" s="10" t="e">
        <f>AVERAGE(#REF!)*1000</f>
        <v>#REF!</v>
      </c>
      <c r="I77" s="22" t="e">
        <f>AVERAGE(#REF!)*1000</f>
        <v>#REF!</v>
      </c>
      <c r="J77" s="23" t="e">
        <f t="shared" si="40"/>
        <v>#REF!</v>
      </c>
    </row>
    <row r="78" spans="1:10" x14ac:dyDescent="0.3">
      <c r="A78" s="9" t="s">
        <v>9</v>
      </c>
      <c r="B78" s="10" t="e">
        <f>AVERAGE(#REF!)*1000</f>
        <v>#REF!</v>
      </c>
      <c r="C78" s="10" t="e">
        <f>AVERAGE(#REF!)*1000</f>
        <v>#REF!</v>
      </c>
      <c r="D78" s="10" t="e">
        <f>AVERAGE(#REF!)*1000</f>
        <v>#REF!</v>
      </c>
      <c r="E78" s="10" t="e">
        <f>AVERAGE(#REF!)*1000</f>
        <v>#REF!</v>
      </c>
      <c r="F78" s="10" t="e">
        <f>AVERAGE(#REF!)*1000</f>
        <v>#REF!</v>
      </c>
      <c r="G78" s="10" t="e">
        <f>AVERAGE(#REF!)*1000</f>
        <v>#REF!</v>
      </c>
      <c r="H78" s="10" t="e">
        <f>AVERAGE(#REF!)*1000</f>
        <v>#REF!</v>
      </c>
      <c r="I78" s="22" t="e">
        <f>AVERAGE(#REF!)*1000</f>
        <v>#REF!</v>
      </c>
      <c r="J78" s="23" t="e">
        <f t="shared" si="40"/>
        <v>#REF!</v>
      </c>
    </row>
    <row r="79" spans="1:10" x14ac:dyDescent="0.3">
      <c r="A79" s="9" t="s">
        <v>10</v>
      </c>
      <c r="B79" s="10" t="e">
        <f>AVERAGE(#REF!)*1000</f>
        <v>#REF!</v>
      </c>
      <c r="C79" s="10" t="e">
        <f>AVERAGE(#REF!)*1000</f>
        <v>#REF!</v>
      </c>
      <c r="D79" s="10" t="e">
        <f>AVERAGE(#REF!)*1000</f>
        <v>#REF!</v>
      </c>
      <c r="E79" s="10" t="e">
        <f>AVERAGE(#REF!)*1000</f>
        <v>#REF!</v>
      </c>
      <c r="F79" s="10" t="e">
        <f>AVERAGE(#REF!)*1000</f>
        <v>#REF!</v>
      </c>
      <c r="G79" s="10" t="e">
        <f>AVERAGE(#REF!)*1000</f>
        <v>#REF!</v>
      </c>
      <c r="H79" s="10" t="e">
        <f>AVERAGE(#REF!)*1000</f>
        <v>#REF!</v>
      </c>
      <c r="I79" s="22" t="e">
        <f>AVERAGE(#REF!)*1000</f>
        <v>#REF!</v>
      </c>
      <c r="J79" s="23" t="e">
        <f t="shared" si="40"/>
        <v>#REF!</v>
      </c>
    </row>
    <row r="80" spans="1:10" x14ac:dyDescent="0.3">
      <c r="A80" s="3" t="s">
        <v>12</v>
      </c>
      <c r="B80" s="3"/>
      <c r="C80" s="3"/>
      <c r="D80" s="3"/>
      <c r="E80" s="3"/>
      <c r="F80" s="3"/>
      <c r="G80" s="3"/>
      <c r="H80" s="3"/>
      <c r="I80" s="21"/>
      <c r="J80" s="21"/>
    </row>
    <row r="81" spans="1:10" x14ac:dyDescent="0.3">
      <c r="A81" s="9" t="s">
        <v>14</v>
      </c>
      <c r="B81" s="10" t="e">
        <f>AVERAGE(#REF!)*1000</f>
        <v>#REF!</v>
      </c>
      <c r="C81" s="10" t="e">
        <f>AVERAGE(#REF!)*1000</f>
        <v>#REF!</v>
      </c>
      <c r="D81" s="10" t="e">
        <f>AVERAGE(#REF!)*1000</f>
        <v>#REF!</v>
      </c>
      <c r="E81" s="10" t="e">
        <f>AVERAGE(#REF!)*1000</f>
        <v>#REF!</v>
      </c>
      <c r="F81" s="10" t="e">
        <f>AVERAGE(#REF!)*1000</f>
        <v>#REF!</v>
      </c>
      <c r="G81" s="10" t="e">
        <f>AVERAGE(#REF!)*1000</f>
        <v>#REF!</v>
      </c>
      <c r="H81" s="10" t="e">
        <f>AVERAGE(#REF!)*1000</f>
        <v>#REF!</v>
      </c>
      <c r="I81" s="22" t="e">
        <f>AVERAGE(#REF!)*1000</f>
        <v>#REF!</v>
      </c>
      <c r="J81" s="23" t="e">
        <f t="shared" ref="J81:J86" si="41">((I81/H81)-1)*100</f>
        <v>#REF!</v>
      </c>
    </row>
    <row r="82" spans="1:10" x14ac:dyDescent="0.3">
      <c r="A82" s="9" t="s">
        <v>13</v>
      </c>
      <c r="B82" s="10" t="e">
        <f>AVERAGE(#REF!)*1000</f>
        <v>#REF!</v>
      </c>
      <c r="C82" s="10" t="e">
        <f>AVERAGE(#REF!)*1000</f>
        <v>#REF!</v>
      </c>
      <c r="D82" s="10" t="e">
        <f>AVERAGE(#REF!)*1000</f>
        <v>#REF!</v>
      </c>
      <c r="E82" s="10" t="e">
        <f>AVERAGE(#REF!)*1000</f>
        <v>#REF!</v>
      </c>
      <c r="F82" s="10" t="e">
        <f>AVERAGE(#REF!)*1000</f>
        <v>#REF!</v>
      </c>
      <c r="G82" s="10" t="e">
        <f>AVERAGE(#REF!)*1000</f>
        <v>#REF!</v>
      </c>
      <c r="H82" s="10" t="e">
        <f>AVERAGE(#REF!)*1000</f>
        <v>#REF!</v>
      </c>
      <c r="I82" s="22" t="e">
        <f>AVERAGE(#REF!)*1000</f>
        <v>#REF!</v>
      </c>
      <c r="J82" s="23" t="e">
        <f t="shared" si="41"/>
        <v>#REF!</v>
      </c>
    </row>
    <row r="83" spans="1:10" x14ac:dyDescent="0.3">
      <c r="A83" s="9" t="s">
        <v>8</v>
      </c>
      <c r="B83" s="10" t="e">
        <f>AVERAGE(#REF!)*1000</f>
        <v>#REF!</v>
      </c>
      <c r="C83" s="10" t="e">
        <f>AVERAGE(#REF!)*1000</f>
        <v>#REF!</v>
      </c>
      <c r="D83" s="10" t="e">
        <f>AVERAGE(#REF!)*1000</f>
        <v>#REF!</v>
      </c>
      <c r="E83" s="10" t="e">
        <f>AVERAGE(#REF!)*1000</f>
        <v>#REF!</v>
      </c>
      <c r="F83" s="10" t="e">
        <f>AVERAGE(#REF!)*1000</f>
        <v>#REF!</v>
      </c>
      <c r="G83" s="10" t="e">
        <f>AVERAGE(#REF!)*1000</f>
        <v>#REF!</v>
      </c>
      <c r="H83" s="10" t="e">
        <f>AVERAGE(#REF!)*1000</f>
        <v>#REF!</v>
      </c>
      <c r="I83" s="22" t="e">
        <f>AVERAGE(#REF!)*1000</f>
        <v>#REF!</v>
      </c>
      <c r="J83" s="23" t="e">
        <f t="shared" si="41"/>
        <v>#REF!</v>
      </c>
    </row>
    <row r="84" spans="1:10" x14ac:dyDescent="0.3">
      <c r="A84" s="9" t="s">
        <v>6</v>
      </c>
      <c r="B84" s="10" t="e">
        <f>AVERAGE(#REF!)*1000</f>
        <v>#REF!</v>
      </c>
      <c r="C84" s="10" t="e">
        <f>AVERAGE(#REF!)*1000</f>
        <v>#REF!</v>
      </c>
      <c r="D84" s="10" t="e">
        <f>AVERAGE(#REF!)*1000</f>
        <v>#REF!</v>
      </c>
      <c r="E84" s="10" t="e">
        <f>AVERAGE(#REF!)*1000</f>
        <v>#REF!</v>
      </c>
      <c r="F84" s="10" t="e">
        <f>AVERAGE(#REF!)*1000</f>
        <v>#REF!</v>
      </c>
      <c r="G84" s="10" t="e">
        <f>AVERAGE(#REF!)*1000</f>
        <v>#REF!</v>
      </c>
      <c r="H84" s="10" t="e">
        <f>AVERAGE(#REF!)*1000</f>
        <v>#REF!</v>
      </c>
      <c r="I84" s="22" t="e">
        <f>AVERAGE(#REF!)*1000</f>
        <v>#REF!</v>
      </c>
      <c r="J84" s="23" t="e">
        <f t="shared" si="41"/>
        <v>#REF!</v>
      </c>
    </row>
    <row r="85" spans="1:10" x14ac:dyDescent="0.3">
      <c r="A85" s="9" t="s">
        <v>9</v>
      </c>
      <c r="B85" s="10" t="e">
        <f>AVERAGE(#REF!)*1000</f>
        <v>#REF!</v>
      </c>
      <c r="C85" s="10" t="e">
        <f>AVERAGE(#REF!)*1000</f>
        <v>#REF!</v>
      </c>
      <c r="D85" s="10" t="e">
        <f>AVERAGE(#REF!)*1000</f>
        <v>#REF!</v>
      </c>
      <c r="E85" s="10" t="e">
        <f>AVERAGE(#REF!)*1000</f>
        <v>#REF!</v>
      </c>
      <c r="F85" s="10" t="e">
        <f>AVERAGE(#REF!)*1000</f>
        <v>#REF!</v>
      </c>
      <c r="G85" s="10" t="e">
        <f>AVERAGE(#REF!)*1000</f>
        <v>#REF!</v>
      </c>
      <c r="H85" s="10" t="e">
        <f>AVERAGE(#REF!)*1000</f>
        <v>#REF!</v>
      </c>
      <c r="I85" s="22" t="e">
        <f>AVERAGE(#REF!)*1000</f>
        <v>#REF!</v>
      </c>
      <c r="J85" s="23" t="e">
        <f t="shared" si="41"/>
        <v>#REF!</v>
      </c>
    </row>
    <row r="86" spans="1:10" x14ac:dyDescent="0.3">
      <c r="A86" s="9" t="s">
        <v>10</v>
      </c>
      <c r="B86" s="10" t="e">
        <f>AVERAGE(#REF!)*1000</f>
        <v>#REF!</v>
      </c>
      <c r="C86" s="10" t="e">
        <f>AVERAGE(#REF!)*1000</f>
        <v>#REF!</v>
      </c>
      <c r="D86" s="10" t="e">
        <f>AVERAGE(#REF!)*1000</f>
        <v>#REF!</v>
      </c>
      <c r="E86" s="10" t="e">
        <f>AVERAGE(#REF!)*1000</f>
        <v>#REF!</v>
      </c>
      <c r="F86" s="10" t="e">
        <f>AVERAGE(#REF!)*1000</f>
        <v>#REF!</v>
      </c>
      <c r="G86" s="10" t="e">
        <f>AVERAGE(#REF!)*1000</f>
        <v>#REF!</v>
      </c>
      <c r="H86" s="10" t="e">
        <f>AVERAGE(#REF!)*1000</f>
        <v>#REF!</v>
      </c>
      <c r="I86" s="22" t="e">
        <f>AVERAGE(#REF!)*1000</f>
        <v>#REF!</v>
      </c>
      <c r="J86" s="23" t="e">
        <f t="shared" si="41"/>
        <v>#REF!</v>
      </c>
    </row>
    <row r="87" spans="1:10" x14ac:dyDescent="0.3">
      <c r="A87" s="3" t="s">
        <v>17</v>
      </c>
      <c r="B87" s="3"/>
      <c r="C87" s="3"/>
      <c r="D87" s="3"/>
      <c r="E87" s="3"/>
      <c r="F87" s="3"/>
      <c r="G87" s="3"/>
      <c r="H87" s="3"/>
      <c r="I87" s="21"/>
      <c r="J87" s="21"/>
    </row>
    <row r="88" spans="1:10" x14ac:dyDescent="0.3">
      <c r="A88" s="9" t="s">
        <v>14</v>
      </c>
      <c r="B88" s="10" t="e">
        <f>AVERAGE(#REF!)*1000</f>
        <v>#REF!</v>
      </c>
      <c r="C88" s="10" t="e">
        <f>AVERAGE(#REF!)*1000</f>
        <v>#REF!</v>
      </c>
      <c r="D88" s="10" t="e">
        <f>AVERAGE(#REF!)*1000</f>
        <v>#REF!</v>
      </c>
      <c r="E88" s="10" t="e">
        <f>AVERAGE(#REF!)*1000</f>
        <v>#REF!</v>
      </c>
      <c r="F88" s="10" t="e">
        <f>AVERAGE(#REF!)*1000</f>
        <v>#REF!</v>
      </c>
      <c r="G88" s="10" t="e">
        <f>AVERAGE(#REF!)*1000</f>
        <v>#REF!</v>
      </c>
      <c r="H88" s="10" t="e">
        <f>AVERAGE(#REF!)*1000</f>
        <v>#REF!</v>
      </c>
      <c r="I88" s="22" t="e">
        <f>AVERAGE(#REF!)*1000</f>
        <v>#REF!</v>
      </c>
      <c r="J88" s="23" t="e">
        <f t="shared" ref="J88:J93" si="42">((I88/H88)-1)*100</f>
        <v>#REF!</v>
      </c>
    </row>
    <row r="89" spans="1:10" x14ac:dyDescent="0.3">
      <c r="A89" s="9" t="s">
        <v>13</v>
      </c>
      <c r="B89" s="10" t="e">
        <f>AVERAGE(#REF!)*1000</f>
        <v>#REF!</v>
      </c>
      <c r="C89" s="10" t="e">
        <f>AVERAGE(#REF!)*1000</f>
        <v>#REF!</v>
      </c>
      <c r="D89" s="10" t="e">
        <f>AVERAGE(#REF!)*1000</f>
        <v>#REF!</v>
      </c>
      <c r="E89" s="10" t="e">
        <f>AVERAGE(#REF!)*1000</f>
        <v>#REF!</v>
      </c>
      <c r="F89" s="10" t="e">
        <f>AVERAGE(#REF!)*1000</f>
        <v>#REF!</v>
      </c>
      <c r="G89" s="10" t="e">
        <f>AVERAGE(#REF!)*1000</f>
        <v>#REF!</v>
      </c>
      <c r="H89" s="10" t="e">
        <f>AVERAGE(#REF!)*1000</f>
        <v>#REF!</v>
      </c>
      <c r="I89" s="22" t="e">
        <f>AVERAGE(#REF!)*1000</f>
        <v>#REF!</v>
      </c>
      <c r="J89" s="23" t="e">
        <f t="shared" si="42"/>
        <v>#REF!</v>
      </c>
    </row>
    <row r="90" spans="1:10" x14ac:dyDescent="0.3">
      <c r="A90" s="9" t="s">
        <v>8</v>
      </c>
      <c r="B90" s="10" t="e">
        <f>AVERAGE(#REF!)*1000</f>
        <v>#REF!</v>
      </c>
      <c r="C90" s="10" t="e">
        <f>AVERAGE(#REF!)*1000</f>
        <v>#REF!</v>
      </c>
      <c r="D90" s="10" t="e">
        <f>AVERAGE(#REF!)*1000</f>
        <v>#REF!</v>
      </c>
      <c r="E90" s="10" t="e">
        <f>AVERAGE(#REF!)*1000</f>
        <v>#REF!</v>
      </c>
      <c r="F90" s="10" t="e">
        <f>AVERAGE(#REF!)*1000</f>
        <v>#REF!</v>
      </c>
      <c r="G90" s="10" t="e">
        <f>AVERAGE(#REF!)*1000</f>
        <v>#REF!</v>
      </c>
      <c r="H90" s="10" t="e">
        <f>AVERAGE(#REF!)*1000</f>
        <v>#REF!</v>
      </c>
      <c r="I90" s="22" t="e">
        <f>AVERAGE(#REF!)*1000</f>
        <v>#REF!</v>
      </c>
      <c r="J90" s="23" t="e">
        <f t="shared" si="42"/>
        <v>#REF!</v>
      </c>
    </row>
    <row r="91" spans="1:10" x14ac:dyDescent="0.3">
      <c r="A91" s="9" t="s">
        <v>6</v>
      </c>
      <c r="B91" s="10" t="e">
        <f>AVERAGE(#REF!)*1000</f>
        <v>#REF!</v>
      </c>
      <c r="C91" s="10" t="e">
        <f>AVERAGE(#REF!)*1000</f>
        <v>#REF!</v>
      </c>
      <c r="D91" s="10" t="e">
        <f>AVERAGE(#REF!)*1000</f>
        <v>#REF!</v>
      </c>
      <c r="E91" s="10" t="e">
        <f>AVERAGE(#REF!)*1000</f>
        <v>#REF!</v>
      </c>
      <c r="F91" s="10" t="e">
        <f>AVERAGE(#REF!)*1000</f>
        <v>#REF!</v>
      </c>
      <c r="G91" s="10" t="e">
        <f>AVERAGE(#REF!)*1000</f>
        <v>#REF!</v>
      </c>
      <c r="H91" s="10" t="e">
        <f>AVERAGE(#REF!)*1000</f>
        <v>#REF!</v>
      </c>
      <c r="I91" s="22" t="e">
        <f>AVERAGE(#REF!)*1000</f>
        <v>#REF!</v>
      </c>
      <c r="J91" s="23" t="e">
        <f t="shared" si="42"/>
        <v>#REF!</v>
      </c>
    </row>
    <row r="92" spans="1:10" x14ac:dyDescent="0.3">
      <c r="A92" s="9" t="s">
        <v>9</v>
      </c>
      <c r="B92" s="10" t="e">
        <f>AVERAGE(#REF!)*1000</f>
        <v>#REF!</v>
      </c>
      <c r="C92" s="10" t="e">
        <f>AVERAGE(#REF!)*1000</f>
        <v>#REF!</v>
      </c>
      <c r="D92" s="10" t="e">
        <f>AVERAGE(#REF!)*1000</f>
        <v>#REF!</v>
      </c>
      <c r="E92" s="10" t="e">
        <f>AVERAGE(#REF!)*1000</f>
        <v>#REF!</v>
      </c>
      <c r="F92" s="10" t="e">
        <f>AVERAGE(#REF!)*1000</f>
        <v>#REF!</v>
      </c>
      <c r="G92" s="10" t="e">
        <f>AVERAGE(#REF!)*1000</f>
        <v>#REF!</v>
      </c>
      <c r="H92" s="10" t="e">
        <f>AVERAGE(#REF!)*1000</f>
        <v>#REF!</v>
      </c>
      <c r="I92" s="22" t="e">
        <f>AVERAGE(#REF!)*1000</f>
        <v>#REF!</v>
      </c>
      <c r="J92" s="23" t="e">
        <f t="shared" si="42"/>
        <v>#REF!</v>
      </c>
    </row>
    <row r="93" spans="1:10" x14ac:dyDescent="0.3">
      <c r="A93" s="9" t="s">
        <v>10</v>
      </c>
      <c r="B93" s="10" t="e">
        <f>AVERAGE(#REF!)*1000</f>
        <v>#REF!</v>
      </c>
      <c r="C93" s="10" t="e">
        <f>AVERAGE(#REF!)*1000</f>
        <v>#REF!</v>
      </c>
      <c r="D93" s="10" t="e">
        <f>AVERAGE(#REF!)*1000</f>
        <v>#REF!</v>
      </c>
      <c r="E93" s="10" t="e">
        <f>AVERAGE(#REF!)*1000</f>
        <v>#REF!</v>
      </c>
      <c r="F93" s="10" t="e">
        <f>AVERAGE(#REF!)*1000</f>
        <v>#REF!</v>
      </c>
      <c r="G93" s="10" t="e">
        <f>AVERAGE(#REF!)*1000</f>
        <v>#REF!</v>
      </c>
      <c r="H93" s="10" t="e">
        <f>AVERAGE(#REF!)*1000</f>
        <v>#REF!</v>
      </c>
      <c r="I93" s="22" t="e">
        <f>AVERAGE(#REF!)*1000</f>
        <v>#REF!</v>
      </c>
      <c r="J93" s="23" t="e">
        <f t="shared" si="42"/>
        <v>#REF!</v>
      </c>
    </row>
    <row r="94" spans="1:10" x14ac:dyDescent="0.3">
      <c r="A94" s="3" t="s">
        <v>56</v>
      </c>
      <c r="B94" s="3"/>
      <c r="C94" s="3"/>
      <c r="D94" s="3"/>
      <c r="E94" s="3"/>
      <c r="F94" s="3"/>
      <c r="G94" s="3"/>
      <c r="H94" s="3"/>
      <c r="I94" s="21"/>
      <c r="J94" s="21"/>
    </row>
    <row r="95" spans="1:10" x14ac:dyDescent="0.3">
      <c r="A95" s="9" t="s">
        <v>14</v>
      </c>
      <c r="B95" s="10" t="e">
        <f>AVERAGE(#REF!)*1000</f>
        <v>#REF!</v>
      </c>
      <c r="C95" s="10" t="e">
        <f>AVERAGE(#REF!)*1000</f>
        <v>#REF!</v>
      </c>
      <c r="D95" s="10" t="e">
        <f>AVERAGE(#REF!)*1000</f>
        <v>#REF!</v>
      </c>
      <c r="E95" s="10" t="e">
        <f>AVERAGE(#REF!)*1000</f>
        <v>#REF!</v>
      </c>
      <c r="F95" s="10" t="e">
        <f>AVERAGE(#REF!)*1000</f>
        <v>#REF!</v>
      </c>
      <c r="G95" s="10" t="e">
        <f>AVERAGE(#REF!)*1000</f>
        <v>#REF!</v>
      </c>
      <c r="H95" s="10" t="e">
        <f>AVERAGE(#REF!)*1000</f>
        <v>#REF!</v>
      </c>
      <c r="I95" s="22" t="e">
        <f>AVERAGE(#REF!)*1000</f>
        <v>#REF!</v>
      </c>
      <c r="J95" s="23" t="e">
        <f t="shared" ref="J95:J100" si="43">((I95/H95)-1)*100</f>
        <v>#REF!</v>
      </c>
    </row>
    <row r="96" spans="1:10" x14ac:dyDescent="0.3">
      <c r="A96" s="9" t="s">
        <v>13</v>
      </c>
      <c r="B96" s="10" t="e">
        <f>AVERAGE(#REF!)*1000</f>
        <v>#REF!</v>
      </c>
      <c r="C96" s="10" t="e">
        <f>AVERAGE(#REF!)*1000</f>
        <v>#REF!</v>
      </c>
      <c r="D96" s="10" t="e">
        <f>AVERAGE(#REF!)*1000</f>
        <v>#REF!</v>
      </c>
      <c r="E96" s="10" t="e">
        <f>AVERAGE(#REF!)*1000</f>
        <v>#REF!</v>
      </c>
      <c r="F96" s="10" t="e">
        <f>AVERAGE(#REF!)*1000</f>
        <v>#REF!</v>
      </c>
      <c r="G96" s="10" t="e">
        <f>AVERAGE(#REF!)*1000</f>
        <v>#REF!</v>
      </c>
      <c r="H96" s="10" t="e">
        <f>AVERAGE(#REF!)*1000</f>
        <v>#REF!</v>
      </c>
      <c r="I96" s="22" t="e">
        <f>AVERAGE(#REF!)*1000</f>
        <v>#REF!</v>
      </c>
      <c r="J96" s="23" t="e">
        <f t="shared" si="43"/>
        <v>#REF!</v>
      </c>
    </row>
    <row r="97" spans="1:10" x14ac:dyDescent="0.3">
      <c r="A97" s="9" t="s">
        <v>8</v>
      </c>
      <c r="B97" s="10" t="e">
        <f>AVERAGE(#REF!)*1000</f>
        <v>#REF!</v>
      </c>
      <c r="C97" s="10" t="e">
        <f>AVERAGE(#REF!)*1000</f>
        <v>#REF!</v>
      </c>
      <c r="D97" s="10" t="e">
        <f>AVERAGE(#REF!)*1000</f>
        <v>#REF!</v>
      </c>
      <c r="E97" s="10" t="e">
        <f>AVERAGE(#REF!)*1000</f>
        <v>#REF!</v>
      </c>
      <c r="F97" s="10" t="e">
        <f>AVERAGE(#REF!)*1000</f>
        <v>#REF!</v>
      </c>
      <c r="G97" s="10" t="e">
        <f>AVERAGE(#REF!)*1000</f>
        <v>#REF!</v>
      </c>
      <c r="H97" s="10" t="e">
        <f>AVERAGE(#REF!)*1000</f>
        <v>#REF!</v>
      </c>
      <c r="I97" s="22" t="e">
        <f>AVERAGE(#REF!)*1000</f>
        <v>#REF!</v>
      </c>
      <c r="J97" s="23" t="e">
        <f t="shared" si="43"/>
        <v>#REF!</v>
      </c>
    </row>
    <row r="98" spans="1:10" x14ac:dyDescent="0.3">
      <c r="A98" s="9" t="s">
        <v>6</v>
      </c>
      <c r="B98" s="10" t="e">
        <f>AVERAGE(#REF!)*1000</f>
        <v>#REF!</v>
      </c>
      <c r="C98" s="10" t="e">
        <f>AVERAGE(#REF!)*1000</f>
        <v>#REF!</v>
      </c>
      <c r="D98" s="10" t="e">
        <f>AVERAGE(#REF!)*1000</f>
        <v>#REF!</v>
      </c>
      <c r="E98" s="10" t="e">
        <f>AVERAGE(#REF!)*1000</f>
        <v>#REF!</v>
      </c>
      <c r="F98" s="10" t="e">
        <f>AVERAGE(#REF!)*1000</f>
        <v>#REF!</v>
      </c>
      <c r="G98" s="10" t="e">
        <f>AVERAGE(#REF!)*1000</f>
        <v>#REF!</v>
      </c>
      <c r="H98" s="10" t="e">
        <f>AVERAGE(#REF!)*1000</f>
        <v>#REF!</v>
      </c>
      <c r="I98" s="22" t="e">
        <f>AVERAGE(#REF!)*1000</f>
        <v>#REF!</v>
      </c>
      <c r="J98" s="23" t="e">
        <f t="shared" si="43"/>
        <v>#REF!</v>
      </c>
    </row>
    <row r="99" spans="1:10" x14ac:dyDescent="0.3">
      <c r="A99" s="9" t="s">
        <v>9</v>
      </c>
      <c r="B99" s="10" t="e">
        <f>AVERAGE(#REF!)*1000</f>
        <v>#REF!</v>
      </c>
      <c r="C99" s="10" t="e">
        <f>AVERAGE(#REF!)*1000</f>
        <v>#REF!</v>
      </c>
      <c r="D99" s="10" t="e">
        <f>AVERAGE(#REF!)*1000</f>
        <v>#REF!</v>
      </c>
      <c r="E99" s="10" t="e">
        <f>AVERAGE(#REF!)*1000</f>
        <v>#REF!</v>
      </c>
      <c r="F99" s="10" t="e">
        <f>AVERAGE(#REF!)*1000</f>
        <v>#REF!</v>
      </c>
      <c r="G99" s="10" t="e">
        <f>AVERAGE(#REF!)*1000</f>
        <v>#REF!</v>
      </c>
      <c r="H99" s="10" t="e">
        <f>AVERAGE(#REF!)*1000</f>
        <v>#REF!</v>
      </c>
      <c r="I99" s="22" t="e">
        <f>AVERAGE(#REF!)*1000</f>
        <v>#REF!</v>
      </c>
      <c r="J99" s="23" t="e">
        <f t="shared" si="43"/>
        <v>#REF!</v>
      </c>
    </row>
    <row r="100" spans="1:10" x14ac:dyDescent="0.3">
      <c r="A100" s="9" t="s">
        <v>10</v>
      </c>
      <c r="B100" s="10" t="e">
        <f>AVERAGE(#REF!)*1000</f>
        <v>#REF!</v>
      </c>
      <c r="C100" s="10" t="e">
        <f>AVERAGE(#REF!)*1000</f>
        <v>#REF!</v>
      </c>
      <c r="D100" s="10" t="e">
        <f>AVERAGE(#REF!)*1000</f>
        <v>#REF!</v>
      </c>
      <c r="E100" s="10" t="e">
        <f>AVERAGE(#REF!)*1000</f>
        <v>#REF!</v>
      </c>
      <c r="F100" s="10" t="e">
        <f>AVERAGE(#REF!)*1000</f>
        <v>#REF!</v>
      </c>
      <c r="G100" s="10" t="e">
        <f>AVERAGE(#REF!)*1000</f>
        <v>#REF!</v>
      </c>
      <c r="H100" s="10" t="e">
        <f>AVERAGE(#REF!)*1000</f>
        <v>#REF!</v>
      </c>
      <c r="I100" s="22" t="e">
        <f>AVERAGE(#REF!)*1000</f>
        <v>#REF!</v>
      </c>
      <c r="J100" s="23" t="e">
        <f t="shared" si="43"/>
        <v>#REF!</v>
      </c>
    </row>
    <row r="101" spans="1:10" ht="20.100000000000001" customHeight="1" x14ac:dyDescent="0.3">
      <c r="A101" s="19" t="s">
        <v>4</v>
      </c>
      <c r="B101" s="12"/>
      <c r="C101" s="12"/>
      <c r="D101" s="12"/>
      <c r="E101" s="12"/>
      <c r="F101" s="12"/>
      <c r="G101" s="12"/>
      <c r="H101" s="12"/>
      <c r="I101" s="24"/>
      <c r="J101" s="24"/>
    </row>
    <row r="102" spans="1:10" x14ac:dyDescent="0.3">
      <c r="A102" s="9" t="s">
        <v>15</v>
      </c>
      <c r="B102" s="10" t="e">
        <f>SUM(#REF!)</f>
        <v>#REF!</v>
      </c>
      <c r="C102" s="10" t="e">
        <f>SUM(#REF!)</f>
        <v>#REF!</v>
      </c>
      <c r="D102" s="10" t="e">
        <f>SUM(#REF!)</f>
        <v>#REF!</v>
      </c>
      <c r="E102" s="10" t="e">
        <f>SUM(#REF!)</f>
        <v>#REF!</v>
      </c>
      <c r="F102" s="10" t="e">
        <f>SUM(#REF!)</f>
        <v>#REF!</v>
      </c>
      <c r="G102" s="10" t="e">
        <f>SUM(#REF!)</f>
        <v>#REF!</v>
      </c>
      <c r="H102" s="10" t="e">
        <f>SUM(#REF!)</f>
        <v>#REF!</v>
      </c>
      <c r="I102" s="22" t="e">
        <f>SUM(#REF!)</f>
        <v>#REF!</v>
      </c>
      <c r="J102" s="23" t="e">
        <f>((I102/H102)-1)*100</f>
        <v>#REF!</v>
      </c>
    </row>
    <row r="103" spans="1:10" x14ac:dyDescent="0.3">
      <c r="A103" s="9" t="s">
        <v>16</v>
      </c>
      <c r="B103" s="10" t="e">
        <f>SUM(#REF!)</f>
        <v>#REF!</v>
      </c>
      <c r="C103" s="10" t="e">
        <f>SUM(#REF!)</f>
        <v>#REF!</v>
      </c>
      <c r="D103" s="10" t="e">
        <f>SUM(#REF!)</f>
        <v>#REF!</v>
      </c>
      <c r="E103" s="10" t="e">
        <f>SUM(#REF!)</f>
        <v>#REF!</v>
      </c>
      <c r="F103" s="10" t="e">
        <f>SUM(#REF!)</f>
        <v>#REF!</v>
      </c>
      <c r="G103" s="10" t="e">
        <f>SUM(#REF!)</f>
        <v>#REF!</v>
      </c>
      <c r="H103" s="10" t="e">
        <f>SUM(#REF!)</f>
        <v>#REF!</v>
      </c>
      <c r="I103" s="22" t="e">
        <f>SUM(#REF!)</f>
        <v>#REF!</v>
      </c>
      <c r="J103" s="23" t="e">
        <f>((I103/H103)-1)*100</f>
        <v>#REF!</v>
      </c>
    </row>
    <row r="104" spans="1:10" x14ac:dyDescent="0.3">
      <c r="A104" s="9" t="s">
        <v>12</v>
      </c>
      <c r="B104" s="10" t="e">
        <f>SUM(#REF!)</f>
        <v>#REF!</v>
      </c>
      <c r="C104" s="10" t="e">
        <f>SUM(#REF!)</f>
        <v>#REF!</v>
      </c>
      <c r="D104" s="10" t="e">
        <f>SUM(#REF!)</f>
        <v>#REF!</v>
      </c>
      <c r="E104" s="10" t="e">
        <f>SUM(#REF!)</f>
        <v>#REF!</v>
      </c>
      <c r="F104" s="10" t="e">
        <f>SUM(#REF!)</f>
        <v>#REF!</v>
      </c>
      <c r="G104" s="10" t="e">
        <f>SUM(#REF!)</f>
        <v>#REF!</v>
      </c>
      <c r="H104" s="10" t="e">
        <f>SUM(#REF!)</f>
        <v>#REF!</v>
      </c>
      <c r="I104" s="22" t="e">
        <f>SUM(#REF!)</f>
        <v>#REF!</v>
      </c>
      <c r="J104" s="23" t="e">
        <f>((I104/H104)-1)*100</f>
        <v>#REF!</v>
      </c>
    </row>
    <row r="105" spans="1:10" x14ac:dyDescent="0.3">
      <c r="A105" s="9" t="s">
        <v>17</v>
      </c>
      <c r="B105" s="10" t="e">
        <f>SUM(#REF!)</f>
        <v>#REF!</v>
      </c>
      <c r="C105" s="10" t="e">
        <f>SUM(#REF!)</f>
        <v>#REF!</v>
      </c>
      <c r="D105" s="10" t="e">
        <f>SUM(#REF!)</f>
        <v>#REF!</v>
      </c>
      <c r="E105" s="10" t="e">
        <f>SUM(#REF!)</f>
        <v>#REF!</v>
      </c>
      <c r="F105" s="10" t="e">
        <f>SUM(#REF!)</f>
        <v>#REF!</v>
      </c>
      <c r="G105" s="10" t="e">
        <f>SUM(#REF!)</f>
        <v>#REF!</v>
      </c>
      <c r="H105" s="10" t="e">
        <f>SUM(#REF!)</f>
        <v>#REF!</v>
      </c>
      <c r="I105" s="22" t="e">
        <f>SUM(#REF!)</f>
        <v>#REF!</v>
      </c>
      <c r="J105" s="23" t="e">
        <f>((I105/H105)-1)*100</f>
        <v>#REF!</v>
      </c>
    </row>
    <row r="106" spans="1:10" ht="15" thickBot="1" x14ac:dyDescent="0.35">
      <c r="A106" s="9" t="s">
        <v>11</v>
      </c>
      <c r="B106" s="10" t="e">
        <f>SUM(#REF!)</f>
        <v>#REF!</v>
      </c>
      <c r="C106" s="10" t="e">
        <f>SUM(#REF!)</f>
        <v>#REF!</v>
      </c>
      <c r="D106" s="10" t="e">
        <f>SUM(#REF!)</f>
        <v>#REF!</v>
      </c>
      <c r="E106" s="10" t="e">
        <f>SUM(#REF!)</f>
        <v>#REF!</v>
      </c>
      <c r="F106" s="10" t="e">
        <f>SUM(#REF!)</f>
        <v>#REF!</v>
      </c>
      <c r="G106" s="10" t="e">
        <f>SUM(#REF!)</f>
        <v>#REF!</v>
      </c>
      <c r="H106" s="10" t="e">
        <f>SUM(#REF!)</f>
        <v>#REF!</v>
      </c>
      <c r="I106" s="22" t="e">
        <f>SUM(#REF!)</f>
        <v>#REF!</v>
      </c>
      <c r="J106" s="23" t="e">
        <f>((I106/H106)-1)*100</f>
        <v>#REF!</v>
      </c>
    </row>
    <row r="107" spans="1:10" ht="52.5" customHeight="1" x14ac:dyDescent="0.3">
      <c r="A107" s="95" t="s">
        <v>42</v>
      </c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3">
      <c r="A108" s="7" t="s">
        <v>26</v>
      </c>
    </row>
    <row r="109" spans="1:10" x14ac:dyDescent="0.3">
      <c r="A109" s="7" t="s">
        <v>27</v>
      </c>
    </row>
    <row r="110" spans="1:10" x14ac:dyDescent="0.3">
      <c r="A110" s="7" t="s">
        <v>28</v>
      </c>
    </row>
  </sheetData>
  <mergeCells count="3">
    <mergeCell ref="A107:J107"/>
    <mergeCell ref="B3:H3"/>
    <mergeCell ref="I3:J3"/>
  </mergeCells>
  <printOptions horizontalCentered="1"/>
  <pageMargins left="0.22" right="0.19" top="0.45" bottom="0.4" header="0.24" footer="0.3"/>
  <pageSetup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0"/>
  <sheetViews>
    <sheetView showGridLines="0" workbookViewId="0">
      <pane xSplit="1" ySplit="4" topLeftCell="B5" activePane="bottomRight" state="frozen"/>
      <selection activeCell="L54" sqref="L54"/>
      <selection pane="topRight" activeCell="L54" sqref="L54"/>
      <selection pane="bottomLeft" activeCell="L54" sqref="L54"/>
      <selection pane="bottomRight" activeCell="L54" sqref="L54"/>
    </sheetView>
  </sheetViews>
  <sheetFormatPr defaultColWidth="8.88671875" defaultRowHeight="14.4" x14ac:dyDescent="0.3"/>
  <cols>
    <col min="1" max="1" width="20.109375" customWidth="1"/>
    <col min="2" max="2" width="15.88671875" customWidth="1"/>
    <col min="3" max="3" width="11.88671875" customWidth="1"/>
    <col min="4" max="4" width="11.88671875" style="8" customWidth="1"/>
    <col min="5" max="5" width="10.88671875" customWidth="1"/>
    <col min="6" max="6" width="10.88671875" style="8" customWidth="1"/>
  </cols>
  <sheetData>
    <row r="1" spans="1:9" ht="15.6" x14ac:dyDescent="0.3">
      <c r="A1" s="1" t="s">
        <v>18</v>
      </c>
    </row>
    <row r="2" spans="1:9" x14ac:dyDescent="0.3">
      <c r="A2" s="4"/>
      <c r="B2" s="4"/>
      <c r="C2" s="96" t="s">
        <v>40</v>
      </c>
      <c r="D2" s="97"/>
      <c r="E2" s="97"/>
      <c r="F2" s="98"/>
    </row>
    <row r="3" spans="1:9" ht="24.6" x14ac:dyDescent="0.3">
      <c r="A3" s="4" t="s">
        <v>20</v>
      </c>
      <c r="B3" s="6" t="s">
        <v>30</v>
      </c>
      <c r="C3" s="6" t="s">
        <v>31</v>
      </c>
      <c r="D3" s="18"/>
      <c r="E3" s="6" t="s">
        <v>41</v>
      </c>
      <c r="F3" s="18"/>
      <c r="H3" s="26" t="s">
        <v>33</v>
      </c>
      <c r="I3" s="26"/>
    </row>
    <row r="4" spans="1:9" ht="15" thickBot="1" x14ac:dyDescent="0.35">
      <c r="A4" s="5"/>
      <c r="B4" s="11" t="str">
        <f>+'Seasonal WFO'!F4</f>
        <v>23-24</v>
      </c>
      <c r="C4" s="11" t="str">
        <f>+'Seasonal WFO'!G4</f>
        <v>24-25</v>
      </c>
      <c r="D4" s="13" t="s">
        <v>23</v>
      </c>
      <c r="E4" s="11" t="str">
        <f>+C4</f>
        <v>24-25</v>
      </c>
      <c r="F4" s="13" t="s">
        <v>23</v>
      </c>
      <c r="H4" s="5" t="s">
        <v>36</v>
      </c>
      <c r="I4" s="5" t="s">
        <v>37</v>
      </c>
    </row>
    <row r="5" spans="1:9" ht="15" thickTop="1" x14ac:dyDescent="0.3">
      <c r="A5" s="2" t="s">
        <v>24</v>
      </c>
      <c r="B5" s="2"/>
      <c r="C5" s="2"/>
      <c r="D5" s="14"/>
      <c r="E5" s="2"/>
      <c r="F5" s="14"/>
      <c r="H5" s="27"/>
      <c r="I5" s="27"/>
    </row>
    <row r="6" spans="1:9" x14ac:dyDescent="0.3">
      <c r="A6" s="3" t="s">
        <v>15</v>
      </c>
      <c r="B6" s="3"/>
      <c r="C6" s="3"/>
      <c r="D6" s="15"/>
      <c r="E6" s="3"/>
      <c r="F6" s="15"/>
      <c r="H6" s="27"/>
      <c r="I6" s="27"/>
    </row>
    <row r="7" spans="1:9" x14ac:dyDescent="0.3">
      <c r="A7" s="9" t="s">
        <v>47</v>
      </c>
      <c r="B7" s="10" t="e">
        <f>+'WF01-Real'!H7</f>
        <v>#REF!</v>
      </c>
      <c r="C7" s="10" t="e">
        <f>'WF01-Real'!I7</f>
        <v>#REF!</v>
      </c>
      <c r="D7" s="16" t="e">
        <f>'WF01-Real'!J7</f>
        <v>#REF!</v>
      </c>
      <c r="E7" s="10" t="e">
        <f>SUM(#REF!)</f>
        <v>#REF!</v>
      </c>
      <c r="F7" s="16" t="e">
        <f>((E7/B7)-1)*100</f>
        <v>#REF!</v>
      </c>
      <c r="H7" s="27" t="e">
        <f>+E7-C7</f>
        <v>#REF!</v>
      </c>
      <c r="I7" s="27" t="e">
        <f>+H7/C7</f>
        <v>#REF!</v>
      </c>
    </row>
    <row r="8" spans="1:9" x14ac:dyDescent="0.3">
      <c r="A8" s="9" t="s">
        <v>48</v>
      </c>
      <c r="B8" s="33" t="e">
        <f>+'WF01-Real'!H8</f>
        <v>#REF!</v>
      </c>
      <c r="C8" s="33" t="e">
        <f>'WF01-Real'!I8</f>
        <v>#REF!</v>
      </c>
      <c r="D8" s="16" t="e">
        <f>'WF01-Real'!J8</f>
        <v>#REF!</v>
      </c>
      <c r="E8" s="33" t="e">
        <f>E9/E7</f>
        <v>#REF!</v>
      </c>
      <c r="F8" s="16" t="e">
        <f>((E8/B8)-1)*100</f>
        <v>#REF!</v>
      </c>
      <c r="H8" s="27" t="e">
        <f>+E8-C8</f>
        <v>#REF!</v>
      </c>
      <c r="I8" s="27" t="e">
        <f>+H8/C8</f>
        <v>#REF!</v>
      </c>
    </row>
    <row r="9" spans="1:9" x14ac:dyDescent="0.3">
      <c r="A9" s="9" t="s">
        <v>45</v>
      </c>
      <c r="B9" s="10" t="e">
        <f>+'WF01-Real'!H9</f>
        <v>#REF!</v>
      </c>
      <c r="C9" s="10" t="e">
        <f>'WF01-Real'!I9</f>
        <v>#REF!</v>
      </c>
      <c r="D9" s="16" t="e">
        <f>'WF01-Real'!J9</f>
        <v>#REF!</v>
      </c>
      <c r="E9" s="10" t="e">
        <f>SUM(#REF!)</f>
        <v>#REF!</v>
      </c>
      <c r="F9" s="16" t="e">
        <f>((E9/B9)-1)*100</f>
        <v>#REF!</v>
      </c>
      <c r="H9" s="27" t="e">
        <f>+E9-C9</f>
        <v>#REF!</v>
      </c>
      <c r="I9" s="27" t="e">
        <f>+H9/C9</f>
        <v>#REF!</v>
      </c>
    </row>
    <row r="10" spans="1:9" x14ac:dyDescent="0.3">
      <c r="A10" s="3" t="s">
        <v>16</v>
      </c>
      <c r="B10" s="3"/>
      <c r="C10" s="3"/>
      <c r="D10" s="15"/>
      <c r="E10" s="3"/>
      <c r="F10" s="15"/>
      <c r="H10" s="27"/>
      <c r="I10" s="27"/>
    </row>
    <row r="11" spans="1:9" x14ac:dyDescent="0.3">
      <c r="A11" s="9" t="s">
        <v>49</v>
      </c>
      <c r="B11" s="10" t="e">
        <f>+'WF01-Real'!H11</f>
        <v>#REF!</v>
      </c>
      <c r="C11" s="10" t="e">
        <f>'WF01-Real'!I11</f>
        <v>#REF!</v>
      </c>
      <c r="D11" s="16" t="e">
        <f>'WF01-Real'!J11</f>
        <v>#REF!</v>
      </c>
      <c r="E11" s="10" t="e">
        <f>SUM(#REF!)</f>
        <v>#REF!</v>
      </c>
      <c r="F11" s="16" t="e">
        <f>((E11/B11)-1)*100</f>
        <v>#REF!</v>
      </c>
      <c r="H11" s="27" t="e">
        <f>+E11-C11</f>
        <v>#REF!</v>
      </c>
      <c r="I11" s="27" t="e">
        <f>+H11/C11</f>
        <v>#REF!</v>
      </c>
    </row>
    <row r="12" spans="1:9" x14ac:dyDescent="0.3">
      <c r="A12" s="9" t="s">
        <v>48</v>
      </c>
      <c r="B12" s="33" t="e">
        <f>+'WF01-Real'!H12</f>
        <v>#REF!</v>
      </c>
      <c r="C12" s="33" t="e">
        <f>'WF01-Real'!I12</f>
        <v>#REF!</v>
      </c>
      <c r="D12" s="16" t="e">
        <f>'WF01-Real'!J12</f>
        <v>#REF!</v>
      </c>
      <c r="E12" s="33" t="e">
        <f>E13/E11</f>
        <v>#REF!</v>
      </c>
      <c r="F12" s="16" t="e">
        <f>((E12/B12)-1)*100</f>
        <v>#REF!</v>
      </c>
      <c r="H12" s="27" t="e">
        <f>+E12-C12</f>
        <v>#REF!</v>
      </c>
      <c r="I12" s="27" t="e">
        <f>+H12/C12</f>
        <v>#REF!</v>
      </c>
    </row>
    <row r="13" spans="1:9" x14ac:dyDescent="0.3">
      <c r="A13" s="9" t="s">
        <v>45</v>
      </c>
      <c r="B13" s="10" t="e">
        <f>+'WF01-Real'!H13</f>
        <v>#REF!</v>
      </c>
      <c r="C13" s="10" t="e">
        <f>'WF01-Real'!I13</f>
        <v>#REF!</v>
      </c>
      <c r="D13" s="16" t="e">
        <f>'WF01-Real'!J13</f>
        <v>#REF!</v>
      </c>
      <c r="E13" s="10" t="e">
        <f>SUM(#REF!)</f>
        <v>#REF!</v>
      </c>
      <c r="F13" s="16" t="e">
        <f>((E13/B13)-1)*100</f>
        <v>#REF!</v>
      </c>
      <c r="H13" s="27" t="e">
        <f>+E13-C13</f>
        <v>#REF!</v>
      </c>
      <c r="I13" s="27" t="e">
        <f>+H13/C13</f>
        <v>#REF!</v>
      </c>
    </row>
    <row r="14" spans="1:9" x14ac:dyDescent="0.3">
      <c r="A14" s="3" t="s">
        <v>12</v>
      </c>
      <c r="B14" s="3"/>
      <c r="C14" s="3"/>
      <c r="D14" s="15"/>
      <c r="E14" s="3"/>
      <c r="F14" s="15"/>
      <c r="H14" s="27"/>
      <c r="I14" s="27"/>
    </row>
    <row r="15" spans="1:9" x14ac:dyDescent="0.3">
      <c r="A15" s="9" t="s">
        <v>49</v>
      </c>
      <c r="B15" s="10" t="e">
        <f>+'WF01-Real'!H15</f>
        <v>#REF!</v>
      </c>
      <c r="C15" s="10" t="e">
        <f>'WF01-Real'!I15</f>
        <v>#REF!</v>
      </c>
      <c r="D15" s="16" t="e">
        <f>'WF01-Real'!J15</f>
        <v>#REF!</v>
      </c>
      <c r="E15" s="10" t="e">
        <f>SUM(#REF!)</f>
        <v>#REF!</v>
      </c>
      <c r="F15" s="16" t="e">
        <f>((E15/B15)-1)*100</f>
        <v>#REF!</v>
      </c>
      <c r="H15" s="27" t="e">
        <f>+E15-C15</f>
        <v>#REF!</v>
      </c>
      <c r="I15" s="27" t="e">
        <f>+H15/C15</f>
        <v>#REF!</v>
      </c>
    </row>
    <row r="16" spans="1:9" x14ac:dyDescent="0.3">
      <c r="A16" s="9" t="s">
        <v>48</v>
      </c>
      <c r="B16" s="33" t="e">
        <f>+'WF01-Real'!H16</f>
        <v>#REF!</v>
      </c>
      <c r="C16" s="33" t="e">
        <f>'WF01-Real'!I16</f>
        <v>#REF!</v>
      </c>
      <c r="D16" s="16" t="e">
        <f>'WF01-Real'!J16</f>
        <v>#REF!</v>
      </c>
      <c r="E16" s="33" t="e">
        <f>E17/E15</f>
        <v>#REF!</v>
      </c>
      <c r="F16" s="16" t="e">
        <f>((E16/B16)-1)*100</f>
        <v>#REF!</v>
      </c>
      <c r="H16" s="27" t="e">
        <f>+E16-C16</f>
        <v>#REF!</v>
      </c>
      <c r="I16" s="27" t="e">
        <f>+H16/C16</f>
        <v>#REF!</v>
      </c>
    </row>
    <row r="17" spans="1:9" x14ac:dyDescent="0.3">
      <c r="A17" s="9" t="s">
        <v>45</v>
      </c>
      <c r="B17" s="10" t="e">
        <f>+'WF01-Real'!H17</f>
        <v>#REF!</v>
      </c>
      <c r="C17" s="10" t="e">
        <f>'WF01-Real'!I17</f>
        <v>#REF!</v>
      </c>
      <c r="D17" s="16" t="e">
        <f>'WF01-Real'!J17</f>
        <v>#REF!</v>
      </c>
      <c r="E17" s="10" t="e">
        <f>SUM(#REF!)</f>
        <v>#REF!</v>
      </c>
      <c r="F17" s="16" t="e">
        <f>((E17/B17)-1)*100</f>
        <v>#REF!</v>
      </c>
      <c r="H17" s="27" t="e">
        <f>+E17-C17</f>
        <v>#REF!</v>
      </c>
      <c r="I17" s="27" t="e">
        <f>+H17/C17</f>
        <v>#REF!</v>
      </c>
    </row>
    <row r="18" spans="1:9" x14ac:dyDescent="0.3">
      <c r="A18" s="3" t="s">
        <v>17</v>
      </c>
      <c r="B18" s="3"/>
      <c r="C18" s="3"/>
      <c r="D18" s="15"/>
      <c r="E18" s="3"/>
      <c r="F18" s="15"/>
      <c r="H18" s="27"/>
      <c r="I18" s="27"/>
    </row>
    <row r="19" spans="1:9" x14ac:dyDescent="0.3">
      <c r="A19" s="9" t="s">
        <v>49</v>
      </c>
      <c r="B19" s="10" t="e">
        <f>+'WF01-Real'!H19</f>
        <v>#REF!</v>
      </c>
      <c r="C19" s="10" t="e">
        <f>'WF01-Real'!I19</f>
        <v>#REF!</v>
      </c>
      <c r="D19" s="16" t="e">
        <f>'WF01-Real'!J19</f>
        <v>#REF!</v>
      </c>
      <c r="E19" s="10" t="e">
        <f>SUM(#REF!)</f>
        <v>#REF!</v>
      </c>
      <c r="F19" s="16" t="e">
        <f t="shared" ref="F19:F25" si="0">((E19/B19)-1)*100</f>
        <v>#REF!</v>
      </c>
      <c r="H19" s="27" t="e">
        <f>+E19-C19</f>
        <v>#REF!</v>
      </c>
      <c r="I19" s="27" t="e">
        <f>+H19/C19</f>
        <v>#REF!</v>
      </c>
    </row>
    <row r="20" spans="1:9" x14ac:dyDescent="0.3">
      <c r="A20" s="9" t="s">
        <v>48</v>
      </c>
      <c r="B20" s="33" t="e">
        <f>+'WF01-Real'!H20</f>
        <v>#REF!</v>
      </c>
      <c r="C20" s="33" t="e">
        <f>'WF01-Real'!I20</f>
        <v>#REF!</v>
      </c>
      <c r="D20" s="16" t="e">
        <f>'WF01-Real'!J20</f>
        <v>#REF!</v>
      </c>
      <c r="E20" s="33" t="e">
        <f>E21/E19</f>
        <v>#REF!</v>
      </c>
      <c r="F20" s="16" t="e">
        <f t="shared" si="0"/>
        <v>#REF!</v>
      </c>
      <c r="H20" s="27" t="e">
        <f>+E20-C20</f>
        <v>#REF!</v>
      </c>
      <c r="I20" s="27" t="e">
        <f>+H20/C20</f>
        <v>#REF!</v>
      </c>
    </row>
    <row r="21" spans="1:9" x14ac:dyDescent="0.3">
      <c r="A21" s="9" t="s">
        <v>45</v>
      </c>
      <c r="B21" s="10" t="e">
        <f>+'WF01-Real'!H21</f>
        <v>#REF!</v>
      </c>
      <c r="C21" s="10" t="e">
        <f>'WF01-Real'!I21</f>
        <v>#REF!</v>
      </c>
      <c r="D21" s="16" t="e">
        <f>'WF01-Real'!J21</f>
        <v>#REF!</v>
      </c>
      <c r="E21" s="10" t="e">
        <f>SUM(#REF!)</f>
        <v>#REF!</v>
      </c>
      <c r="F21" s="16" t="e">
        <f t="shared" si="0"/>
        <v>#REF!</v>
      </c>
      <c r="H21" s="27" t="e">
        <f>+E21-C21</f>
        <v>#REF!</v>
      </c>
      <c r="I21" s="27" t="e">
        <f>+H21/C21</f>
        <v>#REF!</v>
      </c>
    </row>
    <row r="22" spans="1:9" x14ac:dyDescent="0.3">
      <c r="A22" s="3" t="s">
        <v>11</v>
      </c>
      <c r="B22" s="3"/>
      <c r="C22" s="3"/>
      <c r="D22" s="15"/>
      <c r="E22" s="3"/>
      <c r="F22" s="15"/>
      <c r="H22" s="27"/>
      <c r="I22" s="27"/>
    </row>
    <row r="23" spans="1:9" x14ac:dyDescent="0.3">
      <c r="A23" s="9" t="s">
        <v>49</v>
      </c>
      <c r="B23" s="10" t="e">
        <f>+'WF01-Real'!H23</f>
        <v>#REF!</v>
      </c>
      <c r="C23" s="10" t="e">
        <f>'WF01-Real'!I23</f>
        <v>#REF!</v>
      </c>
      <c r="D23" s="16" t="e">
        <f>'WF01-Real'!J23</f>
        <v>#REF!</v>
      </c>
      <c r="E23" s="10" t="e">
        <f>SUM(#REF!)</f>
        <v>#REF!</v>
      </c>
      <c r="F23" s="16" t="e">
        <f t="shared" si="0"/>
        <v>#REF!</v>
      </c>
      <c r="H23" s="27" t="e">
        <f>+E23-C23</f>
        <v>#REF!</v>
      </c>
      <c r="I23" s="27" t="e">
        <f>+H23/C23</f>
        <v>#REF!</v>
      </c>
    </row>
    <row r="24" spans="1:9" x14ac:dyDescent="0.3">
      <c r="A24" s="9" t="s">
        <v>48</v>
      </c>
      <c r="B24" s="33" t="e">
        <f>+'WF01-Real'!H24</f>
        <v>#REF!</v>
      </c>
      <c r="C24" s="33" t="e">
        <f>'WF01-Real'!I24</f>
        <v>#REF!</v>
      </c>
      <c r="D24" s="16" t="e">
        <f>'WF01-Real'!J24</f>
        <v>#REF!</v>
      </c>
      <c r="E24" s="33" t="e">
        <f>E25/E23</f>
        <v>#REF!</v>
      </c>
      <c r="F24" s="16" t="e">
        <f t="shared" si="0"/>
        <v>#REF!</v>
      </c>
      <c r="H24" s="27" t="e">
        <f>+E24-C24</f>
        <v>#REF!</v>
      </c>
      <c r="I24" s="27" t="e">
        <f>+H24/C24</f>
        <v>#REF!</v>
      </c>
    </row>
    <row r="25" spans="1:9" x14ac:dyDescent="0.3">
      <c r="A25" s="9" t="s">
        <v>45</v>
      </c>
      <c r="B25" s="10" t="e">
        <f>+'WF01-Real'!H25</f>
        <v>#REF!</v>
      </c>
      <c r="C25" s="10" t="e">
        <f>'WF01-Real'!I25</f>
        <v>#REF!</v>
      </c>
      <c r="D25" s="16" t="e">
        <f>'WF01-Real'!J25</f>
        <v>#REF!</v>
      </c>
      <c r="E25" s="10" t="e">
        <f>SUM(#REF!)</f>
        <v>#REF!</v>
      </c>
      <c r="F25" s="16" t="e">
        <f t="shared" si="0"/>
        <v>#REF!</v>
      </c>
      <c r="H25" s="27" t="e">
        <f>+E25-C25</f>
        <v>#REF!</v>
      </c>
      <c r="I25" s="27" t="e">
        <f>+H25/C25</f>
        <v>#REF!</v>
      </c>
    </row>
    <row r="26" spans="1:9" x14ac:dyDescent="0.3">
      <c r="A26" s="19" t="s">
        <v>7</v>
      </c>
      <c r="B26" s="12"/>
      <c r="C26" s="12"/>
      <c r="D26" s="17"/>
      <c r="E26" s="12"/>
      <c r="F26" s="17"/>
      <c r="H26" s="27"/>
      <c r="I26" s="27"/>
    </row>
    <row r="27" spans="1:9" x14ac:dyDescent="0.3">
      <c r="A27" s="3" t="s">
        <v>11</v>
      </c>
      <c r="B27" s="3"/>
      <c r="C27" s="3"/>
      <c r="D27" s="15"/>
      <c r="E27" s="3"/>
      <c r="F27" s="15"/>
      <c r="H27" s="27"/>
      <c r="I27" s="27"/>
    </row>
    <row r="28" spans="1:9" x14ac:dyDescent="0.3">
      <c r="A28" s="9" t="s">
        <v>44</v>
      </c>
      <c r="B28" s="10" t="e">
        <f>+'WF01-Real'!H28</f>
        <v>#REF!</v>
      </c>
      <c r="C28" s="10" t="e">
        <f>'WF01-Real'!I28</f>
        <v>#REF!</v>
      </c>
      <c r="D28" s="16" t="e">
        <f>'WF01-Real'!J28</f>
        <v>#REF!</v>
      </c>
      <c r="E28" s="10" t="e">
        <f>SUM(#REF!)</f>
        <v>#REF!</v>
      </c>
      <c r="F28" s="16" t="e">
        <f>((E28/B28)-1)*100</f>
        <v>#REF!</v>
      </c>
      <c r="H28" s="27" t="e">
        <f>+E28-C28</f>
        <v>#REF!</v>
      </c>
      <c r="I28" s="27" t="e">
        <f>+H28/C28</f>
        <v>#REF!</v>
      </c>
    </row>
    <row r="29" spans="1:9" x14ac:dyDescent="0.3">
      <c r="A29" s="9" t="s">
        <v>50</v>
      </c>
      <c r="B29" s="33" t="e">
        <f>+'WF01-Real'!H29</f>
        <v>#REF!</v>
      </c>
      <c r="C29" s="33" t="e">
        <f>'WF01-Real'!I29</f>
        <v>#REF!</v>
      </c>
      <c r="D29" s="16" t="e">
        <f>'WF01-Real'!J29</f>
        <v>#REF!</v>
      </c>
      <c r="E29" s="33" t="e">
        <f>E30/E28</f>
        <v>#REF!</v>
      </c>
      <c r="F29" s="16" t="e">
        <f>((E29/B29)-1)*100</f>
        <v>#REF!</v>
      </c>
      <c r="H29" s="27" t="e">
        <f>+E29-C29</f>
        <v>#REF!</v>
      </c>
      <c r="I29" s="27" t="e">
        <f>+H29/C29</f>
        <v>#REF!</v>
      </c>
    </row>
    <row r="30" spans="1:9" x14ac:dyDescent="0.3">
      <c r="A30" s="9" t="s">
        <v>45</v>
      </c>
      <c r="B30" s="10" t="e">
        <f>+'WF01-Real'!H30</f>
        <v>#REF!</v>
      </c>
      <c r="C30" s="10" t="e">
        <f>'WF01-Real'!I30</f>
        <v>#REF!</v>
      </c>
      <c r="D30" s="16" t="e">
        <f>'WF01-Real'!J30</f>
        <v>#REF!</v>
      </c>
      <c r="E30" s="10" t="e">
        <f>SUM(#REF!)</f>
        <v>#REF!</v>
      </c>
      <c r="F30" s="16" t="e">
        <f>((E30/B30)-1)*100</f>
        <v>#REF!</v>
      </c>
      <c r="H30" s="27" t="e">
        <f>+E30-C30</f>
        <v>#REF!</v>
      </c>
      <c r="I30" s="27" t="e">
        <f>+H30/C30</f>
        <v>#REF!</v>
      </c>
    </row>
    <row r="31" spans="1:9" x14ac:dyDescent="0.3">
      <c r="A31" s="19" t="s">
        <v>6</v>
      </c>
      <c r="B31" s="12"/>
      <c r="C31" s="12"/>
      <c r="D31" s="17"/>
      <c r="E31" s="12"/>
      <c r="F31" s="17"/>
      <c r="H31" s="27"/>
      <c r="I31" s="27"/>
    </row>
    <row r="32" spans="1:9" x14ac:dyDescent="0.3">
      <c r="A32" s="3" t="s">
        <v>15</v>
      </c>
      <c r="B32" s="3"/>
      <c r="C32" s="3"/>
      <c r="D32" s="15"/>
      <c r="E32" s="3"/>
      <c r="F32" s="15"/>
      <c r="H32" s="27"/>
      <c r="I32" s="27"/>
    </row>
    <row r="33" spans="1:9" x14ac:dyDescent="0.3">
      <c r="A33" s="9" t="s">
        <v>51</v>
      </c>
      <c r="B33" s="10" t="e">
        <f>+'WF01-Real'!H33</f>
        <v>#REF!</v>
      </c>
      <c r="C33" s="10" t="e">
        <f>'WF01-Real'!I33</f>
        <v>#REF!</v>
      </c>
      <c r="D33" s="16" t="e">
        <f>'WF01-Real'!J33</f>
        <v>#REF!</v>
      </c>
      <c r="E33" s="10" t="e">
        <f>SUM(#REF!)</f>
        <v>#REF!</v>
      </c>
      <c r="F33" s="16" t="e">
        <f>((E33/B33)-1)*100</f>
        <v>#REF!</v>
      </c>
      <c r="H33" s="27" t="e">
        <f>+E33-C33</f>
        <v>#REF!</v>
      </c>
      <c r="I33" s="27" t="e">
        <f>+H33/C33</f>
        <v>#REF!</v>
      </c>
    </row>
    <row r="34" spans="1:9" x14ac:dyDescent="0.3">
      <c r="A34" s="9" t="s">
        <v>52</v>
      </c>
      <c r="B34" s="33" t="e">
        <f>+'WF01-Real'!H34</f>
        <v>#REF!</v>
      </c>
      <c r="C34" s="33" t="e">
        <f>'WF01-Real'!I34</f>
        <v>#REF!</v>
      </c>
      <c r="D34" s="16" t="e">
        <f>'WF01-Real'!J34</f>
        <v>#REF!</v>
      </c>
      <c r="E34" s="33" t="e">
        <f>E35/E33</f>
        <v>#REF!</v>
      </c>
      <c r="F34" s="16" t="e">
        <f>((E34/B34)-1)*100</f>
        <v>#REF!</v>
      </c>
      <c r="H34" s="27" t="e">
        <f>+E34-C34</f>
        <v>#REF!</v>
      </c>
      <c r="I34" s="27" t="e">
        <f>+H34/C34</f>
        <v>#REF!</v>
      </c>
    </row>
    <row r="35" spans="1:9" x14ac:dyDescent="0.3">
      <c r="A35" s="9" t="s">
        <v>45</v>
      </c>
      <c r="B35" s="10" t="e">
        <f>+'WF01-Real'!H35</f>
        <v>#REF!</v>
      </c>
      <c r="C35" s="10" t="e">
        <f>'WF01-Real'!I35</f>
        <v>#REF!</v>
      </c>
      <c r="D35" s="16" t="e">
        <f>'WF01-Real'!J35</f>
        <v>#REF!</v>
      </c>
      <c r="E35" s="10" t="e">
        <f>SUM(#REF!)</f>
        <v>#REF!</v>
      </c>
      <c r="F35" s="16" t="e">
        <f>((E35/B35)-1)*100</f>
        <v>#REF!</v>
      </c>
      <c r="H35" s="27" t="e">
        <f>+E35-C35</f>
        <v>#REF!</v>
      </c>
      <c r="I35" s="27" t="e">
        <f>+H35/C35</f>
        <v>#REF!</v>
      </c>
    </row>
    <row r="36" spans="1:9" x14ac:dyDescent="0.3">
      <c r="A36" s="3" t="s">
        <v>16</v>
      </c>
      <c r="B36" s="3"/>
      <c r="C36" s="3"/>
      <c r="D36" s="15"/>
      <c r="E36" s="3"/>
      <c r="F36" s="15"/>
      <c r="H36" s="27"/>
      <c r="I36" s="27"/>
    </row>
    <row r="37" spans="1:9" x14ac:dyDescent="0.3">
      <c r="A37" s="9" t="s">
        <v>53</v>
      </c>
      <c r="B37" s="10" t="e">
        <f>+'WF01-Real'!H37</f>
        <v>#REF!</v>
      </c>
      <c r="C37" s="10" t="e">
        <f>'WF01-Real'!I37</f>
        <v>#REF!</v>
      </c>
      <c r="D37" s="16" t="e">
        <f>'WF01-Real'!J37</f>
        <v>#REF!</v>
      </c>
      <c r="E37" s="10" t="e">
        <f>SUM(#REF!)</f>
        <v>#REF!</v>
      </c>
      <c r="F37" s="16" t="e">
        <f>((E37/B37)-1)*100</f>
        <v>#REF!</v>
      </c>
      <c r="H37" s="27" t="e">
        <f>+E37-C37</f>
        <v>#REF!</v>
      </c>
      <c r="I37" s="27" t="e">
        <f>+H37/C37</f>
        <v>#REF!</v>
      </c>
    </row>
    <row r="38" spans="1:9" x14ac:dyDescent="0.3">
      <c r="A38" s="9" t="s">
        <v>52</v>
      </c>
      <c r="B38" s="33" t="e">
        <f>+'WF01-Real'!H38</f>
        <v>#REF!</v>
      </c>
      <c r="C38" s="33" t="e">
        <f>'WF01-Real'!I38</f>
        <v>#REF!</v>
      </c>
      <c r="D38" s="16" t="e">
        <f>'WF01-Real'!J38</f>
        <v>#REF!</v>
      </c>
      <c r="E38" s="33" t="e">
        <f>E39/E37</f>
        <v>#REF!</v>
      </c>
      <c r="F38" s="16" t="e">
        <f>((E38/B38)-1)*100</f>
        <v>#REF!</v>
      </c>
      <c r="H38" s="27" t="e">
        <f>+E38-C38</f>
        <v>#REF!</v>
      </c>
      <c r="I38" s="27" t="e">
        <f>+H38/C38</f>
        <v>#REF!</v>
      </c>
    </row>
    <row r="39" spans="1:9" x14ac:dyDescent="0.3">
      <c r="A39" s="9" t="s">
        <v>45</v>
      </c>
      <c r="B39" s="10" t="e">
        <f>+'WF01-Real'!H39</f>
        <v>#REF!</v>
      </c>
      <c r="C39" s="10" t="e">
        <f>'WF01-Real'!I39</f>
        <v>#REF!</v>
      </c>
      <c r="D39" s="16" t="e">
        <f>'WF01-Real'!J39</f>
        <v>#REF!</v>
      </c>
      <c r="E39" s="10" t="e">
        <f>SUM(#REF!)</f>
        <v>#REF!</v>
      </c>
      <c r="F39" s="16" t="e">
        <f>((E39/B39)-1)*100</f>
        <v>#REF!</v>
      </c>
      <c r="H39" s="27" t="e">
        <f>+E39-C39</f>
        <v>#REF!</v>
      </c>
      <c r="I39" s="27" t="e">
        <f>+H39/C39</f>
        <v>#REF!</v>
      </c>
    </row>
    <row r="40" spans="1:9" x14ac:dyDescent="0.3">
      <c r="A40" s="3" t="s">
        <v>12</v>
      </c>
      <c r="B40" s="3"/>
      <c r="C40" s="3"/>
      <c r="D40" s="15"/>
      <c r="E40" s="3"/>
      <c r="F40" s="15"/>
      <c r="H40" s="27"/>
      <c r="I40" s="27"/>
    </row>
    <row r="41" spans="1:9" x14ac:dyDescent="0.3">
      <c r="A41" s="9" t="s">
        <v>53</v>
      </c>
      <c r="B41" s="10" t="e">
        <f>+'WF01-Real'!H41</f>
        <v>#REF!</v>
      </c>
      <c r="C41" s="10" t="e">
        <f>'WF01-Real'!I41</f>
        <v>#REF!</v>
      </c>
      <c r="D41" s="16" t="e">
        <f>'WF01-Real'!J41</f>
        <v>#REF!</v>
      </c>
      <c r="E41" s="10" t="e">
        <f>SUM(#REF!)</f>
        <v>#REF!</v>
      </c>
      <c r="F41" s="16" t="e">
        <f>((E41/B41)-1)*100</f>
        <v>#REF!</v>
      </c>
      <c r="H41" s="27" t="e">
        <f>+E41-C41</f>
        <v>#REF!</v>
      </c>
      <c r="I41" s="27" t="e">
        <f>+H41/C41</f>
        <v>#REF!</v>
      </c>
    </row>
    <row r="42" spans="1:9" x14ac:dyDescent="0.3">
      <c r="A42" s="9" t="s">
        <v>52</v>
      </c>
      <c r="B42" s="33" t="e">
        <f>+'WF01-Real'!H42</f>
        <v>#REF!</v>
      </c>
      <c r="C42" s="33" t="e">
        <f>'WF01-Real'!I42</f>
        <v>#REF!</v>
      </c>
      <c r="D42" s="16" t="e">
        <f>'WF01-Real'!J42</f>
        <v>#REF!</v>
      </c>
      <c r="E42" s="33" t="e">
        <f>E43/E41</f>
        <v>#REF!</v>
      </c>
      <c r="F42" s="16" t="e">
        <f>((E42/B42)-1)*100</f>
        <v>#REF!</v>
      </c>
      <c r="H42" s="27" t="e">
        <f>+E42-C42</f>
        <v>#REF!</v>
      </c>
      <c r="I42" s="27" t="e">
        <f>+H42/C42</f>
        <v>#REF!</v>
      </c>
    </row>
    <row r="43" spans="1:9" x14ac:dyDescent="0.3">
      <c r="A43" s="9" t="s">
        <v>45</v>
      </c>
      <c r="B43" s="10" t="e">
        <f>+'WF01-Real'!H43</f>
        <v>#REF!</v>
      </c>
      <c r="C43" s="10" t="e">
        <f>'WF01-Real'!I43</f>
        <v>#REF!</v>
      </c>
      <c r="D43" s="16" t="e">
        <f>'WF01-Real'!J43</f>
        <v>#REF!</v>
      </c>
      <c r="E43" s="10" t="e">
        <f>SUM(#REF!)</f>
        <v>#REF!</v>
      </c>
      <c r="F43" s="16" t="e">
        <f>((E43/B43)-1)*100</f>
        <v>#REF!</v>
      </c>
      <c r="H43" s="27" t="e">
        <f>+E43-C43</f>
        <v>#REF!</v>
      </c>
      <c r="I43" s="27" t="e">
        <f>+H43/C43</f>
        <v>#REF!</v>
      </c>
    </row>
    <row r="44" spans="1:9" x14ac:dyDescent="0.3">
      <c r="A44" s="3" t="s">
        <v>17</v>
      </c>
      <c r="B44" s="3"/>
      <c r="C44" s="3"/>
      <c r="D44" s="15"/>
      <c r="E44" s="3"/>
      <c r="F44" s="15"/>
      <c r="H44" s="27"/>
      <c r="I44" s="27"/>
    </row>
    <row r="45" spans="1:9" x14ac:dyDescent="0.3">
      <c r="A45" s="9" t="s">
        <v>53</v>
      </c>
      <c r="B45" s="10" t="e">
        <f>+'WF01-Real'!H45</f>
        <v>#REF!</v>
      </c>
      <c r="C45" s="10" t="e">
        <f>'WF01-Real'!I45</f>
        <v>#REF!</v>
      </c>
      <c r="D45" s="16" t="e">
        <f>'WF01-Real'!J45</f>
        <v>#REF!</v>
      </c>
      <c r="E45" s="10" t="e">
        <f>SUM(#REF!)</f>
        <v>#REF!</v>
      </c>
      <c r="F45" s="16" t="e">
        <f>((E45/B45)-1)*100</f>
        <v>#REF!</v>
      </c>
      <c r="H45" s="27" t="e">
        <f>+E45-C45</f>
        <v>#REF!</v>
      </c>
      <c r="I45" s="27" t="e">
        <f>+H45/C45</f>
        <v>#REF!</v>
      </c>
    </row>
    <row r="46" spans="1:9" x14ac:dyDescent="0.3">
      <c r="A46" s="9" t="s">
        <v>52</v>
      </c>
      <c r="B46" s="33" t="e">
        <f>+'WF01-Real'!H46</f>
        <v>#REF!</v>
      </c>
      <c r="C46" s="33" t="e">
        <f>'WF01-Real'!I46</f>
        <v>#REF!</v>
      </c>
      <c r="D46" s="16" t="e">
        <f>'WF01-Real'!J46</f>
        <v>#REF!</v>
      </c>
      <c r="E46" s="33" t="e">
        <f>E47/E45</f>
        <v>#REF!</v>
      </c>
      <c r="F46" s="16" t="e">
        <f>((E46/B46)-1)*100</f>
        <v>#REF!</v>
      </c>
      <c r="H46" s="27" t="e">
        <f>+E46-C46</f>
        <v>#REF!</v>
      </c>
      <c r="I46" s="27" t="e">
        <f>+H46/C46</f>
        <v>#REF!</v>
      </c>
    </row>
    <row r="47" spans="1:9" x14ac:dyDescent="0.3">
      <c r="A47" s="9" t="s">
        <v>45</v>
      </c>
      <c r="B47" s="10" t="e">
        <f>+'WF01-Real'!H47</f>
        <v>#REF!</v>
      </c>
      <c r="C47" s="10" t="e">
        <f>'WF01-Real'!I47</f>
        <v>#REF!</v>
      </c>
      <c r="D47" s="16" t="e">
        <f>'WF01-Real'!J47</f>
        <v>#REF!</v>
      </c>
      <c r="E47" s="10" t="e">
        <f>SUM(#REF!)</f>
        <v>#REF!</v>
      </c>
      <c r="F47" s="16" t="e">
        <f>((E47/B47)-1)*100</f>
        <v>#REF!</v>
      </c>
      <c r="H47" s="27" t="e">
        <f>+E47-C47</f>
        <v>#REF!</v>
      </c>
      <c r="I47" s="27" t="e">
        <f>+H47/C47</f>
        <v>#REF!</v>
      </c>
    </row>
    <row r="48" spans="1:9" x14ac:dyDescent="0.3">
      <c r="A48" s="3" t="s">
        <v>11</v>
      </c>
      <c r="B48" s="3"/>
      <c r="C48" s="3"/>
      <c r="D48" s="15"/>
      <c r="E48" s="3"/>
      <c r="F48" s="15"/>
      <c r="H48" s="27"/>
      <c r="I48" s="27"/>
    </row>
    <row r="49" spans="1:10" x14ac:dyDescent="0.3">
      <c r="A49" s="9" t="s">
        <v>53</v>
      </c>
      <c r="B49" s="10" t="e">
        <f>+'WF01-Real'!H49</f>
        <v>#REF!</v>
      </c>
      <c r="C49" s="10" t="e">
        <f>'WF01-Real'!I49</f>
        <v>#REF!</v>
      </c>
      <c r="D49" s="16" t="e">
        <f>'WF01-Real'!J49</f>
        <v>#REF!</v>
      </c>
      <c r="E49" s="10" t="e">
        <f>SUM(#REF!)</f>
        <v>#REF!</v>
      </c>
      <c r="F49" s="16" t="e">
        <f>((E49/B49)-1)*100</f>
        <v>#REF!</v>
      </c>
      <c r="H49" s="27" t="e">
        <f>+E49-C49</f>
        <v>#REF!</v>
      </c>
      <c r="I49" s="27" t="e">
        <f>+H49/C49</f>
        <v>#REF!</v>
      </c>
    </row>
    <row r="50" spans="1:10" x14ac:dyDescent="0.3">
      <c r="A50" s="9" t="s">
        <v>52</v>
      </c>
      <c r="B50" s="33" t="e">
        <f>+'WF01-Real'!H50</f>
        <v>#REF!</v>
      </c>
      <c r="C50" s="33" t="e">
        <f>'WF01-Real'!I50</f>
        <v>#REF!</v>
      </c>
      <c r="D50" s="16" t="e">
        <f>'WF01-Real'!J50</f>
        <v>#REF!</v>
      </c>
      <c r="E50" s="33" t="e">
        <f>E51/E49</f>
        <v>#REF!</v>
      </c>
      <c r="F50" s="16" t="e">
        <f>((E50/B50)-1)*100</f>
        <v>#REF!</v>
      </c>
      <c r="H50" s="27" t="e">
        <f>+E50-C50</f>
        <v>#REF!</v>
      </c>
      <c r="I50" s="27" t="e">
        <f>+H50/C50</f>
        <v>#REF!</v>
      </c>
    </row>
    <row r="51" spans="1:10" x14ac:dyDescent="0.3">
      <c r="A51" s="9" t="s">
        <v>45</v>
      </c>
      <c r="B51" s="10" t="e">
        <f>+'WF01-Real'!H51</f>
        <v>#REF!</v>
      </c>
      <c r="C51" s="10" t="e">
        <f>'WF01-Real'!I51</f>
        <v>#REF!</v>
      </c>
      <c r="D51" s="16" t="e">
        <f>'WF01-Real'!J51</f>
        <v>#REF!</v>
      </c>
      <c r="E51" s="10" t="e">
        <f>SUM(#REF!)</f>
        <v>#REF!</v>
      </c>
      <c r="F51" s="16" t="e">
        <f>((E51/B51)-1)*100</f>
        <v>#REF!</v>
      </c>
      <c r="H51" s="27" t="e">
        <f>+E51-C51</f>
        <v>#REF!</v>
      </c>
      <c r="I51" s="27" t="e">
        <f>+H51/C51</f>
        <v>#REF!</v>
      </c>
    </row>
    <row r="52" spans="1:10" x14ac:dyDescent="0.3">
      <c r="A52" s="19" t="s">
        <v>8</v>
      </c>
      <c r="B52" s="12"/>
      <c r="C52" s="12"/>
      <c r="D52" s="17"/>
      <c r="E52" s="12"/>
      <c r="F52" s="17"/>
      <c r="H52" s="27"/>
      <c r="I52" s="27"/>
    </row>
    <row r="53" spans="1:10" x14ac:dyDescent="0.3">
      <c r="A53" s="3" t="s">
        <v>15</v>
      </c>
      <c r="B53" s="3"/>
      <c r="C53" s="3"/>
      <c r="D53" s="15"/>
      <c r="E53" s="3"/>
      <c r="F53" s="15"/>
      <c r="H53" s="27"/>
      <c r="I53" s="27"/>
    </row>
    <row r="54" spans="1:10" x14ac:dyDescent="0.3">
      <c r="A54" s="9" t="s">
        <v>44</v>
      </c>
      <c r="B54" s="10" t="e">
        <f>+'WF01-Real'!H54</f>
        <v>#REF!</v>
      </c>
      <c r="C54" s="10" t="e">
        <f>'WF01-Real'!I54</f>
        <v>#REF!</v>
      </c>
      <c r="D54" s="16" t="e">
        <f>'WF01-Real'!J54</f>
        <v>#REF!</v>
      </c>
      <c r="E54" s="10" t="e">
        <f>SUM(#REF!)</f>
        <v>#REF!</v>
      </c>
      <c r="F54" s="16" t="e">
        <f>((E54/B54)-1)*100</f>
        <v>#REF!</v>
      </c>
      <c r="G54" s="27" t="e">
        <f>+E54-B54</f>
        <v>#REF!</v>
      </c>
      <c r="H54" s="27" t="e">
        <f>+E54-C54</f>
        <v>#REF!</v>
      </c>
      <c r="I54" s="27" t="e">
        <f>+H54/C54</f>
        <v>#REF!</v>
      </c>
      <c r="J54" s="27">
        <v>72.561332596813145</v>
      </c>
    </row>
    <row r="55" spans="1:10" x14ac:dyDescent="0.3">
      <c r="A55" s="9" t="s">
        <v>46</v>
      </c>
      <c r="B55" s="33" t="e">
        <f>+'WF01-Real'!H55</f>
        <v>#REF!</v>
      </c>
      <c r="C55" s="33" t="e">
        <f>'WF01-Real'!I55</f>
        <v>#REF!</v>
      </c>
      <c r="D55" s="16" t="e">
        <f>'WF01-Real'!J55</f>
        <v>#REF!</v>
      </c>
      <c r="E55" s="33" t="e">
        <f>E56/E54</f>
        <v>#REF!</v>
      </c>
      <c r="F55" s="16" t="e">
        <f>((E55/B55)-1)*100</f>
        <v>#REF!</v>
      </c>
      <c r="G55" s="27" t="e">
        <f t="shared" ref="G55:G60" si="1">+E55-B55</f>
        <v>#REF!</v>
      </c>
      <c r="H55" s="27" t="e">
        <f>+E55-C55</f>
        <v>#REF!</v>
      </c>
      <c r="I55" s="27" t="e">
        <f>+H55/C55</f>
        <v>#REF!</v>
      </c>
      <c r="J55" s="27">
        <v>0.11851552774814111</v>
      </c>
    </row>
    <row r="56" spans="1:10" x14ac:dyDescent="0.3">
      <c r="A56" s="9" t="s">
        <v>45</v>
      </c>
      <c r="B56" s="10" t="e">
        <f>+'WF01-Real'!H56</f>
        <v>#REF!</v>
      </c>
      <c r="C56" s="10" t="e">
        <f>'WF01-Real'!I56</f>
        <v>#REF!</v>
      </c>
      <c r="D56" s="16" t="e">
        <f>'WF01-Real'!J56</f>
        <v>#REF!</v>
      </c>
      <c r="E56" s="10" t="e">
        <f>SUM(#REF!)</f>
        <v>#REF!</v>
      </c>
      <c r="F56" s="16" t="e">
        <f>((E56/B56)-1)*100</f>
        <v>#REF!</v>
      </c>
      <c r="G56" s="27" t="e">
        <f t="shared" si="1"/>
        <v>#REF!</v>
      </c>
      <c r="H56" s="27" t="e">
        <f>+E56-C56</f>
        <v>#REF!</v>
      </c>
      <c r="I56" s="27" t="e">
        <f>+H56/C56</f>
        <v>#REF!</v>
      </c>
      <c r="J56" s="27">
        <v>333.08152807758529</v>
      </c>
    </row>
    <row r="57" spans="1:10" x14ac:dyDescent="0.3">
      <c r="A57" s="3" t="s">
        <v>16</v>
      </c>
      <c r="B57" s="3"/>
      <c r="C57" s="3"/>
      <c r="D57" s="15"/>
      <c r="E57" s="3"/>
      <c r="F57" s="15"/>
      <c r="G57" s="27"/>
      <c r="H57" s="27"/>
      <c r="I57" s="27"/>
      <c r="J57" s="27"/>
    </row>
    <row r="58" spans="1:10" x14ac:dyDescent="0.3">
      <c r="A58" s="9" t="s">
        <v>44</v>
      </c>
      <c r="B58" s="10" t="e">
        <f>+'WF01-Real'!H58</f>
        <v>#REF!</v>
      </c>
      <c r="C58" s="10" t="e">
        <f>'WF01-Real'!I58</f>
        <v>#REF!</v>
      </c>
      <c r="D58" s="16" t="e">
        <f>'WF01-Real'!J58</f>
        <v>#REF!</v>
      </c>
      <c r="E58" s="10" t="e">
        <f>SUM(#REF!)</f>
        <v>#REF!</v>
      </c>
      <c r="F58" s="16" t="e">
        <f>((E58/B58)-1)*100</f>
        <v>#REF!</v>
      </c>
      <c r="G58" s="27" t="e">
        <f t="shared" si="1"/>
        <v>#REF!</v>
      </c>
      <c r="H58" s="27" t="e">
        <f>+E58-C58</f>
        <v>#REF!</v>
      </c>
      <c r="I58" s="27" t="e">
        <f>+H58/C58</f>
        <v>#REF!</v>
      </c>
      <c r="J58" s="27">
        <v>86.935442912896519</v>
      </c>
    </row>
    <row r="59" spans="1:10" x14ac:dyDescent="0.3">
      <c r="A59" s="9" t="s">
        <v>46</v>
      </c>
      <c r="B59" s="33" t="e">
        <f>+'WF01-Real'!H59</f>
        <v>#REF!</v>
      </c>
      <c r="C59" s="33" t="e">
        <f>'WF01-Real'!I59</f>
        <v>#REF!</v>
      </c>
      <c r="D59" s="16" t="e">
        <f>'WF01-Real'!J59</f>
        <v>#REF!</v>
      </c>
      <c r="E59" s="33" t="e">
        <f>E60/E58</f>
        <v>#REF!</v>
      </c>
      <c r="F59" s="16" t="e">
        <f>((E59/B59)-1)*100</f>
        <v>#REF!</v>
      </c>
      <c r="G59" s="27" t="e">
        <f t="shared" si="1"/>
        <v>#REF!</v>
      </c>
      <c r="H59" s="27" t="e">
        <f>+E59-C59</f>
        <v>#REF!</v>
      </c>
      <c r="I59" s="27" t="e">
        <f>+H59/C59</f>
        <v>#REF!</v>
      </c>
      <c r="J59" s="27">
        <v>0.14075509780667472</v>
      </c>
    </row>
    <row r="60" spans="1:10" x14ac:dyDescent="0.3">
      <c r="A60" s="9" t="s">
        <v>45</v>
      </c>
      <c r="B60" s="10" t="e">
        <f>+'WF01-Real'!H60</f>
        <v>#REF!</v>
      </c>
      <c r="C60" s="10" t="e">
        <f>'WF01-Real'!I60</f>
        <v>#REF!</v>
      </c>
      <c r="D60" s="16" t="e">
        <f>'WF01-Real'!J60</f>
        <v>#REF!</v>
      </c>
      <c r="E60" s="10" t="e">
        <f>SUM(#REF!)</f>
        <v>#REF!</v>
      </c>
      <c r="F60" s="16" t="e">
        <f>((E60/B60)-1)*100</f>
        <v>#REF!</v>
      </c>
      <c r="G60" s="27" t="e">
        <f t="shared" si="1"/>
        <v>#REF!</v>
      </c>
      <c r="H60" s="27" t="e">
        <f>+E60-C60</f>
        <v>#REF!</v>
      </c>
      <c r="I60" s="27" t="e">
        <f>+H60/C60</f>
        <v>#REF!</v>
      </c>
      <c r="J60" s="27">
        <v>323.2493398197671</v>
      </c>
    </row>
    <row r="61" spans="1:10" x14ac:dyDescent="0.3">
      <c r="A61" s="3" t="s">
        <v>12</v>
      </c>
      <c r="B61" s="3"/>
      <c r="C61" s="3"/>
      <c r="D61" s="15"/>
      <c r="E61" s="3"/>
      <c r="F61" s="15"/>
      <c r="G61" s="27"/>
      <c r="H61" s="27"/>
      <c r="I61" s="27"/>
      <c r="J61" s="27"/>
    </row>
    <row r="62" spans="1:10" x14ac:dyDescent="0.3">
      <c r="A62" s="9" t="s">
        <v>44</v>
      </c>
      <c r="B62" s="10" t="e">
        <f>+'WF01-Real'!H62</f>
        <v>#REF!</v>
      </c>
      <c r="C62" s="10" t="e">
        <f>'WF01-Real'!I62</f>
        <v>#REF!</v>
      </c>
      <c r="D62" s="16" t="e">
        <f>'WF01-Real'!J62</f>
        <v>#REF!</v>
      </c>
      <c r="E62" s="10" t="e">
        <f>SUM(#REF!)</f>
        <v>#REF!</v>
      </c>
      <c r="F62" s="16" t="e">
        <f>((E62/B62)-1)*100</f>
        <v>#REF!</v>
      </c>
      <c r="G62" s="27" t="e">
        <f t="shared" ref="G62:G64" si="2">+E62-B62</f>
        <v>#REF!</v>
      </c>
      <c r="H62" s="27" t="e">
        <f>+E62-C62</f>
        <v>#REF!</v>
      </c>
      <c r="I62" s="27" t="e">
        <f>+H62/C62</f>
        <v>#REF!</v>
      </c>
      <c r="J62" s="27">
        <v>80.187285611701554</v>
      </c>
    </row>
    <row r="63" spans="1:10" x14ac:dyDescent="0.3">
      <c r="A63" s="9" t="s">
        <v>46</v>
      </c>
      <c r="B63" s="33" t="e">
        <f>+'WF01-Real'!H63</f>
        <v>#REF!</v>
      </c>
      <c r="C63" s="33" t="e">
        <f>'WF01-Real'!I63</f>
        <v>#REF!</v>
      </c>
      <c r="D63" s="16" t="e">
        <f>'WF01-Real'!J63</f>
        <v>#REF!</v>
      </c>
      <c r="E63" s="33" t="e">
        <f>E64/E62</f>
        <v>#REF!</v>
      </c>
      <c r="F63" s="16" t="e">
        <f>((E63/B63)-1)*100</f>
        <v>#REF!</v>
      </c>
      <c r="G63" s="27" t="e">
        <f t="shared" si="2"/>
        <v>#REF!</v>
      </c>
      <c r="H63" s="27" t="e">
        <f>+E63-C63</f>
        <v>#REF!</v>
      </c>
      <c r="I63" s="27" t="e">
        <f>+H63/C63</f>
        <v>#REF!</v>
      </c>
      <c r="J63" s="27">
        <v>-0.1323007246583634</v>
      </c>
    </row>
    <row r="64" spans="1:10" x14ac:dyDescent="0.3">
      <c r="A64" s="9" t="s">
        <v>45</v>
      </c>
      <c r="B64" s="10" t="e">
        <f>+'WF01-Real'!H64</f>
        <v>#REF!</v>
      </c>
      <c r="C64" s="10" t="e">
        <f>'WF01-Real'!I64</f>
        <v>#REF!</v>
      </c>
      <c r="D64" s="16" t="e">
        <f>'WF01-Real'!J64</f>
        <v>#REF!</v>
      </c>
      <c r="E64" s="10" t="e">
        <f>SUM(#REF!)</f>
        <v>#REF!</v>
      </c>
      <c r="F64" s="16" t="e">
        <f>((E64/B64)-1)*100</f>
        <v>#REF!</v>
      </c>
      <c r="G64" s="27" t="e">
        <f t="shared" si="2"/>
        <v>#REF!</v>
      </c>
      <c r="H64" s="27" t="e">
        <f>+E64-C64</f>
        <v>#REF!</v>
      </c>
      <c r="I64" s="27" t="e">
        <f>+H64/C64</f>
        <v>#REF!</v>
      </c>
      <c r="J64" s="27">
        <v>193.46522215787104</v>
      </c>
    </row>
    <row r="65" spans="1:9" x14ac:dyDescent="0.3">
      <c r="A65" s="3" t="s">
        <v>11</v>
      </c>
      <c r="B65" s="3"/>
      <c r="C65" s="3"/>
      <c r="D65" s="15"/>
      <c r="E65" s="3"/>
      <c r="F65" s="15"/>
      <c r="H65" s="27"/>
      <c r="I65" s="27"/>
    </row>
    <row r="66" spans="1:9" ht="15" thickBot="1" x14ac:dyDescent="0.35">
      <c r="A66" s="9" t="s">
        <v>45</v>
      </c>
      <c r="B66" s="10" t="e">
        <f>(B56*'WF01-Real'!H69+B60*'WF01-Real'!H76+B64*'WF01-Real'!H83)/('WF01-Real'!H69+'WF01-Real'!H76+'WF01-Real'!H83)</f>
        <v>#REF!</v>
      </c>
      <c r="C66" s="10"/>
      <c r="D66" s="16"/>
      <c r="E66" s="10" t="e">
        <f>(E56*'WF01-Real'!I69+E60*'WF01-Real'!I76+E64*'WF01-Real'!I83)/('WF01-Real'!I69+'WF01-Real'!I76+'WF01-Real'!I83)</f>
        <v>#REF!</v>
      </c>
      <c r="F66" s="16"/>
      <c r="H66" s="27" t="e">
        <f>(E66-B66)/B66</f>
        <v>#REF!</v>
      </c>
      <c r="I66" s="27"/>
    </row>
    <row r="67" spans="1:9" x14ac:dyDescent="0.3">
      <c r="A67" s="94" t="s">
        <v>38</v>
      </c>
      <c r="B67" s="94"/>
      <c r="C67" s="94"/>
      <c r="D67" s="94"/>
      <c r="E67" s="94"/>
      <c r="F67" s="94"/>
      <c r="H67" s="27"/>
      <c r="I67" s="27"/>
    </row>
    <row r="68" spans="1:9" x14ac:dyDescent="0.3">
      <c r="A68" s="7" t="s">
        <v>39</v>
      </c>
    </row>
    <row r="69" spans="1:9" x14ac:dyDescent="0.3">
      <c r="A69" s="7" t="s">
        <v>27</v>
      </c>
    </row>
    <row r="70" spans="1:9" x14ac:dyDescent="0.3">
      <c r="A70" s="7" t="s">
        <v>28</v>
      </c>
    </row>
  </sheetData>
  <mergeCells count="2">
    <mergeCell ref="C2:F2"/>
    <mergeCell ref="A67:F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0"/>
  <sheetViews>
    <sheetView showGridLines="0" zoomScaleNormal="100" workbookViewId="0">
      <pane xSplit="1" ySplit="4" topLeftCell="B14" activePane="bottomRight" state="frozen"/>
      <selection activeCell="L54" sqref="L54"/>
      <selection pane="topRight" activeCell="L54" sqref="L54"/>
      <selection pane="bottomLeft" activeCell="L54" sqref="L54"/>
      <selection pane="bottomRight" activeCell="L54" sqref="L54"/>
    </sheetView>
  </sheetViews>
  <sheetFormatPr defaultRowHeight="14.4" x14ac:dyDescent="0.3"/>
  <cols>
    <col min="1" max="1" width="20.109375" customWidth="1"/>
    <col min="2" max="2" width="15.88671875" customWidth="1"/>
    <col min="3" max="3" width="11.88671875" customWidth="1"/>
    <col min="4" max="4" width="11.88671875" style="8" customWidth="1"/>
    <col min="5" max="5" width="10.88671875" customWidth="1"/>
    <col min="6" max="6" width="10.88671875" style="8" customWidth="1"/>
    <col min="12" max="12" width="10.109375" bestFit="1" customWidth="1"/>
  </cols>
  <sheetData>
    <row r="1" spans="1:13" ht="15.6" x14ac:dyDescent="0.3">
      <c r="A1" s="1" t="s">
        <v>19</v>
      </c>
    </row>
    <row r="2" spans="1:13" x14ac:dyDescent="0.3">
      <c r="A2" s="4"/>
      <c r="B2" s="4"/>
      <c r="C2" s="96" t="s">
        <v>29</v>
      </c>
      <c r="D2" s="97"/>
      <c r="E2" s="97"/>
      <c r="F2" s="98"/>
    </row>
    <row r="3" spans="1:13" ht="24.6" x14ac:dyDescent="0.3">
      <c r="A3" s="4"/>
      <c r="B3" s="6" t="s">
        <v>30</v>
      </c>
      <c r="C3" s="6" t="s">
        <v>31</v>
      </c>
      <c r="D3" s="18"/>
      <c r="E3" s="6" t="s">
        <v>32</v>
      </c>
      <c r="F3" s="18"/>
      <c r="H3" s="26" t="s">
        <v>33</v>
      </c>
      <c r="I3" s="26"/>
      <c r="J3" s="26"/>
      <c r="K3" s="26" t="s">
        <v>55</v>
      </c>
      <c r="L3" s="26" t="s">
        <v>34</v>
      </c>
      <c r="M3" s="26" t="s">
        <v>35</v>
      </c>
    </row>
    <row r="4" spans="1:13" ht="15" thickBot="1" x14ac:dyDescent="0.35">
      <c r="A4" s="5" t="s">
        <v>20</v>
      </c>
      <c r="B4" s="11" t="str">
        <f>+'Seasonal WFO'!F4</f>
        <v>23-24</v>
      </c>
      <c r="C4" s="11" t="str">
        <f>+'Seasonal WFO'!G4</f>
        <v>24-25</v>
      </c>
      <c r="D4" s="13" t="s">
        <v>23</v>
      </c>
      <c r="E4" s="11" t="str">
        <f>+C4</f>
        <v>24-25</v>
      </c>
      <c r="F4" s="13" t="s">
        <v>23</v>
      </c>
      <c r="H4" s="5" t="s">
        <v>36</v>
      </c>
      <c r="I4" s="5" t="s">
        <v>37</v>
      </c>
      <c r="J4" s="5"/>
      <c r="K4" s="5" t="s">
        <v>36</v>
      </c>
      <c r="L4" s="5"/>
      <c r="M4" s="5"/>
    </row>
    <row r="5" spans="1:13" ht="15" thickTop="1" x14ac:dyDescent="0.3">
      <c r="A5" s="2" t="s">
        <v>24</v>
      </c>
      <c r="B5" s="2"/>
      <c r="C5" s="2"/>
      <c r="D5" s="14"/>
      <c r="E5" s="2"/>
      <c r="F5" s="14"/>
      <c r="H5" s="27"/>
      <c r="I5" s="27"/>
      <c r="J5" s="27"/>
      <c r="K5" s="27"/>
      <c r="L5" s="27"/>
      <c r="M5" s="27"/>
    </row>
    <row r="6" spans="1:13" x14ac:dyDescent="0.3">
      <c r="A6" s="3" t="s">
        <v>15</v>
      </c>
      <c r="B6" s="3"/>
      <c r="C6" s="3"/>
      <c r="D6" s="15"/>
      <c r="E6" s="3"/>
      <c r="F6" s="15"/>
      <c r="H6" s="27"/>
      <c r="I6" s="27"/>
      <c r="J6" s="27"/>
      <c r="K6" s="27"/>
      <c r="L6" s="27"/>
      <c r="M6" s="27"/>
    </row>
    <row r="7" spans="1:13" ht="12.75" customHeight="1" x14ac:dyDescent="0.3">
      <c r="A7" s="9" t="s">
        <v>47</v>
      </c>
      <c r="B7" s="10" t="e">
        <f>+'WF01-Real'!H7</f>
        <v>#REF!</v>
      </c>
      <c r="C7" s="10" t="e">
        <f>'WF01-Real'!I7</f>
        <v>#REF!</v>
      </c>
      <c r="D7" s="16" t="e">
        <f>'WF01-Real'!J7</f>
        <v>#REF!</v>
      </c>
      <c r="E7" s="10" t="e">
        <f>SUM(#REF!)</f>
        <v>#REF!</v>
      </c>
      <c r="F7" s="16" t="e">
        <f>((E7/B7)-1)*100</f>
        <v>#REF!</v>
      </c>
      <c r="H7" s="27" t="e">
        <f>+E7-C7</f>
        <v>#REF!</v>
      </c>
      <c r="I7" s="27" t="e">
        <f>+H7/C7</f>
        <v>#REF!</v>
      </c>
      <c r="J7" s="27"/>
      <c r="K7" s="27" t="e">
        <f t="shared" ref="K7:K65" si="0">C7-B7</f>
        <v>#REF!</v>
      </c>
      <c r="L7" s="27" t="e">
        <f>F9-F17</f>
        <v>#REF!</v>
      </c>
      <c r="M7" s="27"/>
    </row>
    <row r="8" spans="1:13" x14ac:dyDescent="0.3">
      <c r="A8" s="9" t="s">
        <v>48</v>
      </c>
      <c r="B8" s="33" t="e">
        <f>+'WF01-Real'!H8</f>
        <v>#REF!</v>
      </c>
      <c r="C8" s="33" t="e">
        <f>'WF01-Real'!I8</f>
        <v>#REF!</v>
      </c>
      <c r="D8" s="16" t="e">
        <f>'WF01-Real'!J8</f>
        <v>#REF!</v>
      </c>
      <c r="E8" s="33" t="e">
        <f>E9/E7</f>
        <v>#REF!</v>
      </c>
      <c r="F8" s="16" t="e">
        <f>((E8/B8)-1)*100</f>
        <v>#REF!</v>
      </c>
      <c r="H8" s="27" t="e">
        <f>+E8-C8</f>
        <v>#REF!</v>
      </c>
      <c r="I8" s="27" t="e">
        <f>+H8/C8</f>
        <v>#REF!</v>
      </c>
      <c r="J8" s="27"/>
      <c r="K8" s="27" t="e">
        <f t="shared" si="0"/>
        <v>#REF!</v>
      </c>
      <c r="L8" s="27"/>
      <c r="M8" s="27"/>
    </row>
    <row r="9" spans="1:13" x14ac:dyDescent="0.3">
      <c r="A9" s="9" t="s">
        <v>45</v>
      </c>
      <c r="B9" s="10" t="e">
        <f>+'WF01-Real'!H9</f>
        <v>#REF!</v>
      </c>
      <c r="C9" s="10" t="e">
        <f>'WF01-Real'!I9</f>
        <v>#REF!</v>
      </c>
      <c r="D9" s="16" t="e">
        <f>'WF01-Real'!J9</f>
        <v>#REF!</v>
      </c>
      <c r="E9" s="10" t="e">
        <f>SUM(#REF!)</f>
        <v>#REF!</v>
      </c>
      <c r="F9" s="16" t="e">
        <f>((E9/B9)-1)*100</f>
        <v>#REF!</v>
      </c>
      <c r="H9" s="27" t="e">
        <f>+E9-C9</f>
        <v>#REF!</v>
      </c>
      <c r="I9" s="27" t="e">
        <f>+H9/C9</f>
        <v>#REF!</v>
      </c>
      <c r="J9" s="27"/>
      <c r="K9" s="27" t="e">
        <f>C9-B9</f>
        <v>#REF!</v>
      </c>
      <c r="L9" s="27"/>
      <c r="M9" s="27"/>
    </row>
    <row r="10" spans="1:13" x14ac:dyDescent="0.3">
      <c r="A10" s="3" t="s">
        <v>16</v>
      </c>
      <c r="B10" s="3"/>
      <c r="C10" s="3"/>
      <c r="D10" s="15"/>
      <c r="E10" s="3"/>
      <c r="F10" s="15"/>
      <c r="H10" s="27"/>
      <c r="I10" s="27"/>
      <c r="J10" s="27"/>
      <c r="K10" s="27">
        <f t="shared" si="0"/>
        <v>0</v>
      </c>
      <c r="L10" s="27"/>
      <c r="M10" s="27"/>
    </row>
    <row r="11" spans="1:13" x14ac:dyDescent="0.3">
      <c r="A11" s="9" t="s">
        <v>49</v>
      </c>
      <c r="B11" s="10" t="e">
        <f>+'WF01-Real'!H11</f>
        <v>#REF!</v>
      </c>
      <c r="C11" s="10" t="e">
        <f>'WF01-Real'!I11</f>
        <v>#REF!</v>
      </c>
      <c r="D11" s="16" t="e">
        <f>'WF01-Real'!J11</f>
        <v>#REF!</v>
      </c>
      <c r="E11" s="10" t="e">
        <f>SUM(#REF!)</f>
        <v>#REF!</v>
      </c>
      <c r="F11" s="16" t="e">
        <f>((E11/B11)-1)*100</f>
        <v>#REF!</v>
      </c>
      <c r="H11" s="27" t="e">
        <f>+E11-C11</f>
        <v>#REF!</v>
      </c>
      <c r="I11" s="27" t="e">
        <f>+H11/C11</f>
        <v>#REF!</v>
      </c>
      <c r="J11" s="27"/>
      <c r="K11" s="27" t="e">
        <f t="shared" si="0"/>
        <v>#REF!</v>
      </c>
      <c r="L11" s="27"/>
      <c r="M11" s="27"/>
    </row>
    <row r="12" spans="1:13" x14ac:dyDescent="0.3">
      <c r="A12" s="9" t="s">
        <v>48</v>
      </c>
      <c r="B12" s="33" t="e">
        <f>+'WF01-Real'!H12</f>
        <v>#REF!</v>
      </c>
      <c r="C12" s="33" t="e">
        <f>'WF01-Real'!I12</f>
        <v>#REF!</v>
      </c>
      <c r="D12" s="16" t="e">
        <f>'WF01-Real'!J12</f>
        <v>#REF!</v>
      </c>
      <c r="E12" s="33" t="e">
        <f>E13/E11</f>
        <v>#REF!</v>
      </c>
      <c r="F12" s="16" t="e">
        <f>((E12/B12)-1)*100</f>
        <v>#REF!</v>
      </c>
      <c r="H12" s="27" t="e">
        <f>+E12-C12</f>
        <v>#REF!</v>
      </c>
      <c r="I12" s="27" t="e">
        <f>+H12/C12</f>
        <v>#REF!</v>
      </c>
      <c r="J12" s="27"/>
      <c r="K12" s="27" t="e">
        <f t="shared" si="0"/>
        <v>#REF!</v>
      </c>
      <c r="L12" s="27"/>
      <c r="M12" s="27"/>
    </row>
    <row r="13" spans="1:13" x14ac:dyDescent="0.3">
      <c r="A13" s="9" t="s">
        <v>45</v>
      </c>
      <c r="B13" s="10" t="e">
        <f>+'WF01-Real'!H13</f>
        <v>#REF!</v>
      </c>
      <c r="C13" s="10" t="e">
        <f>'WF01-Real'!I13</f>
        <v>#REF!</v>
      </c>
      <c r="D13" s="16" t="e">
        <f>'WF01-Real'!J13</f>
        <v>#REF!</v>
      </c>
      <c r="E13" s="10" t="e">
        <f>SUM(#REF!)</f>
        <v>#REF!</v>
      </c>
      <c r="F13" s="16" t="e">
        <f>((E13/B13)-1)*100</f>
        <v>#REF!</v>
      </c>
      <c r="H13" s="27" t="e">
        <f>+E13-C13</f>
        <v>#REF!</v>
      </c>
      <c r="I13" s="27" t="e">
        <f>+H13/C13</f>
        <v>#REF!</v>
      </c>
      <c r="J13" s="27"/>
      <c r="K13" s="27" t="e">
        <f t="shared" si="0"/>
        <v>#REF!</v>
      </c>
      <c r="L13" s="27"/>
      <c r="M13" s="27"/>
    </row>
    <row r="14" spans="1:13" x14ac:dyDescent="0.3">
      <c r="A14" s="3" t="s">
        <v>12</v>
      </c>
      <c r="B14" s="3"/>
      <c r="C14" s="3"/>
      <c r="D14" s="15"/>
      <c r="E14" s="3"/>
      <c r="F14" s="15"/>
      <c r="H14" s="27"/>
      <c r="I14" s="27"/>
      <c r="J14" s="27"/>
      <c r="K14" s="27">
        <f t="shared" si="0"/>
        <v>0</v>
      </c>
      <c r="L14" s="27"/>
      <c r="M14" s="27"/>
    </row>
    <row r="15" spans="1:13" x14ac:dyDescent="0.3">
      <c r="A15" s="9" t="s">
        <v>49</v>
      </c>
      <c r="B15" s="10" t="e">
        <f>+'WF01-Real'!H15</f>
        <v>#REF!</v>
      </c>
      <c r="C15" s="10" t="e">
        <f>'WF01-Real'!I15</f>
        <v>#REF!</v>
      </c>
      <c r="D15" s="16" t="e">
        <f>'WF01-Real'!J15</f>
        <v>#REF!</v>
      </c>
      <c r="E15" s="10" t="e">
        <f>SUM(#REF!)</f>
        <v>#REF!</v>
      </c>
      <c r="F15" s="16" t="e">
        <f>((E15/B15)-1)*100</f>
        <v>#REF!</v>
      </c>
      <c r="H15" s="27" t="e">
        <f>+E15-C15</f>
        <v>#REF!</v>
      </c>
      <c r="I15" s="27" t="e">
        <f>+H15/C15</f>
        <v>#REF!</v>
      </c>
      <c r="J15" s="27"/>
      <c r="K15" s="27" t="e">
        <f t="shared" si="0"/>
        <v>#REF!</v>
      </c>
      <c r="L15" s="27"/>
      <c r="M15" s="27"/>
    </row>
    <row r="16" spans="1:13" x14ac:dyDescent="0.3">
      <c r="A16" s="9" t="s">
        <v>48</v>
      </c>
      <c r="B16" s="33" t="e">
        <f>+'WF01-Real'!H16</f>
        <v>#REF!</v>
      </c>
      <c r="C16" s="33" t="e">
        <f>'WF01-Real'!I16</f>
        <v>#REF!</v>
      </c>
      <c r="D16" s="16" t="e">
        <f>'WF01-Real'!J16</f>
        <v>#REF!</v>
      </c>
      <c r="E16" s="33" t="e">
        <f>E17/E15</f>
        <v>#REF!</v>
      </c>
      <c r="F16" s="16" t="e">
        <f>((E16/B16)-1)*100</f>
        <v>#REF!</v>
      </c>
      <c r="H16" s="27" t="e">
        <f>+E16-C16</f>
        <v>#REF!</v>
      </c>
      <c r="I16" s="27" t="e">
        <f>+H16/C16</f>
        <v>#REF!</v>
      </c>
      <c r="J16" s="27"/>
      <c r="K16" s="27" t="e">
        <f t="shared" si="0"/>
        <v>#REF!</v>
      </c>
      <c r="L16" s="27"/>
      <c r="M16" s="27"/>
    </row>
    <row r="17" spans="1:13" x14ac:dyDescent="0.3">
      <c r="A17" s="9" t="s">
        <v>45</v>
      </c>
      <c r="B17" s="10" t="e">
        <f>+'WF01-Real'!H17</f>
        <v>#REF!</v>
      </c>
      <c r="C17" s="10" t="e">
        <f>'WF01-Real'!I17</f>
        <v>#REF!</v>
      </c>
      <c r="D17" s="16" t="e">
        <f>'WF01-Real'!J17</f>
        <v>#REF!</v>
      </c>
      <c r="E17" s="10" t="e">
        <f>SUM(#REF!)</f>
        <v>#REF!</v>
      </c>
      <c r="F17" s="16" t="e">
        <f>((E17/B17)-1)*100</f>
        <v>#REF!</v>
      </c>
      <c r="H17" s="27" t="e">
        <f>+E17-C17</f>
        <v>#REF!</v>
      </c>
      <c r="I17" s="27" t="e">
        <f>+H17/C17</f>
        <v>#REF!</v>
      </c>
      <c r="J17" s="27"/>
      <c r="K17" s="27" t="e">
        <f t="shared" si="0"/>
        <v>#REF!</v>
      </c>
      <c r="L17" s="27"/>
      <c r="M17" s="27"/>
    </row>
    <row r="18" spans="1:13" x14ac:dyDescent="0.3">
      <c r="A18" s="3" t="s">
        <v>17</v>
      </c>
      <c r="B18" s="3"/>
      <c r="C18" s="3"/>
      <c r="D18" s="15"/>
      <c r="E18" s="3"/>
      <c r="F18" s="15"/>
      <c r="H18" s="27"/>
      <c r="I18" s="27"/>
      <c r="J18" s="27"/>
      <c r="K18" s="27">
        <f t="shared" si="0"/>
        <v>0</v>
      </c>
      <c r="L18" s="27"/>
      <c r="M18" s="27"/>
    </row>
    <row r="19" spans="1:13" x14ac:dyDescent="0.3">
      <c r="A19" s="9" t="s">
        <v>49</v>
      </c>
      <c r="B19" s="10" t="e">
        <f>+'WF01-Real'!H19</f>
        <v>#REF!</v>
      </c>
      <c r="C19" s="10" t="e">
        <f>'WF01-Real'!I19</f>
        <v>#REF!</v>
      </c>
      <c r="D19" s="16" t="e">
        <f>'WF01-Real'!J19</f>
        <v>#REF!</v>
      </c>
      <c r="E19" s="10" t="e">
        <f>SUM(#REF!)</f>
        <v>#REF!</v>
      </c>
      <c r="F19" s="16" t="e">
        <f t="shared" ref="F19:F25" si="1">((E19/B19)-1)*100</f>
        <v>#REF!</v>
      </c>
      <c r="H19" s="27" t="e">
        <f>+E19-C19</f>
        <v>#REF!</v>
      </c>
      <c r="I19" s="27" t="e">
        <f>+H19/C19</f>
        <v>#REF!</v>
      </c>
      <c r="J19" s="27"/>
      <c r="K19" s="27" t="e">
        <f t="shared" si="0"/>
        <v>#REF!</v>
      </c>
      <c r="L19" s="27"/>
      <c r="M19" s="27"/>
    </row>
    <row r="20" spans="1:13" x14ac:dyDescent="0.3">
      <c r="A20" s="9" t="s">
        <v>48</v>
      </c>
      <c r="B20" s="33" t="e">
        <f>+'WF01-Real'!H20</f>
        <v>#REF!</v>
      </c>
      <c r="C20" s="33" t="e">
        <f>'WF01-Real'!I20</f>
        <v>#REF!</v>
      </c>
      <c r="D20" s="16" t="e">
        <f>'WF01-Real'!J20</f>
        <v>#REF!</v>
      </c>
      <c r="E20" s="33" t="e">
        <f>E21/E19</f>
        <v>#REF!</v>
      </c>
      <c r="F20" s="16" t="e">
        <f t="shared" si="1"/>
        <v>#REF!</v>
      </c>
      <c r="H20" s="27" t="e">
        <f>+E20-C20</f>
        <v>#REF!</v>
      </c>
      <c r="I20" s="27" t="e">
        <f>+H20/C20</f>
        <v>#REF!</v>
      </c>
      <c r="J20" s="27"/>
      <c r="K20" s="27" t="e">
        <f t="shared" si="0"/>
        <v>#REF!</v>
      </c>
      <c r="L20" s="27"/>
      <c r="M20" s="27"/>
    </row>
    <row r="21" spans="1:13" x14ac:dyDescent="0.3">
      <c r="A21" s="9" t="s">
        <v>45</v>
      </c>
      <c r="B21" s="10" t="e">
        <f>+'WF01-Real'!H21</f>
        <v>#REF!</v>
      </c>
      <c r="C21" s="10" t="e">
        <f>'WF01-Real'!I21</f>
        <v>#REF!</v>
      </c>
      <c r="D21" s="16" t="e">
        <f>'WF01-Real'!J21</f>
        <v>#REF!</v>
      </c>
      <c r="E21" s="10" t="e">
        <f>SUM(#REF!)</f>
        <v>#REF!</v>
      </c>
      <c r="F21" s="16" t="e">
        <f t="shared" si="1"/>
        <v>#REF!</v>
      </c>
      <c r="H21" s="27" t="e">
        <f>+E21-C21</f>
        <v>#REF!</v>
      </c>
      <c r="I21" s="27" t="e">
        <f>+H21/C21</f>
        <v>#REF!</v>
      </c>
      <c r="J21" s="27"/>
      <c r="K21" s="27" t="e">
        <f t="shared" si="0"/>
        <v>#REF!</v>
      </c>
      <c r="L21" s="27"/>
      <c r="M21" s="27"/>
    </row>
    <row r="22" spans="1:13" x14ac:dyDescent="0.3">
      <c r="A22" s="3" t="s">
        <v>11</v>
      </c>
      <c r="B22" s="3"/>
      <c r="C22" s="3"/>
      <c r="D22" s="15"/>
      <c r="E22" s="3"/>
      <c r="F22" s="15"/>
      <c r="H22" s="27"/>
      <c r="I22" s="27"/>
      <c r="J22" s="27"/>
      <c r="K22" s="27">
        <f t="shared" si="0"/>
        <v>0</v>
      </c>
      <c r="L22" s="27"/>
      <c r="M22" s="27"/>
    </row>
    <row r="23" spans="1:13" x14ac:dyDescent="0.3">
      <c r="A23" s="9" t="s">
        <v>49</v>
      </c>
      <c r="B23" s="10" t="e">
        <f>+'WF01-Real'!H23</f>
        <v>#REF!</v>
      </c>
      <c r="C23" s="10" t="e">
        <f>'WF01-Real'!I23</f>
        <v>#REF!</v>
      </c>
      <c r="D23" s="16" t="e">
        <f>'WF01-Real'!J23</f>
        <v>#REF!</v>
      </c>
      <c r="E23" s="10" t="e">
        <f>SUM(#REF!)</f>
        <v>#REF!</v>
      </c>
      <c r="F23" s="16" t="e">
        <f t="shared" si="1"/>
        <v>#REF!</v>
      </c>
      <c r="H23" s="27" t="e">
        <f>+E23-C23</f>
        <v>#REF!</v>
      </c>
      <c r="I23" s="27" t="e">
        <f>+H23/C23</f>
        <v>#REF!</v>
      </c>
      <c r="J23" s="27"/>
      <c r="K23" s="27" t="e">
        <f t="shared" si="0"/>
        <v>#REF!</v>
      </c>
      <c r="L23" s="27"/>
      <c r="M23" s="27"/>
    </row>
    <row r="24" spans="1:13" x14ac:dyDescent="0.3">
      <c r="A24" s="9" t="s">
        <v>48</v>
      </c>
      <c r="B24" s="33" t="e">
        <f>+'WF01-Real'!H24</f>
        <v>#REF!</v>
      </c>
      <c r="C24" s="33" t="e">
        <f>'WF01-Real'!I24</f>
        <v>#REF!</v>
      </c>
      <c r="D24" s="16" t="e">
        <f>'WF01-Real'!J24</f>
        <v>#REF!</v>
      </c>
      <c r="E24" s="33" t="e">
        <f>E25/E23</f>
        <v>#REF!</v>
      </c>
      <c r="F24" s="16" t="e">
        <f t="shared" si="1"/>
        <v>#REF!</v>
      </c>
      <c r="H24" s="27" t="e">
        <f>+E24-C24</f>
        <v>#REF!</v>
      </c>
      <c r="I24" s="27" t="e">
        <f>+H24/C24</f>
        <v>#REF!</v>
      </c>
      <c r="J24" s="27"/>
      <c r="K24" s="27" t="e">
        <f t="shared" si="0"/>
        <v>#REF!</v>
      </c>
      <c r="L24" s="27"/>
      <c r="M24" s="27"/>
    </row>
    <row r="25" spans="1:13" x14ac:dyDescent="0.3">
      <c r="A25" s="9" t="s">
        <v>45</v>
      </c>
      <c r="B25" s="10" t="e">
        <f>+'WF01-Real'!H25</f>
        <v>#REF!</v>
      </c>
      <c r="C25" s="10" t="e">
        <f>'WF01-Real'!I25</f>
        <v>#REF!</v>
      </c>
      <c r="D25" s="16" t="e">
        <f>'WF01-Real'!J25</f>
        <v>#REF!</v>
      </c>
      <c r="E25" s="10" t="e">
        <f>SUM(#REF!)</f>
        <v>#REF!</v>
      </c>
      <c r="F25" s="16" t="e">
        <f t="shared" si="1"/>
        <v>#REF!</v>
      </c>
      <c r="H25" s="27" t="e">
        <f>+E25-C25</f>
        <v>#REF!</v>
      </c>
      <c r="I25" s="27" t="e">
        <f>+H25/C25</f>
        <v>#REF!</v>
      </c>
      <c r="J25" s="27"/>
      <c r="K25" s="27" t="e">
        <f t="shared" si="0"/>
        <v>#REF!</v>
      </c>
      <c r="L25" s="27" t="e">
        <f>'Expenditures(Cold) Real'!E25-'Expenditures (Warm) Real'!E25</f>
        <v>#REF!</v>
      </c>
      <c r="M25" s="27" t="e">
        <f>H25+K25</f>
        <v>#REF!</v>
      </c>
    </row>
    <row r="26" spans="1:13" x14ac:dyDescent="0.3">
      <c r="A26" s="19" t="s">
        <v>7</v>
      </c>
      <c r="B26" s="12"/>
      <c r="C26" s="12"/>
      <c r="D26" s="17"/>
      <c r="E26" s="12"/>
      <c r="F26" s="17"/>
      <c r="H26" s="27"/>
      <c r="I26" s="27"/>
      <c r="J26" s="27"/>
      <c r="K26" s="27">
        <f t="shared" si="0"/>
        <v>0</v>
      </c>
      <c r="L26" s="27"/>
      <c r="M26" s="27"/>
    </row>
    <row r="27" spans="1:13" x14ac:dyDescent="0.3">
      <c r="A27" s="3" t="s">
        <v>11</v>
      </c>
      <c r="B27" s="3"/>
      <c r="C27" s="3"/>
      <c r="D27" s="15"/>
      <c r="E27" s="3"/>
      <c r="F27" s="15"/>
      <c r="H27" s="27"/>
      <c r="I27" s="27"/>
      <c r="J27" s="27"/>
      <c r="K27" s="27">
        <f t="shared" si="0"/>
        <v>0</v>
      </c>
      <c r="L27" s="27"/>
      <c r="M27" s="27"/>
    </row>
    <row r="28" spans="1:13" x14ac:dyDescent="0.3">
      <c r="A28" s="9" t="s">
        <v>44</v>
      </c>
      <c r="B28" s="10" t="e">
        <f>+'WF01-Real'!H28</f>
        <v>#REF!</v>
      </c>
      <c r="C28" s="10" t="e">
        <f>'WF01-Real'!I28</f>
        <v>#REF!</v>
      </c>
      <c r="D28" s="16" t="e">
        <f>'WF01-Real'!J28</f>
        <v>#REF!</v>
      </c>
      <c r="E28" s="10" t="e">
        <f>SUM(#REF!)</f>
        <v>#REF!</v>
      </c>
      <c r="F28" s="16" t="e">
        <f>((E28/B28)-1)*100</f>
        <v>#REF!</v>
      </c>
      <c r="H28" s="27" t="e">
        <f>+E28-C28</f>
        <v>#REF!</v>
      </c>
      <c r="I28" s="27" t="e">
        <f>+H28/C28</f>
        <v>#REF!</v>
      </c>
      <c r="J28" s="27"/>
      <c r="K28" s="27" t="e">
        <f t="shared" si="0"/>
        <v>#REF!</v>
      </c>
      <c r="L28" s="27"/>
      <c r="M28" s="27"/>
    </row>
    <row r="29" spans="1:13" x14ac:dyDescent="0.3">
      <c r="A29" s="9" t="s">
        <v>50</v>
      </c>
      <c r="B29" s="33" t="e">
        <f>+'WF01-Real'!H29</f>
        <v>#REF!</v>
      </c>
      <c r="C29" s="33" t="e">
        <f>'WF01-Real'!I29</f>
        <v>#REF!</v>
      </c>
      <c r="D29" s="16" t="e">
        <f>'WF01-Real'!J29</f>
        <v>#REF!</v>
      </c>
      <c r="E29" s="33" t="e">
        <f>E30/E28</f>
        <v>#REF!</v>
      </c>
      <c r="F29" s="16" t="e">
        <f>((E29/B29)-1)*100</f>
        <v>#REF!</v>
      </c>
      <c r="H29" s="27" t="e">
        <f>+E29-C29</f>
        <v>#REF!</v>
      </c>
      <c r="I29" s="27" t="e">
        <f>+H29/C29</f>
        <v>#REF!</v>
      </c>
      <c r="J29" s="27"/>
      <c r="K29" s="27" t="e">
        <f t="shared" si="0"/>
        <v>#REF!</v>
      </c>
      <c r="L29" s="27"/>
      <c r="M29" s="27"/>
    </row>
    <row r="30" spans="1:13" x14ac:dyDescent="0.3">
      <c r="A30" s="9" t="s">
        <v>45</v>
      </c>
      <c r="B30" s="10" t="e">
        <f>+'WF01-Real'!H30</f>
        <v>#REF!</v>
      </c>
      <c r="C30" s="10" t="e">
        <f>'WF01-Real'!I30</f>
        <v>#REF!</v>
      </c>
      <c r="D30" s="16" t="e">
        <f>'WF01-Real'!J30</f>
        <v>#REF!</v>
      </c>
      <c r="E30" s="10" t="e">
        <f>SUM(#REF!)</f>
        <v>#REF!</v>
      </c>
      <c r="F30" s="16" t="e">
        <f>((E30/B30)-1)*100</f>
        <v>#REF!</v>
      </c>
      <c r="H30" s="27" t="e">
        <f>+E30-C30</f>
        <v>#REF!</v>
      </c>
      <c r="I30" s="27" t="e">
        <f>+H30/C30</f>
        <v>#REF!</v>
      </c>
      <c r="J30" s="27"/>
      <c r="K30" s="27" t="e">
        <f>C30-B30</f>
        <v>#REF!</v>
      </c>
      <c r="L30" s="27" t="e">
        <f>'Expenditures(Cold) Real'!E30-'Expenditures (Warm) Real'!E30</f>
        <v>#REF!</v>
      </c>
      <c r="M30" s="27" t="e">
        <f>H30+K30</f>
        <v>#REF!</v>
      </c>
    </row>
    <row r="31" spans="1:13" x14ac:dyDescent="0.3">
      <c r="A31" s="19" t="s">
        <v>6</v>
      </c>
      <c r="B31" s="12"/>
      <c r="C31" s="12"/>
      <c r="D31" s="17"/>
      <c r="E31" s="12"/>
      <c r="F31" s="17"/>
      <c r="H31" s="27"/>
      <c r="I31" s="27"/>
      <c r="J31" s="27"/>
      <c r="K31" s="27">
        <f t="shared" si="0"/>
        <v>0</v>
      </c>
      <c r="L31" s="27"/>
      <c r="M31" s="27"/>
    </row>
    <row r="32" spans="1:13" x14ac:dyDescent="0.3">
      <c r="A32" s="3" t="s">
        <v>15</v>
      </c>
      <c r="B32" s="3"/>
      <c r="C32" s="3"/>
      <c r="D32" s="15"/>
      <c r="E32" s="3"/>
      <c r="F32" s="15"/>
      <c r="H32" s="27"/>
      <c r="I32" s="27"/>
      <c r="J32" s="27"/>
      <c r="K32" s="27">
        <f t="shared" si="0"/>
        <v>0</v>
      </c>
      <c r="L32" s="27"/>
      <c r="M32" s="27"/>
    </row>
    <row r="33" spans="1:13" x14ac:dyDescent="0.3">
      <c r="A33" s="9" t="s">
        <v>51</v>
      </c>
      <c r="B33" s="10" t="e">
        <f>+'WF01-Real'!H33</f>
        <v>#REF!</v>
      </c>
      <c r="C33" s="10" t="e">
        <f>'WF01-Real'!I33</f>
        <v>#REF!</v>
      </c>
      <c r="D33" s="16" t="e">
        <f>'WF01-Real'!J33</f>
        <v>#REF!</v>
      </c>
      <c r="E33" s="10" t="e">
        <f>SUM(#REF!)</f>
        <v>#REF!</v>
      </c>
      <c r="F33" s="16" t="e">
        <f>((E33/B33)-1)*100</f>
        <v>#REF!</v>
      </c>
      <c r="H33" s="27" t="e">
        <f>+E33-C33</f>
        <v>#REF!</v>
      </c>
      <c r="I33" s="27" t="e">
        <f>+H33/C33</f>
        <v>#REF!</v>
      </c>
      <c r="J33" s="27"/>
      <c r="K33" s="27" t="e">
        <f t="shared" si="0"/>
        <v>#REF!</v>
      </c>
      <c r="L33" s="27"/>
      <c r="M33" s="27"/>
    </row>
    <row r="34" spans="1:13" x14ac:dyDescent="0.3">
      <c r="A34" s="9" t="s">
        <v>52</v>
      </c>
      <c r="B34" s="33" t="e">
        <f>+'WF01-Real'!H34</f>
        <v>#REF!</v>
      </c>
      <c r="C34" s="33" t="e">
        <f>'WF01-Real'!I34</f>
        <v>#REF!</v>
      </c>
      <c r="D34" s="16" t="e">
        <f>'WF01-Real'!J34</f>
        <v>#REF!</v>
      </c>
      <c r="E34" s="33" t="e">
        <f>E35/E33</f>
        <v>#REF!</v>
      </c>
      <c r="F34" s="16" t="e">
        <f>((E34/B34)-1)*100</f>
        <v>#REF!</v>
      </c>
      <c r="H34" s="27" t="e">
        <f>+E34-C34</f>
        <v>#REF!</v>
      </c>
      <c r="I34" s="27" t="e">
        <f>+H34/C34</f>
        <v>#REF!</v>
      </c>
      <c r="J34" s="27"/>
      <c r="K34" s="27" t="e">
        <f t="shared" si="0"/>
        <v>#REF!</v>
      </c>
      <c r="L34" s="27"/>
      <c r="M34" s="27"/>
    </row>
    <row r="35" spans="1:13" x14ac:dyDescent="0.3">
      <c r="A35" s="9" t="s">
        <v>45</v>
      </c>
      <c r="B35" s="10" t="e">
        <f>+'WF01-Real'!H35</f>
        <v>#REF!</v>
      </c>
      <c r="C35" s="10" t="e">
        <f>'WF01-Real'!I35</f>
        <v>#REF!</v>
      </c>
      <c r="D35" s="16" t="e">
        <f>'WF01-Real'!J35</f>
        <v>#REF!</v>
      </c>
      <c r="E35" s="10" t="e">
        <f>SUM(#REF!)</f>
        <v>#REF!</v>
      </c>
      <c r="F35" s="16" t="e">
        <f>((E35/B35)-1)*100</f>
        <v>#REF!</v>
      </c>
      <c r="H35" s="27" t="e">
        <f>+E35-C35</f>
        <v>#REF!</v>
      </c>
      <c r="I35" s="27" t="e">
        <f>+H35/C35</f>
        <v>#REF!</v>
      </c>
      <c r="J35" s="27"/>
      <c r="K35" s="27" t="e">
        <f t="shared" si="0"/>
        <v>#REF!</v>
      </c>
      <c r="L35" s="27"/>
      <c r="M35" s="27"/>
    </row>
    <row r="36" spans="1:13" x14ac:dyDescent="0.3">
      <c r="A36" s="3" t="s">
        <v>16</v>
      </c>
      <c r="B36" s="3"/>
      <c r="C36" s="3"/>
      <c r="D36" s="15"/>
      <c r="E36" s="3"/>
      <c r="F36" s="15"/>
      <c r="H36" s="27"/>
      <c r="I36" s="27"/>
      <c r="J36" s="27"/>
      <c r="K36" s="27">
        <f t="shared" si="0"/>
        <v>0</v>
      </c>
      <c r="L36" s="27"/>
      <c r="M36" s="27"/>
    </row>
    <row r="37" spans="1:13" x14ac:dyDescent="0.3">
      <c r="A37" s="9" t="s">
        <v>53</v>
      </c>
      <c r="B37" s="10" t="e">
        <f>+'WF01-Real'!H37</f>
        <v>#REF!</v>
      </c>
      <c r="C37" s="10" t="e">
        <f>'WF01-Real'!I37</f>
        <v>#REF!</v>
      </c>
      <c r="D37" s="16" t="e">
        <f>'WF01-Real'!J37</f>
        <v>#REF!</v>
      </c>
      <c r="E37" s="10" t="e">
        <f>SUM(#REF!)</f>
        <v>#REF!</v>
      </c>
      <c r="F37" s="16" t="e">
        <f>((E37/B37)-1)*100</f>
        <v>#REF!</v>
      </c>
      <c r="H37" s="27" t="e">
        <f>+E37-C37</f>
        <v>#REF!</v>
      </c>
      <c r="I37" s="27" t="e">
        <f>+H37/C37</f>
        <v>#REF!</v>
      </c>
      <c r="J37" s="27"/>
      <c r="K37" s="27" t="e">
        <f t="shared" si="0"/>
        <v>#REF!</v>
      </c>
      <c r="L37" s="27"/>
      <c r="M37" s="27"/>
    </row>
    <row r="38" spans="1:13" x14ac:dyDescent="0.3">
      <c r="A38" s="9" t="s">
        <v>52</v>
      </c>
      <c r="B38" s="33" t="e">
        <f>+'WF01-Real'!H38</f>
        <v>#REF!</v>
      </c>
      <c r="C38" s="33" t="e">
        <f>'WF01-Real'!I38</f>
        <v>#REF!</v>
      </c>
      <c r="D38" s="16" t="e">
        <f>'WF01-Real'!J38</f>
        <v>#REF!</v>
      </c>
      <c r="E38" s="33" t="e">
        <f>E39/E37</f>
        <v>#REF!</v>
      </c>
      <c r="F38" s="16" t="e">
        <f>((E38/B38)-1)*100</f>
        <v>#REF!</v>
      </c>
      <c r="H38" s="27" t="e">
        <f>+E38-C38</f>
        <v>#REF!</v>
      </c>
      <c r="I38" s="27" t="e">
        <f>+H38/C38</f>
        <v>#REF!</v>
      </c>
      <c r="J38" s="27"/>
      <c r="K38" s="27" t="e">
        <f t="shared" si="0"/>
        <v>#REF!</v>
      </c>
      <c r="L38" s="27"/>
      <c r="M38" s="27"/>
    </row>
    <row r="39" spans="1:13" x14ac:dyDescent="0.3">
      <c r="A39" s="9" t="s">
        <v>45</v>
      </c>
      <c r="B39" s="10" t="e">
        <f>+'WF01-Real'!H39</f>
        <v>#REF!</v>
      </c>
      <c r="C39" s="10" t="e">
        <f>'WF01-Real'!I39</f>
        <v>#REF!</v>
      </c>
      <c r="D39" s="16" t="e">
        <f>'WF01-Real'!J39</f>
        <v>#REF!</v>
      </c>
      <c r="E39" s="10" t="e">
        <f>SUM(#REF!)</f>
        <v>#REF!</v>
      </c>
      <c r="F39" s="16" t="e">
        <f>((E39/B39)-1)*100</f>
        <v>#REF!</v>
      </c>
      <c r="H39" s="27" t="e">
        <f>+E39-C39</f>
        <v>#REF!</v>
      </c>
      <c r="I39" s="27" t="e">
        <f>+H39/C39</f>
        <v>#REF!</v>
      </c>
      <c r="J39" s="27"/>
      <c r="K39" s="27" t="e">
        <f t="shared" si="0"/>
        <v>#REF!</v>
      </c>
      <c r="L39" s="27"/>
      <c r="M39" s="27"/>
    </row>
    <row r="40" spans="1:13" x14ac:dyDescent="0.3">
      <c r="A40" s="3" t="s">
        <v>12</v>
      </c>
      <c r="B40" s="3"/>
      <c r="C40" s="3"/>
      <c r="D40" s="15"/>
      <c r="E40" s="3"/>
      <c r="F40" s="15"/>
      <c r="H40" s="27"/>
      <c r="I40" s="27"/>
      <c r="J40" s="27"/>
      <c r="K40" s="27">
        <f t="shared" si="0"/>
        <v>0</v>
      </c>
      <c r="L40" s="27"/>
      <c r="M40" s="27"/>
    </row>
    <row r="41" spans="1:13" x14ac:dyDescent="0.3">
      <c r="A41" s="9" t="s">
        <v>53</v>
      </c>
      <c r="B41" s="10" t="e">
        <f>+'WF01-Real'!H41</f>
        <v>#REF!</v>
      </c>
      <c r="C41" s="10" t="e">
        <f>'WF01-Real'!I41</f>
        <v>#REF!</v>
      </c>
      <c r="D41" s="16" t="e">
        <f>'WF01-Real'!J41</f>
        <v>#REF!</v>
      </c>
      <c r="E41" s="10" t="e">
        <f>SUM(#REF!)</f>
        <v>#REF!</v>
      </c>
      <c r="F41" s="16" t="e">
        <f>((E41/B41)-1)*100</f>
        <v>#REF!</v>
      </c>
      <c r="H41" s="27" t="e">
        <f>+E41-C41</f>
        <v>#REF!</v>
      </c>
      <c r="I41" s="27" t="e">
        <f>+H41/C41</f>
        <v>#REF!</v>
      </c>
      <c r="J41" s="27"/>
      <c r="K41" s="27" t="e">
        <f t="shared" si="0"/>
        <v>#REF!</v>
      </c>
      <c r="L41" s="27"/>
      <c r="M41" s="27"/>
    </row>
    <row r="42" spans="1:13" x14ac:dyDescent="0.3">
      <c r="A42" s="9" t="s">
        <v>52</v>
      </c>
      <c r="B42" s="33" t="e">
        <f>+'WF01-Real'!H42</f>
        <v>#REF!</v>
      </c>
      <c r="C42" s="33" t="e">
        <f>'WF01-Real'!I42</f>
        <v>#REF!</v>
      </c>
      <c r="D42" s="16" t="e">
        <f>'WF01-Real'!J42</f>
        <v>#REF!</v>
      </c>
      <c r="E42" s="33" t="e">
        <f>E43/E41</f>
        <v>#REF!</v>
      </c>
      <c r="F42" s="16" t="e">
        <f>((E42/B42)-1)*100</f>
        <v>#REF!</v>
      </c>
      <c r="H42" s="27" t="e">
        <f>+E42-C42</f>
        <v>#REF!</v>
      </c>
      <c r="I42" s="27" t="e">
        <f>+H42/C42</f>
        <v>#REF!</v>
      </c>
      <c r="J42" s="27"/>
      <c r="K42" s="27" t="e">
        <f t="shared" si="0"/>
        <v>#REF!</v>
      </c>
      <c r="L42" s="27"/>
      <c r="M42" s="27"/>
    </row>
    <row r="43" spans="1:13" x14ac:dyDescent="0.3">
      <c r="A43" s="9" t="s">
        <v>45</v>
      </c>
      <c r="B43" s="10" t="e">
        <f>+'WF01-Real'!H43</f>
        <v>#REF!</v>
      </c>
      <c r="C43" s="10" t="e">
        <f>'WF01-Real'!I43</f>
        <v>#REF!</v>
      </c>
      <c r="D43" s="16" t="e">
        <f>'WF01-Real'!J43</f>
        <v>#REF!</v>
      </c>
      <c r="E43" s="10" t="e">
        <f>SUM(#REF!)</f>
        <v>#REF!</v>
      </c>
      <c r="F43" s="16" t="e">
        <f>((E43/B43)-1)*100</f>
        <v>#REF!</v>
      </c>
      <c r="H43" s="27" t="e">
        <f>+E43-C43</f>
        <v>#REF!</v>
      </c>
      <c r="I43" s="27" t="e">
        <f>+H43/C43</f>
        <v>#REF!</v>
      </c>
      <c r="J43" s="27"/>
      <c r="K43" s="27" t="e">
        <f t="shared" si="0"/>
        <v>#REF!</v>
      </c>
      <c r="L43" s="27"/>
      <c r="M43" s="27"/>
    </row>
    <row r="44" spans="1:13" x14ac:dyDescent="0.3">
      <c r="A44" s="3" t="s">
        <v>17</v>
      </c>
      <c r="B44" s="3"/>
      <c r="C44" s="3"/>
      <c r="D44" s="15"/>
      <c r="E44" s="3"/>
      <c r="F44" s="15"/>
      <c r="H44" s="27"/>
      <c r="I44" s="27"/>
      <c r="J44" s="27"/>
      <c r="K44" s="27">
        <f t="shared" si="0"/>
        <v>0</v>
      </c>
      <c r="L44" s="27"/>
      <c r="M44" s="27"/>
    </row>
    <row r="45" spans="1:13" x14ac:dyDescent="0.3">
      <c r="A45" s="9" t="s">
        <v>53</v>
      </c>
      <c r="B45" s="10" t="e">
        <f>+'WF01-Real'!H45</f>
        <v>#REF!</v>
      </c>
      <c r="C45" s="10" t="e">
        <f>'WF01-Real'!I45</f>
        <v>#REF!</v>
      </c>
      <c r="D45" s="16" t="e">
        <f>'WF01-Real'!J45</f>
        <v>#REF!</v>
      </c>
      <c r="E45" s="10" t="e">
        <f>SUM(#REF!)</f>
        <v>#REF!</v>
      </c>
      <c r="F45" s="16" t="e">
        <f>((E45/B45)-1)*100</f>
        <v>#REF!</v>
      </c>
      <c r="H45" s="27" t="e">
        <f>+E45-C45</f>
        <v>#REF!</v>
      </c>
      <c r="I45" s="27" t="e">
        <f>+H45/C45</f>
        <v>#REF!</v>
      </c>
      <c r="J45" s="27"/>
      <c r="K45" s="27" t="e">
        <f t="shared" si="0"/>
        <v>#REF!</v>
      </c>
      <c r="L45" s="27"/>
      <c r="M45" s="27"/>
    </row>
    <row r="46" spans="1:13" x14ac:dyDescent="0.3">
      <c r="A46" s="9" t="s">
        <v>52</v>
      </c>
      <c r="B46" s="33" t="e">
        <f>+'WF01-Real'!H46</f>
        <v>#REF!</v>
      </c>
      <c r="C46" s="33" t="e">
        <f>'WF01-Real'!I46</f>
        <v>#REF!</v>
      </c>
      <c r="D46" s="16" t="e">
        <f>'WF01-Real'!J46</f>
        <v>#REF!</v>
      </c>
      <c r="E46" s="33" t="e">
        <f>E47/E45</f>
        <v>#REF!</v>
      </c>
      <c r="F46" s="16" t="e">
        <f>((E46/B46)-1)*100</f>
        <v>#REF!</v>
      </c>
      <c r="H46" s="27" t="e">
        <f>+E46-C46</f>
        <v>#REF!</v>
      </c>
      <c r="I46" s="27" t="e">
        <f>+H46/C46</f>
        <v>#REF!</v>
      </c>
      <c r="J46" s="27"/>
      <c r="K46" s="27" t="e">
        <f t="shared" si="0"/>
        <v>#REF!</v>
      </c>
      <c r="L46" s="27"/>
      <c r="M46" s="27"/>
    </row>
    <row r="47" spans="1:13" x14ac:dyDescent="0.3">
      <c r="A47" s="9" t="s">
        <v>45</v>
      </c>
      <c r="B47" s="10" t="e">
        <f>+'WF01-Real'!H47</f>
        <v>#REF!</v>
      </c>
      <c r="C47" s="10" t="e">
        <f>'WF01-Real'!I47</f>
        <v>#REF!</v>
      </c>
      <c r="D47" s="16" t="e">
        <f>'WF01-Real'!J47</f>
        <v>#REF!</v>
      </c>
      <c r="E47" s="10" t="e">
        <f>SUM(#REF!)</f>
        <v>#REF!</v>
      </c>
      <c r="F47" s="16" t="e">
        <f>((E47/B47)-1)*100</f>
        <v>#REF!</v>
      </c>
      <c r="H47" s="27" t="e">
        <f>+E47-C47</f>
        <v>#REF!</v>
      </c>
      <c r="I47" s="27" t="e">
        <f>+H47/C47</f>
        <v>#REF!</v>
      </c>
      <c r="J47" s="27"/>
      <c r="K47" s="27" t="e">
        <f t="shared" si="0"/>
        <v>#REF!</v>
      </c>
      <c r="L47" s="27"/>
      <c r="M47" s="27"/>
    </row>
    <row r="48" spans="1:13" x14ac:dyDescent="0.3">
      <c r="A48" s="3" t="s">
        <v>11</v>
      </c>
      <c r="B48" s="3"/>
      <c r="C48" s="3"/>
      <c r="D48" s="15"/>
      <c r="E48" s="3"/>
      <c r="F48" s="15"/>
      <c r="H48" s="27"/>
      <c r="I48" s="27"/>
      <c r="J48" s="27"/>
      <c r="K48" s="27">
        <f>C48-B48</f>
        <v>0</v>
      </c>
      <c r="L48" s="27"/>
      <c r="M48" s="27"/>
    </row>
    <row r="49" spans="1:13" x14ac:dyDescent="0.3">
      <c r="A49" s="9" t="s">
        <v>53</v>
      </c>
      <c r="B49" s="10" t="e">
        <f>+'WF01-Real'!H49</f>
        <v>#REF!</v>
      </c>
      <c r="C49" s="10" t="e">
        <f>'WF01-Real'!I49</f>
        <v>#REF!</v>
      </c>
      <c r="D49" s="16" t="e">
        <f>'WF01-Real'!J49</f>
        <v>#REF!</v>
      </c>
      <c r="E49" s="10" t="e">
        <f>SUM(#REF!)</f>
        <v>#REF!</v>
      </c>
      <c r="F49" s="16" t="e">
        <f>((E49/B49)-1)*100</f>
        <v>#REF!</v>
      </c>
      <c r="H49" s="27" t="e">
        <f>+E49-C49</f>
        <v>#REF!</v>
      </c>
      <c r="I49" s="27" t="e">
        <f>+H49/C49</f>
        <v>#REF!</v>
      </c>
      <c r="J49" s="27"/>
      <c r="K49" s="27" t="e">
        <f t="shared" si="0"/>
        <v>#REF!</v>
      </c>
      <c r="L49" s="27"/>
      <c r="M49" s="27"/>
    </row>
    <row r="50" spans="1:13" x14ac:dyDescent="0.3">
      <c r="A50" s="9" t="s">
        <v>52</v>
      </c>
      <c r="B50" s="33" t="e">
        <f>+'WF01-Real'!H50</f>
        <v>#REF!</v>
      </c>
      <c r="C50" s="33" t="e">
        <f>'WF01-Real'!I50</f>
        <v>#REF!</v>
      </c>
      <c r="D50" s="16" t="e">
        <f>'WF01-Real'!J50</f>
        <v>#REF!</v>
      </c>
      <c r="E50" s="33" t="e">
        <f>E51/E49</f>
        <v>#REF!</v>
      </c>
      <c r="F50" s="16" t="e">
        <f>((E50/B50)-1)*100</f>
        <v>#REF!</v>
      </c>
      <c r="H50" s="27" t="e">
        <f>+E50-C50</f>
        <v>#REF!</v>
      </c>
      <c r="I50" s="27" t="e">
        <f>+H50/C50</f>
        <v>#REF!</v>
      </c>
      <c r="J50" s="27"/>
      <c r="K50" s="27" t="e">
        <f t="shared" si="0"/>
        <v>#REF!</v>
      </c>
      <c r="L50" s="27"/>
      <c r="M50" s="27"/>
    </row>
    <row r="51" spans="1:13" x14ac:dyDescent="0.3">
      <c r="A51" s="9" t="s">
        <v>45</v>
      </c>
      <c r="B51" s="10" t="e">
        <f>+'WF01-Real'!H51</f>
        <v>#REF!</v>
      </c>
      <c r="C51" s="10" t="e">
        <f>'WF01-Real'!I51</f>
        <v>#REF!</v>
      </c>
      <c r="D51" s="16" t="e">
        <f>'WF01-Real'!J51</f>
        <v>#REF!</v>
      </c>
      <c r="E51" s="10" t="e">
        <f>SUM(#REF!)</f>
        <v>#REF!</v>
      </c>
      <c r="F51" s="16" t="e">
        <f>((E51/B51)-1)*100</f>
        <v>#REF!</v>
      </c>
      <c r="H51" s="27" t="e">
        <f>+E51-C51</f>
        <v>#REF!</v>
      </c>
      <c r="I51" s="27" t="e">
        <f>+H51/C51</f>
        <v>#REF!</v>
      </c>
      <c r="J51" s="27"/>
      <c r="K51" s="27" t="e">
        <f>C51-B51</f>
        <v>#REF!</v>
      </c>
      <c r="L51" s="27" t="e">
        <f>'Expenditures(Cold) Real'!E51-'Expenditures (Warm) Real'!E51</f>
        <v>#REF!</v>
      </c>
      <c r="M51" s="27" t="e">
        <f>H51+K51</f>
        <v>#REF!</v>
      </c>
    </row>
    <row r="52" spans="1:13" x14ac:dyDescent="0.3">
      <c r="A52" s="19" t="s">
        <v>8</v>
      </c>
      <c r="B52" s="12"/>
      <c r="C52" s="12"/>
      <c r="D52" s="17"/>
      <c r="E52" s="12"/>
      <c r="F52" s="17"/>
      <c r="H52" s="27"/>
      <c r="I52" s="27"/>
      <c r="J52" s="27"/>
      <c r="K52" s="27">
        <f t="shared" si="0"/>
        <v>0</v>
      </c>
      <c r="L52" s="27"/>
      <c r="M52" s="27"/>
    </row>
    <row r="53" spans="1:13" x14ac:dyDescent="0.3">
      <c r="A53" s="3" t="s">
        <v>15</v>
      </c>
      <c r="B53" s="3"/>
      <c r="C53" s="3"/>
      <c r="D53" s="15"/>
      <c r="E53" s="3"/>
      <c r="F53" s="15"/>
      <c r="H53" s="27"/>
      <c r="I53" s="27"/>
      <c r="J53" s="27"/>
      <c r="K53" s="27">
        <f t="shared" si="0"/>
        <v>0</v>
      </c>
      <c r="L53" s="27"/>
      <c r="M53" s="27"/>
    </row>
    <row r="54" spans="1:13" x14ac:dyDescent="0.3">
      <c r="A54" s="9" t="s">
        <v>44</v>
      </c>
      <c r="B54" s="10" t="e">
        <f>+'WF01-Real'!H54</f>
        <v>#REF!</v>
      </c>
      <c r="C54" s="10" t="e">
        <f>'WF01-Real'!I54</f>
        <v>#REF!</v>
      </c>
      <c r="D54" s="16" t="e">
        <f>'WF01-Real'!J54</f>
        <v>#REF!</v>
      </c>
      <c r="E54" s="10" t="e">
        <f>SUM(#REF!)</f>
        <v>#REF!</v>
      </c>
      <c r="F54" s="16" t="e">
        <f>((E54/B54)-1)*100</f>
        <v>#REF!</v>
      </c>
      <c r="H54" s="27" t="e">
        <f>+E54-C54</f>
        <v>#REF!</v>
      </c>
      <c r="I54" s="27" t="e">
        <f>+H54/C54</f>
        <v>#REF!</v>
      </c>
      <c r="J54" s="27" t="e">
        <f t="shared" ref="J54:J55" si="2">+E54-B54</f>
        <v>#REF!</v>
      </c>
      <c r="K54" s="27" t="e">
        <f t="shared" si="0"/>
        <v>#REF!</v>
      </c>
      <c r="L54" s="27"/>
      <c r="M54" s="27"/>
    </row>
    <row r="55" spans="1:13" x14ac:dyDescent="0.3">
      <c r="A55" s="9" t="s">
        <v>46</v>
      </c>
      <c r="B55" s="33" t="e">
        <f>+'WF01-Real'!H55</f>
        <v>#REF!</v>
      </c>
      <c r="C55" s="33" t="e">
        <f>'WF01-Real'!I55</f>
        <v>#REF!</v>
      </c>
      <c r="D55" s="16" t="e">
        <f>'WF01-Real'!J55</f>
        <v>#REF!</v>
      </c>
      <c r="E55" s="33" t="e">
        <f>E56/E54</f>
        <v>#REF!</v>
      </c>
      <c r="F55" s="16" t="e">
        <f>((E55/B55)-1)*100</f>
        <v>#REF!</v>
      </c>
      <c r="H55" s="27" t="e">
        <f>+E55-C55</f>
        <v>#REF!</v>
      </c>
      <c r="I55" s="27" t="e">
        <f>+H55/C55</f>
        <v>#REF!</v>
      </c>
      <c r="J55" s="27" t="e">
        <f t="shared" si="2"/>
        <v>#REF!</v>
      </c>
      <c r="K55" s="27" t="e">
        <f t="shared" si="0"/>
        <v>#REF!</v>
      </c>
      <c r="L55" s="27"/>
      <c r="M55" s="27"/>
    </row>
    <row r="56" spans="1:13" x14ac:dyDescent="0.3">
      <c r="A56" s="9" t="s">
        <v>45</v>
      </c>
      <c r="B56" s="10" t="e">
        <f>+'WF01-Real'!H56</f>
        <v>#REF!</v>
      </c>
      <c r="C56" s="10" t="e">
        <f>'WF01-Real'!I56</f>
        <v>#REF!</v>
      </c>
      <c r="D56" s="16" t="e">
        <f>'WF01-Real'!J56</f>
        <v>#REF!</v>
      </c>
      <c r="E56" s="10" t="e">
        <f>SUM(#REF!)</f>
        <v>#REF!</v>
      </c>
      <c r="F56" s="16" t="e">
        <f>((E56/B56)-1)*100</f>
        <v>#REF!</v>
      </c>
      <c r="H56" s="27" t="e">
        <f>+E56-C56</f>
        <v>#REF!</v>
      </c>
      <c r="I56" s="27" t="e">
        <f>+H56/C56</f>
        <v>#REF!</v>
      </c>
      <c r="J56" s="27" t="e">
        <f>+E56-B56</f>
        <v>#REF!</v>
      </c>
      <c r="K56" s="27" t="e">
        <f t="shared" si="0"/>
        <v>#REF!</v>
      </c>
      <c r="L56" s="27"/>
      <c r="M56" s="27"/>
    </row>
    <row r="57" spans="1:13" x14ac:dyDescent="0.3">
      <c r="A57" s="3" t="s">
        <v>16</v>
      </c>
      <c r="B57" s="3"/>
      <c r="C57" s="3"/>
      <c r="D57" s="15"/>
      <c r="E57" s="3"/>
      <c r="F57" s="15"/>
      <c r="H57" s="27"/>
      <c r="I57" s="27"/>
      <c r="J57" s="27"/>
      <c r="K57" s="27">
        <f t="shared" si="0"/>
        <v>0</v>
      </c>
      <c r="L57" s="27"/>
      <c r="M57" s="27"/>
    </row>
    <row r="58" spans="1:13" x14ac:dyDescent="0.3">
      <c r="A58" s="9" t="s">
        <v>44</v>
      </c>
      <c r="B58" s="10" t="e">
        <f>+'WF01-Real'!H58</f>
        <v>#REF!</v>
      </c>
      <c r="C58" s="10" t="e">
        <f>'WF01-Real'!I58</f>
        <v>#REF!</v>
      </c>
      <c r="D58" s="16" t="e">
        <f>'WF01-Real'!J58</f>
        <v>#REF!</v>
      </c>
      <c r="E58" s="10" t="e">
        <f>SUM(#REF!)</f>
        <v>#REF!</v>
      </c>
      <c r="F58" s="16" t="e">
        <f>((E58/B58)-1)*100</f>
        <v>#REF!</v>
      </c>
      <c r="H58" s="27" t="e">
        <f>+E58-C58</f>
        <v>#REF!</v>
      </c>
      <c r="I58" s="27" t="e">
        <f>+H58/C58</f>
        <v>#REF!</v>
      </c>
      <c r="J58" s="27" t="e">
        <f t="shared" ref="J58:J59" si="3">+E58-B58</f>
        <v>#REF!</v>
      </c>
      <c r="K58" s="27" t="e">
        <f t="shared" si="0"/>
        <v>#REF!</v>
      </c>
      <c r="L58" s="27"/>
      <c r="M58" s="27"/>
    </row>
    <row r="59" spans="1:13" x14ac:dyDescent="0.3">
      <c r="A59" s="9" t="s">
        <v>46</v>
      </c>
      <c r="B59" s="33" t="e">
        <f>+'WF01-Real'!H59</f>
        <v>#REF!</v>
      </c>
      <c r="C59" s="33" t="e">
        <f>'WF01-Real'!I59</f>
        <v>#REF!</v>
      </c>
      <c r="D59" s="16" t="e">
        <f>'WF01-Real'!J59</f>
        <v>#REF!</v>
      </c>
      <c r="E59" s="33" t="e">
        <f>E60/E58</f>
        <v>#REF!</v>
      </c>
      <c r="F59" s="16" t="e">
        <f>((E59/B59)-1)*100</f>
        <v>#REF!</v>
      </c>
      <c r="H59" s="27" t="e">
        <f>+E59-C59</f>
        <v>#REF!</v>
      </c>
      <c r="I59" s="27" t="e">
        <f>+H59/C59</f>
        <v>#REF!</v>
      </c>
      <c r="J59" s="27" t="e">
        <f t="shared" si="3"/>
        <v>#REF!</v>
      </c>
      <c r="K59" s="27" t="e">
        <f t="shared" si="0"/>
        <v>#REF!</v>
      </c>
      <c r="L59" s="27"/>
      <c r="M59" s="27"/>
    </row>
    <row r="60" spans="1:13" x14ac:dyDescent="0.3">
      <c r="A60" s="9" t="s">
        <v>45</v>
      </c>
      <c r="B60" s="10" t="e">
        <f>+'WF01-Real'!H60</f>
        <v>#REF!</v>
      </c>
      <c r="C60" s="10" t="e">
        <f>'WF01-Real'!I60</f>
        <v>#REF!</v>
      </c>
      <c r="D60" s="16" t="e">
        <f>'WF01-Real'!J60</f>
        <v>#REF!</v>
      </c>
      <c r="E60" s="10" t="e">
        <f>SUM(#REF!)</f>
        <v>#REF!</v>
      </c>
      <c r="F60" s="16" t="e">
        <f>((E60/B60)-1)*100</f>
        <v>#REF!</v>
      </c>
      <c r="H60" s="27" t="e">
        <f>+E60-C60</f>
        <v>#REF!</v>
      </c>
      <c r="I60" s="27" t="e">
        <f>+H60/C60</f>
        <v>#REF!</v>
      </c>
      <c r="J60" s="27" t="e">
        <f>+E60-B60</f>
        <v>#REF!</v>
      </c>
      <c r="K60" s="27" t="e">
        <f t="shared" si="0"/>
        <v>#REF!</v>
      </c>
      <c r="L60" s="27"/>
      <c r="M60" s="27"/>
    </row>
    <row r="61" spans="1:13" x14ac:dyDescent="0.3">
      <c r="A61" s="3" t="s">
        <v>12</v>
      </c>
      <c r="B61" s="3"/>
      <c r="C61" s="3"/>
      <c r="D61" s="15"/>
      <c r="E61" s="3"/>
      <c r="F61" s="15"/>
      <c r="H61" s="27"/>
      <c r="I61" s="27"/>
      <c r="J61" s="27"/>
      <c r="K61" s="27">
        <f t="shared" si="0"/>
        <v>0</v>
      </c>
      <c r="L61" s="27"/>
      <c r="M61" s="27"/>
    </row>
    <row r="62" spans="1:13" x14ac:dyDescent="0.3">
      <c r="A62" s="9" t="s">
        <v>44</v>
      </c>
      <c r="B62" s="10" t="e">
        <f>+'WF01-Real'!H62</f>
        <v>#REF!</v>
      </c>
      <c r="C62" s="10" t="e">
        <f>'WF01-Real'!I62</f>
        <v>#REF!</v>
      </c>
      <c r="D62" s="16" t="e">
        <f>'WF01-Real'!J62</f>
        <v>#REF!</v>
      </c>
      <c r="E62" s="10" t="e">
        <f>SUM(#REF!)</f>
        <v>#REF!</v>
      </c>
      <c r="F62" s="16" t="e">
        <f>((E62/B62)-1)*100</f>
        <v>#REF!</v>
      </c>
      <c r="H62" s="27" t="e">
        <f t="shared" ref="H62" si="4">+E62-C62</f>
        <v>#REF!</v>
      </c>
      <c r="I62" s="27"/>
      <c r="J62" s="27"/>
      <c r="K62" s="27" t="e">
        <f t="shared" si="0"/>
        <v>#REF!</v>
      </c>
      <c r="L62" s="27"/>
      <c r="M62" s="27"/>
    </row>
    <row r="63" spans="1:13" x14ac:dyDescent="0.3">
      <c r="A63" s="9" t="s">
        <v>46</v>
      </c>
      <c r="B63" s="33" t="e">
        <f>+'WF01-Real'!H63</f>
        <v>#REF!</v>
      </c>
      <c r="C63" s="33" t="e">
        <f>'WF01-Real'!I63</f>
        <v>#REF!</v>
      </c>
      <c r="D63" s="16" t="e">
        <f>'WF01-Real'!J63</f>
        <v>#REF!</v>
      </c>
      <c r="E63" s="33" t="e">
        <f>E64/E62</f>
        <v>#REF!</v>
      </c>
      <c r="F63" s="16" t="e">
        <f>((E63/B63)-1)*100</f>
        <v>#REF!</v>
      </c>
      <c r="H63" s="27"/>
      <c r="I63" s="27"/>
      <c r="J63" s="27"/>
      <c r="K63" s="27" t="e">
        <f t="shared" si="0"/>
        <v>#REF!</v>
      </c>
      <c r="L63" s="27"/>
      <c r="M63" s="27"/>
    </row>
    <row r="64" spans="1:13" x14ac:dyDescent="0.3">
      <c r="A64" s="9" t="s">
        <v>45</v>
      </c>
      <c r="B64" s="10" t="e">
        <f>+'WF01-Real'!H64</f>
        <v>#REF!</v>
      </c>
      <c r="C64" s="10" t="e">
        <f>'WF01-Real'!I64</f>
        <v>#REF!</v>
      </c>
      <c r="D64" s="16" t="e">
        <f>'WF01-Real'!J64</f>
        <v>#REF!</v>
      </c>
      <c r="E64" s="10" t="e">
        <f>SUM(#REF!)</f>
        <v>#REF!</v>
      </c>
      <c r="F64" s="16" t="e">
        <f>((E64/B64)-1)*100</f>
        <v>#REF!</v>
      </c>
      <c r="H64" s="27" t="e">
        <f>+E64-C64</f>
        <v>#REF!</v>
      </c>
      <c r="I64" s="27"/>
      <c r="J64" s="27"/>
      <c r="K64" s="27" t="e">
        <f t="shared" si="0"/>
        <v>#REF!</v>
      </c>
      <c r="L64" s="27"/>
      <c r="M64" s="27"/>
    </row>
    <row r="65" spans="1:13" x14ac:dyDescent="0.3">
      <c r="A65" s="3" t="s">
        <v>11</v>
      </c>
      <c r="B65" s="3"/>
      <c r="C65" s="3"/>
      <c r="D65" s="15"/>
      <c r="E65" s="3"/>
      <c r="F65" s="15"/>
      <c r="H65" s="27"/>
      <c r="I65" s="27"/>
      <c r="J65" s="27"/>
      <c r="K65" s="27">
        <f t="shared" si="0"/>
        <v>0</v>
      </c>
      <c r="L65" s="27"/>
      <c r="M65" s="27"/>
    </row>
    <row r="66" spans="1:13" ht="15" thickBot="1" x14ac:dyDescent="0.35">
      <c r="A66" s="9" t="s">
        <v>45</v>
      </c>
      <c r="B66" s="10" t="e">
        <f>(B56*'WF01-Real'!H69+'Expenditures (Warm) Real'!B60*'WF01-Real'!H76+'Expenditures (Warm) Real'!B64*'WF01-Real'!H83)/('WF01-Real'!H69+'WF01-Real'!H76+'WF01-Real'!H83)</f>
        <v>#REF!</v>
      </c>
      <c r="C66" s="10" t="e">
        <f>(C56*'WF01-Real'!I69+'Expenditures (Warm) Real'!C60*'WF01-Real'!I76+'Expenditures (Warm) Real'!C64*'WF01-Real'!I83)/('WF01-Real'!I69+'WF01-Real'!I76+'WF01-Real'!I83)</f>
        <v>#REF!</v>
      </c>
      <c r="D66" s="16"/>
      <c r="E66" s="10" t="e">
        <f>(E56*'WF01-Real'!I69+'Expenditures (Warm) Real'!E60*'WF01-Real'!I76+'Expenditures (Warm) Real'!E64*'WF01-Real'!I83)/('WF01-Real'!I69+'WF01-Real'!I76+'WF01-Real'!I83)</f>
        <v>#REF!</v>
      </c>
      <c r="F66" s="16" t="e">
        <f>(E66-B66)/B66</f>
        <v>#REF!</v>
      </c>
      <c r="H66" s="27" t="e">
        <f>+E66-C66</f>
        <v>#REF!</v>
      </c>
      <c r="I66" s="27"/>
      <c r="J66" s="27"/>
      <c r="K66" s="27" t="e">
        <f>C66-B66</f>
        <v>#REF!</v>
      </c>
      <c r="L66" s="27" t="e">
        <f>'Expenditures(Cold) Real'!E66-'Expenditures (Warm) Real'!E66</f>
        <v>#REF!</v>
      </c>
      <c r="M66" s="27" t="e">
        <f>H66+K66</f>
        <v>#REF!</v>
      </c>
    </row>
    <row r="67" spans="1:13" x14ac:dyDescent="0.3">
      <c r="A67" s="94" t="s">
        <v>38</v>
      </c>
      <c r="B67" s="94"/>
      <c r="C67" s="94"/>
      <c r="D67" s="94"/>
      <c r="E67" s="94"/>
      <c r="F67" s="94"/>
      <c r="H67" s="27"/>
      <c r="I67" s="27"/>
      <c r="J67" s="27"/>
      <c r="K67" s="27"/>
      <c r="L67" s="27"/>
      <c r="M67" s="27"/>
    </row>
    <row r="68" spans="1:13" x14ac:dyDescent="0.3">
      <c r="A68" s="7" t="s">
        <v>39</v>
      </c>
    </row>
    <row r="69" spans="1:13" x14ac:dyDescent="0.3">
      <c r="A69" s="7" t="s">
        <v>27</v>
      </c>
    </row>
    <row r="70" spans="1:13" x14ac:dyDescent="0.3">
      <c r="A70" s="7" t="s">
        <v>28</v>
      </c>
    </row>
  </sheetData>
  <mergeCells count="2">
    <mergeCell ref="C2:F2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Seasonal WFO</vt:lpstr>
      <vt:lpstr>Monthly WFO</vt:lpstr>
      <vt:lpstr>WF01-Real</vt:lpstr>
      <vt:lpstr>Expenditures(Cold) Real</vt:lpstr>
      <vt:lpstr>Expenditures (Warm) Real</vt:lpstr>
      <vt:lpstr>'Monthly WFO'!Print_Area</vt:lpstr>
      <vt:lpstr>'Seasonal WFO'!Print_Area</vt:lpstr>
      <vt:lpstr>'WF01-Real'!Print_Area</vt:lpstr>
      <vt:lpstr>'Monthly WFO'!Print_Titles</vt:lpstr>
      <vt:lpstr>'Seasonal WFO'!Print_Titles</vt:lpstr>
      <vt:lpstr>'WF01-Real'!Print_Titles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Kaze, Ornella</dc:creator>
  <cp:lastModifiedBy>Kaze, Ornella</cp:lastModifiedBy>
  <cp:lastPrinted>2023-02-03T00:40:56Z</cp:lastPrinted>
  <dcterms:created xsi:type="dcterms:W3CDTF">2012-03-07T20:42:24Z</dcterms:created>
  <dcterms:modified xsi:type="dcterms:W3CDTF">2025-04-07T20:49:27Z</dcterms:modified>
</cp:coreProperties>
</file>