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489\PRJ\Mar24\"/>
    </mc:Choice>
  </mc:AlternateContent>
  <xr:revisionPtr revIDLastSave="0" documentId="8_{33581B70-231D-4DF1-846E-77D62FF7B1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hart" sheetId="5" r:id="rId1"/>
    <sheet name="Data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Data!$A$1:$K$32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I21" i="2"/>
  <c r="I25" i="2"/>
  <c r="I28" i="2"/>
  <c r="I26" i="2"/>
  <c r="I24" i="2"/>
  <c r="I27" i="2"/>
  <c r="I22" i="2"/>
  <c r="I18" i="2"/>
  <c r="I23" i="2"/>
  <c r="I20" i="2"/>
  <c r="I17" i="2"/>
  <c r="I19" i="2"/>
  <c r="G4" i="2"/>
  <c r="G24" i="2"/>
  <c r="G21" i="2"/>
  <c r="G25" i="2"/>
  <c r="G28" i="2"/>
  <c r="G26" i="2"/>
  <c r="G27" i="2"/>
  <c r="G22" i="2"/>
  <c r="G17" i="2"/>
  <c r="G19" i="2"/>
  <c r="G20" i="2"/>
  <c r="G18" i="2"/>
  <c r="G23" i="2"/>
  <c r="J4" i="2" l="1"/>
  <c r="J25" i="2"/>
  <c r="J28" i="2"/>
  <c r="J21" i="2"/>
  <c r="J24" i="2"/>
  <c r="J26" i="2"/>
  <c r="J27" i="2"/>
  <c r="J22" i="2"/>
  <c r="J18" i="2"/>
  <c r="J20" i="2"/>
  <c r="J17" i="2"/>
  <c r="J19" i="2"/>
  <c r="J23" i="2"/>
  <c r="F4" i="2"/>
  <c r="F28" i="2"/>
  <c r="F22" i="2"/>
  <c r="F21" i="2"/>
  <c r="F25" i="2"/>
  <c r="F24" i="2"/>
  <c r="F26" i="2"/>
  <c r="F27" i="2"/>
  <c r="F19" i="2"/>
  <c r="F23" i="2"/>
  <c r="F20" i="2"/>
  <c r="F18" i="2"/>
  <c r="F17" i="2"/>
  <c r="K4" i="2"/>
  <c r="K21" i="2"/>
  <c r="K25" i="2"/>
  <c r="K24" i="2"/>
  <c r="K26" i="2"/>
  <c r="K28" i="2"/>
  <c r="K27" i="2"/>
  <c r="K22" i="2"/>
  <c r="K17" i="2"/>
  <c r="K19" i="2"/>
  <c r="K20" i="2"/>
  <c r="K18" i="2"/>
  <c r="K23" i="2"/>
  <c r="E4" i="2"/>
  <c r="E21" i="2"/>
  <c r="E24" i="2"/>
  <c r="E26" i="2"/>
  <c r="E27" i="2"/>
  <c r="E25" i="2"/>
  <c r="E28" i="2"/>
  <c r="E22" i="2"/>
  <c r="E18" i="2"/>
  <c r="E17" i="2"/>
  <c r="E23" i="2"/>
  <c r="E19" i="2"/>
  <c r="E20" i="2"/>
  <c r="G10" i="2" l="1"/>
  <c r="I10" i="2"/>
  <c r="J10" i="2"/>
  <c r="K10" i="2"/>
  <c r="F10" i="2"/>
  <c r="E10" i="2"/>
  <c r="I9" i="2"/>
  <c r="G9" i="2"/>
  <c r="K9" i="2"/>
  <c r="E9" i="2"/>
  <c r="F9" i="2"/>
  <c r="J9" i="2"/>
  <c r="I12" i="2"/>
  <c r="G12" i="2"/>
  <c r="K12" i="2"/>
  <c r="E12" i="2"/>
  <c r="J12" i="2"/>
  <c r="F12" i="2"/>
  <c r="I15" i="2"/>
  <c r="G15" i="2"/>
  <c r="F15" i="2"/>
  <c r="J15" i="2"/>
  <c r="E15" i="2"/>
  <c r="K15" i="2"/>
  <c r="I6" i="2"/>
  <c r="G6" i="2"/>
  <c r="E6" i="2"/>
  <c r="K6" i="2"/>
  <c r="J6" i="2"/>
  <c r="F6" i="2"/>
  <c r="I11" i="2"/>
  <c r="G11" i="2"/>
  <c r="K11" i="2"/>
  <c r="E11" i="2"/>
  <c r="J11" i="2"/>
  <c r="F11" i="2"/>
  <c r="G7" i="2"/>
  <c r="I7" i="2"/>
  <c r="J7" i="2"/>
  <c r="F7" i="2"/>
  <c r="K7" i="2"/>
  <c r="E7" i="2"/>
  <c r="G14" i="2"/>
  <c r="I14" i="2"/>
  <c r="J14" i="2"/>
  <c r="E14" i="2"/>
  <c r="K14" i="2"/>
  <c r="F14" i="2"/>
  <c r="G5" i="2" l="1"/>
  <c r="I5" i="2"/>
  <c r="E5" i="2"/>
  <c r="F5" i="2"/>
  <c r="J5" i="2"/>
  <c r="K5" i="2"/>
  <c r="I8" i="2"/>
  <c r="G8" i="2"/>
  <c r="E8" i="2"/>
  <c r="J8" i="2"/>
  <c r="F8" i="2"/>
  <c r="K8" i="2"/>
  <c r="B31" i="2" l="1"/>
  <c r="A31" i="2"/>
  <c r="G13" i="2"/>
  <c r="I13" i="2"/>
  <c r="K13" i="2"/>
  <c r="J13" i="2"/>
  <c r="F13" i="2"/>
  <c r="E13" i="2"/>
  <c r="G16" i="2"/>
  <c r="I16" i="2"/>
  <c r="E16" i="2"/>
  <c r="F16" i="2"/>
  <c r="K16" i="2"/>
  <c r="J16" i="2"/>
  <c r="A32" i="2"/>
</calcChain>
</file>

<file path=xl/sharedStrings.xml><?xml version="1.0" encoding="utf-8"?>
<sst xmlns="http://schemas.openxmlformats.org/spreadsheetml/2006/main" count="22" uniqueCount="15">
  <si>
    <t>Contract</t>
  </si>
  <si>
    <t>Expiration</t>
  </si>
  <si>
    <t>Month</t>
  </si>
  <si>
    <t>Days to</t>
  </si>
  <si>
    <t>Implied</t>
  </si>
  <si>
    <t>NYMEX Implied Probability of</t>
  </si>
  <si>
    <t>Price</t>
  </si>
  <si>
    <t>Volatility</t>
  </si>
  <si>
    <t>WTI Futures</t>
  </si>
  <si>
    <t>Enter up to three values which future
WTI crude oil price could exceed</t>
  </si>
  <si>
    <t>Enter up to three values which future
WTI crude oil price could fall below</t>
  </si>
  <si>
    <t>(a)</t>
  </si>
  <si>
    <t>Average NYMEX Data for Mar 1 - Mar 7</t>
  </si>
  <si>
    <t>Source:  EIA Short-Term Energy Outlook, March 2024, and CME Group (http://www.cmegroup.com)</t>
  </si>
  <si>
    <t>Notes: Probability values calculated using NYMEX market data for the five trading days ending March 7,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</si>
</sst>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165" fontId="5" fillId="2" borderId="0" xfId="0" applyNumberFormat="1" applyFont="1" applyFill="1"/>
    <xf numFmtId="165" fontId="3" fillId="0" borderId="0" xfId="0" applyNumberFormat="1" applyFont="1"/>
    <xf numFmtId="0" fontId="4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0" fontId="7" fillId="0" borderId="0" xfId="1" applyNumberFormat="1" applyFont="1" applyBorder="1"/>
    <xf numFmtId="10" fontId="7" fillId="0" borderId="1" xfId="1" applyNumberFormat="1" applyFont="1" applyBorder="1"/>
    <xf numFmtId="164" fontId="2" fillId="0" borderId="0" xfId="0" applyNumberFormat="1" applyFont="1"/>
    <xf numFmtId="165" fontId="7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0" fontId="7" fillId="0" borderId="0" xfId="1" applyNumberFormat="1" applyFont="1" applyBorder="1" applyAlignment="1">
      <alignment horizontal="right"/>
    </xf>
    <xf numFmtId="10" fontId="7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4" fontId="2" fillId="0" borderId="1" xfId="0" applyNumberFormat="1" applyFont="1" applyBorder="1"/>
    <xf numFmtId="0" fontId="0" fillId="0" borderId="0" xfId="0" quotePrefix="1" applyAlignment="1">
      <alignment horizontal="right"/>
    </xf>
    <xf numFmtId="10" fontId="6" fillId="0" borderId="0" xfId="1" applyNumberFormat="1" applyFont="1" applyBorder="1" applyAlignment="1">
      <alignment horizontal="right"/>
    </xf>
    <xf numFmtId="10" fontId="6" fillId="0" borderId="1" xfId="1" applyNumberFormat="1" applyFont="1" applyBorder="1" applyAlignment="1">
      <alignment horizontal="right"/>
    </xf>
    <xf numFmtId="164" fontId="2" fillId="0" borderId="2" xfId="0" applyNumberFormat="1" applyFont="1" applyBorder="1"/>
    <xf numFmtId="165" fontId="7" fillId="0" borderId="2" xfId="0" applyNumberFormat="1" applyFont="1" applyBorder="1" applyAlignment="1">
      <alignment horizontal="right"/>
    </xf>
    <xf numFmtId="10" fontId="7" fillId="0" borderId="2" xfId="1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0" fontId="6" fillId="0" borderId="2" xfId="1" applyNumberFormat="1" applyFont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6"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6E-2"/>
          <c:w val="0.97225305216426194"/>
          <c:h val="0.96737357259381185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2779520"/>
        <c:axId val="-982782240"/>
      </c:barChart>
      <c:catAx>
        <c:axId val="-9827795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82782240"/>
        <c:crosses val="autoZero"/>
        <c:auto val="1"/>
        <c:lblAlgn val="ctr"/>
        <c:lblOffset val="100"/>
        <c:tickMarkSkip val="1"/>
        <c:noMultiLvlLbl val="0"/>
      </c:catAx>
      <c:valAx>
        <c:axId val="-98278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82779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56048834627398"/>
          <c:y val="0.49918433931485551"/>
          <c:w val="0"/>
          <c:h val="1.6313213703099128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P</a:t>
            </a:r>
            <a:r>
              <a:rPr lang="en-US"/>
              <a:t>robability of WTI spot price exceeding certain levels</a:t>
            </a:r>
          </a:p>
        </c:rich>
      </c:tx>
      <c:layout>
        <c:manualLayout>
          <c:xMode val="edge"/>
          <c:yMode val="edge"/>
          <c:x val="0.19157792443762903"/>
          <c:y val="3.6184370680549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16810537230924E-2"/>
          <c:y val="0.24013196464452585"/>
          <c:w val="0.86606036785570739"/>
          <c:h val="0.4736849713535925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Price &gt; $100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Data!$E$5:$E$28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3.076619778174949E-3</c:v>
                </c:pt>
                <c:pt idx="5">
                  <c:v>1.621643938578746E-2</c:v>
                </c:pt>
                <c:pt idx="6">
                  <c:v>3.2785775878537718E-2</c:v>
                </c:pt>
                <c:pt idx="7">
                  <c:v>4.5079243252594992E-2</c:v>
                </c:pt>
                <c:pt idx="8">
                  <c:v>5.7108343646611333E-2</c:v>
                </c:pt>
                <c:pt idx="9">
                  <c:v>6.6141068042218767E-2</c:v>
                </c:pt>
                <c:pt idx="10">
                  <c:v>7.4425161050241745E-2</c:v>
                </c:pt>
                <c:pt idx="11">
                  <c:v>8.1343314027644678E-2</c:v>
                </c:pt>
                <c:pt idx="12">
                  <c:v>8.5663648781460142E-2</c:v>
                </c:pt>
                <c:pt idx="13">
                  <c:v>#N/A</c:v>
                </c:pt>
                <c:pt idx="14">
                  <c:v>9.3003453043895609E-2</c:v>
                </c:pt>
                <c:pt idx="15">
                  <c:v>#N/A</c:v>
                </c:pt>
                <c:pt idx="16">
                  <c:v>#N/A</c:v>
                </c:pt>
                <c:pt idx="17">
                  <c:v>0.10046199070580429</c:v>
                </c:pt>
                <c:pt idx="18">
                  <c:v>#N/A</c:v>
                </c:pt>
                <c:pt idx="19">
                  <c:v>#N/A</c:v>
                </c:pt>
                <c:pt idx="20">
                  <c:v>0.10384769199579187</c:v>
                </c:pt>
                <c:pt idx="21">
                  <c:v>#N/A</c:v>
                </c:pt>
                <c:pt idx="22">
                  <c:v>#N/A</c:v>
                </c:pt>
                <c:pt idx="23">
                  <c:v>0.10728078177626831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71-4F86-A2DC-B4A286193325}"/>
            </c:ext>
          </c:extLst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Price &gt; $90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</a:ln>
          </c:spPr>
          <c:marker>
            <c:symbol val="diamond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Data!$F$5:$F$28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5.7011544601838389E-2</c:v>
                </c:pt>
                <c:pt idx="5">
                  <c:v>0.1015422883784222</c:v>
                </c:pt>
                <c:pt idx="6">
                  <c:v>0.12972575565999658</c:v>
                </c:pt>
                <c:pt idx="7">
                  <c:v>0.14345795652993493</c:v>
                </c:pt>
                <c:pt idx="8">
                  <c:v>0.15455895123288674</c:v>
                </c:pt>
                <c:pt idx="9">
                  <c:v>0.16100407300287392</c:v>
                </c:pt>
                <c:pt idx="10">
                  <c:v>0.16656030985310294</c:v>
                </c:pt>
                <c:pt idx="11">
                  <c:v>0.17063647822964939</c:v>
                </c:pt>
                <c:pt idx="12">
                  <c:v>0.17214092674239947</c:v>
                </c:pt>
                <c:pt idx="13">
                  <c:v>#N/A</c:v>
                </c:pt>
                <c:pt idx="14">
                  <c:v>0.17478660324511777</c:v>
                </c:pt>
                <c:pt idx="15">
                  <c:v>#N/A</c:v>
                </c:pt>
                <c:pt idx="16">
                  <c:v>#N/A</c:v>
                </c:pt>
                <c:pt idx="17">
                  <c:v>0.17684015665535846</c:v>
                </c:pt>
                <c:pt idx="18">
                  <c:v>#N/A</c:v>
                </c:pt>
                <c:pt idx="19">
                  <c:v>#N/A</c:v>
                </c:pt>
                <c:pt idx="20">
                  <c:v>0.17551506984120469</c:v>
                </c:pt>
                <c:pt idx="21">
                  <c:v>#N/A</c:v>
                </c:pt>
                <c:pt idx="22">
                  <c:v>#N/A</c:v>
                </c:pt>
                <c:pt idx="23">
                  <c:v>0.17539908630316414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71-4F86-A2DC-B4A286193325}"/>
            </c:ext>
          </c:extLst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Price &gt; $80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</a:ln>
          </c:spPr>
          <c:marker>
            <c:symbol val="circl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Data!$G$5:$G$28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0.3879897187563689</c:v>
                </c:pt>
                <c:pt idx="5">
                  <c:v>0.38038918943822675</c:v>
                </c:pt>
                <c:pt idx="6">
                  <c:v>0.37074062823876397</c:v>
                </c:pt>
                <c:pt idx="7">
                  <c:v>0.35904145475509752</c:v>
                </c:pt>
                <c:pt idx="8">
                  <c:v>0.34889198508547192</c:v>
                </c:pt>
                <c:pt idx="9">
                  <c:v>0.33913834630734657</c:v>
                </c:pt>
                <c:pt idx="10">
                  <c:v>0.33141969739763993</c:v>
                </c:pt>
                <c:pt idx="11">
                  <c:v>0.32462224464450534</c:v>
                </c:pt>
                <c:pt idx="12">
                  <c:v>0.31784081145841775</c:v>
                </c:pt>
                <c:pt idx="13">
                  <c:v>#N/A</c:v>
                </c:pt>
                <c:pt idx="14">
                  <c:v>0.30758288091536434</c:v>
                </c:pt>
                <c:pt idx="15">
                  <c:v>#N/A</c:v>
                </c:pt>
                <c:pt idx="16">
                  <c:v>#N/A</c:v>
                </c:pt>
                <c:pt idx="17">
                  <c:v>0.29646755114109957</c:v>
                </c:pt>
                <c:pt idx="18">
                  <c:v>#N/A</c:v>
                </c:pt>
                <c:pt idx="19">
                  <c:v>#N/A</c:v>
                </c:pt>
                <c:pt idx="20">
                  <c:v>0.28547131435223139</c:v>
                </c:pt>
                <c:pt idx="21">
                  <c:v>#N/A</c:v>
                </c:pt>
                <c:pt idx="22">
                  <c:v>#N/A</c:v>
                </c:pt>
                <c:pt idx="23">
                  <c:v>0.27805106879214725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71-4F86-A2DC-B4A286193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78976"/>
        <c:axId val="-982792576"/>
      </c:lineChart>
      <c:dateAx>
        <c:axId val="-98277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Contract month</a:t>
                </a:r>
              </a:p>
            </c:rich>
          </c:tx>
          <c:layout>
            <c:manualLayout>
              <c:xMode val="edge"/>
              <c:yMode val="edge"/>
              <c:x val="0.42912905543417357"/>
              <c:y val="0.8256633070412625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8279257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-982792576"/>
        <c:scaling>
          <c:orientation val="minMax"/>
          <c:max val="0.52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82778976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2236684653690253"/>
          <c:y val="0.13157929271998892"/>
          <c:w val="0.55006542907754219"/>
          <c:h val="7.2368421052633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Probability of WTI spot price falling below certain levels</a:t>
            </a:r>
          </a:p>
        </c:rich>
      </c:tx>
      <c:layout>
        <c:manualLayout>
          <c:xMode val="edge"/>
          <c:yMode val="edge"/>
          <c:x val="0.18664534604181676"/>
          <c:y val="3.5598788022199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341124895839484E-2"/>
          <c:y val="0.23948295750833767"/>
          <c:w val="0.86100494314690001"/>
          <c:h val="0.46278463410394582"/>
        </c:manualLayout>
      </c:layout>
      <c:lineChart>
        <c:grouping val="standard"/>
        <c:varyColors val="0"/>
        <c:ser>
          <c:idx val="2"/>
          <c:order val="0"/>
          <c:tx>
            <c:strRef>
              <c:f>Data!$K$4</c:f>
              <c:strCache>
                <c:ptCount val="1"/>
                <c:pt idx="0">
                  <c:v>Price &lt; $40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Data!$K$5:$K$28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1.0591527654923993E-13</c:v>
                </c:pt>
                <c:pt idx="5">
                  <c:v>3.440447515767886E-8</c:v>
                </c:pt>
                <c:pt idx="6">
                  <c:v>6.3533234667678684E-6</c:v>
                </c:pt>
                <c:pt idx="7">
                  <c:v>7.7995744837022762E-5</c:v>
                </c:pt>
                <c:pt idx="8">
                  <c:v>4.6330112705161852E-4</c:v>
                </c:pt>
                <c:pt idx="9">
                  <c:v>1.4787934073925424E-3</c:v>
                </c:pt>
                <c:pt idx="10">
                  <c:v>3.5308573488548323E-3</c:v>
                </c:pt>
                <c:pt idx="11">
                  <c:v>6.7731904633477891E-3</c:v>
                </c:pt>
                <c:pt idx="12">
                  <c:v>1.0613766360363486E-2</c:v>
                </c:pt>
                <c:pt idx="13">
                  <c:v>#N/A</c:v>
                </c:pt>
                <c:pt idx="14">
                  <c:v>2.0490226942262546E-2</c:v>
                </c:pt>
                <c:pt idx="15">
                  <c:v>#N/A</c:v>
                </c:pt>
                <c:pt idx="16">
                  <c:v>#N/A</c:v>
                </c:pt>
                <c:pt idx="17">
                  <c:v>3.7740435289074559E-2</c:v>
                </c:pt>
                <c:pt idx="18">
                  <c:v>#N/A</c:v>
                </c:pt>
                <c:pt idx="19">
                  <c:v>#N/A</c:v>
                </c:pt>
                <c:pt idx="20">
                  <c:v>5.6277711851539625E-2</c:v>
                </c:pt>
                <c:pt idx="21">
                  <c:v>#N/A</c:v>
                </c:pt>
                <c:pt idx="22">
                  <c:v>#N/A</c:v>
                </c:pt>
                <c:pt idx="23">
                  <c:v>7.5196771945871488E-2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9-41FD-ACC4-D8FF0A8B2068}"/>
            </c:ext>
          </c:extLst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Price &lt; $50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</a:ln>
          </c:spPr>
          <c:marker>
            <c:symbol val="diamond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Data!$J$5:$J$28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5.1390900435155373E-7</c:v>
                </c:pt>
                <c:pt idx="5">
                  <c:v>1.8565487775246137E-4</c:v>
                </c:pt>
                <c:pt idx="6">
                  <c:v>2.1610203853290599E-3</c:v>
                </c:pt>
                <c:pt idx="7">
                  <c:v>7.1867339706871425E-3</c:v>
                </c:pt>
                <c:pt idx="8">
                  <c:v>1.6973260165418114E-2</c:v>
                </c:pt>
                <c:pt idx="9">
                  <c:v>2.9933976967422837E-2</c:v>
                </c:pt>
                <c:pt idx="10">
                  <c:v>4.5867871245707903E-2</c:v>
                </c:pt>
                <c:pt idx="11">
                  <c:v>6.3282112003114399E-2</c:v>
                </c:pt>
                <c:pt idx="12">
                  <c:v>7.9313148234008035E-2</c:v>
                </c:pt>
                <c:pt idx="13">
                  <c:v>#N/A</c:v>
                </c:pt>
                <c:pt idx="14">
                  <c:v>0.11048426892767316</c:v>
                </c:pt>
                <c:pt idx="15">
                  <c:v>#N/A</c:v>
                </c:pt>
                <c:pt idx="16">
                  <c:v>#N/A</c:v>
                </c:pt>
                <c:pt idx="17">
                  <c:v>0.15075626367942041</c:v>
                </c:pt>
                <c:pt idx="18">
                  <c:v>#N/A</c:v>
                </c:pt>
                <c:pt idx="19">
                  <c:v>#N/A</c:v>
                </c:pt>
                <c:pt idx="20">
                  <c:v>0.18578214025944506</c:v>
                </c:pt>
                <c:pt idx="21">
                  <c:v>#N/A</c:v>
                </c:pt>
                <c:pt idx="22">
                  <c:v>#N/A</c:v>
                </c:pt>
                <c:pt idx="23">
                  <c:v>0.21603213508558705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9-41FD-ACC4-D8FF0A8B2068}"/>
            </c:ext>
          </c:extLst>
        </c:ser>
        <c:ser>
          <c:idx val="0"/>
          <c:order val="2"/>
          <c:tx>
            <c:strRef>
              <c:f>Data!$I$4</c:f>
              <c:strCache>
                <c:ptCount val="1"/>
                <c:pt idx="0">
                  <c:v>Price &lt; $60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</a:ln>
          </c:spPr>
          <c:marker>
            <c:symbol val="circl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Data!$A$5:$A$28</c:f>
              <c:numCache>
                <c:formatCode>mmm\ yyyy</c:formatCode>
                <c:ptCount val="24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  <c:pt idx="12">
                  <c:v>45658</c:v>
                </c:pt>
                <c:pt idx="13">
                  <c:v>45689</c:v>
                </c:pt>
                <c:pt idx="14">
                  <c:v>45717</c:v>
                </c:pt>
                <c:pt idx="15">
                  <c:v>45748</c:v>
                </c:pt>
                <c:pt idx="16">
                  <c:v>45778</c:v>
                </c:pt>
                <c:pt idx="17">
                  <c:v>45809</c:v>
                </c:pt>
                <c:pt idx="18">
                  <c:v>45839</c:v>
                </c:pt>
                <c:pt idx="19">
                  <c:v>45870</c:v>
                </c:pt>
                <c:pt idx="20">
                  <c:v>45901</c:v>
                </c:pt>
                <c:pt idx="21">
                  <c:v>45931</c:v>
                </c:pt>
                <c:pt idx="22">
                  <c:v>45962</c:v>
                </c:pt>
                <c:pt idx="23">
                  <c:v>45992</c:v>
                </c:pt>
              </c:numCache>
            </c:numRef>
          </c:cat>
          <c:val>
            <c:numRef>
              <c:f>Data!$I$5:$I$28</c:f>
              <c:numCache>
                <c:formatCode>0.00%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1.9858238930354766E-3</c:v>
                </c:pt>
                <c:pt idx="5">
                  <c:v>1.966485275011276E-2</c:v>
                </c:pt>
                <c:pt idx="6">
                  <c:v>5.275546414587895E-2</c:v>
                </c:pt>
                <c:pt idx="7">
                  <c:v>8.7198503079985334E-2</c:v>
                </c:pt>
                <c:pt idx="8">
                  <c:v>0.12560417249210432</c:v>
                </c:pt>
                <c:pt idx="9">
                  <c:v>0.16087056709916525</c:v>
                </c:pt>
                <c:pt idx="10">
                  <c:v>0.19405876822394852</c:v>
                </c:pt>
                <c:pt idx="11">
                  <c:v>0.22401312784090721</c:v>
                </c:pt>
                <c:pt idx="12">
                  <c:v>0.24854134356658175</c:v>
                </c:pt>
                <c:pt idx="13">
                  <c:v>#N/A</c:v>
                </c:pt>
                <c:pt idx="14">
                  <c:v>0.28973634146104077</c:v>
                </c:pt>
                <c:pt idx="15">
                  <c:v>#N/A</c:v>
                </c:pt>
                <c:pt idx="16">
                  <c:v>#N/A</c:v>
                </c:pt>
                <c:pt idx="17">
                  <c:v>0.33540796041671495</c:v>
                </c:pt>
                <c:pt idx="18">
                  <c:v>#N/A</c:v>
                </c:pt>
                <c:pt idx="19">
                  <c:v>#N/A</c:v>
                </c:pt>
                <c:pt idx="20">
                  <c:v>0.37179269828618933</c:v>
                </c:pt>
                <c:pt idx="21">
                  <c:v>#N/A</c:v>
                </c:pt>
                <c:pt idx="22">
                  <c:v>#N/A</c:v>
                </c:pt>
                <c:pt idx="23">
                  <c:v>0.40030787487847652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9-41FD-ACC4-D8FF0A8B2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86048"/>
        <c:axId val="-982790400"/>
      </c:lineChart>
      <c:dateAx>
        <c:axId val="-98278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Contract month</a:t>
                </a:r>
              </a:p>
            </c:rich>
          </c:tx>
          <c:layout>
            <c:manualLayout>
              <c:xMode val="edge"/>
              <c:yMode val="edge"/>
              <c:x val="0.42599807433873432"/>
              <c:y val="0.8112105226654267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8279040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-982790400"/>
        <c:scaling>
          <c:orientation val="minMax"/>
          <c:max val="0.52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82786048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007745818405089"/>
          <c:y val="0.14239516176982744"/>
          <c:w val="0.5624202308901618"/>
          <c:h val="7.11977507665910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2"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</cdr:x>
      <cdr:y>0</cdr:y>
    </cdr:from>
    <cdr:to>
      <cdr:x>0.92425</cdr:x>
      <cdr:y>0.496</cdr:y>
    </cdr:to>
    <cdr:graphicFrame macro="">
      <cdr:nvGraphicFramePr>
        <cdr:cNvPr id="3160" name="Chart 88">
          <a:extLst xmlns:a="http://schemas.openxmlformats.org/drawingml/2006/main">
            <a:ext uri="{FF2B5EF4-FFF2-40B4-BE49-F238E27FC236}">
              <a16:creationId xmlns:a16="http://schemas.microsoft.com/office/drawing/2014/main" id="{CE2271A5-6774-AC48-A236-59CA3D356C23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0.071</cdr:x>
      <cdr:y>0.45975</cdr:y>
    </cdr:from>
    <cdr:to>
      <cdr:x>0.934</cdr:x>
      <cdr:y>0.9635</cdr:y>
    </cdr:to>
    <cdr:graphicFrame macro="">
      <cdr:nvGraphicFramePr>
        <cdr:cNvPr id="3161" name="Chart 89">
          <a:extLst xmlns:a="http://schemas.openxmlformats.org/drawingml/2006/main">
            <a:ext uri="{FF2B5EF4-FFF2-40B4-BE49-F238E27FC236}">
              <a16:creationId xmlns:a16="http://schemas.microsoft.com/office/drawing/2014/main" id="{F38CBB99-C65F-ACAD-A9A6-D58FB1407DF4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0.11358</cdr:x>
      <cdr:y>0.93911</cdr:y>
    </cdr:from>
    <cdr:to>
      <cdr:x>0.65308</cdr:x>
      <cdr:y>0.97011</cdr:y>
    </cdr:to>
    <cdr:sp macro="" textlink="">
      <cdr:nvSpPr>
        <cdr:cNvPr id="3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4743" y="5483276"/>
          <a:ext cx="4630003" cy="181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Values not calculated for months with little trading in "close-to-the-money" options contracts.</a:t>
          </a:r>
        </a:p>
      </cdr:txBody>
    </cdr:sp>
  </cdr:relSizeAnchor>
  <cdr:relSizeAnchor xmlns:cdr="http://schemas.openxmlformats.org/drawingml/2006/chartDrawing">
    <cdr:from>
      <cdr:x>0.07125</cdr:x>
      <cdr:y>0.91354</cdr:y>
    </cdr:from>
    <cdr:to>
      <cdr:x>0.74251</cdr:x>
      <cdr:y>0.94897</cdr:y>
    </cdr:to>
    <cdr:sp macro="" textlink="Data!$A$30">
      <cdr:nvSpPr>
        <cdr:cNvPr id="3076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11469" y="5334000"/>
          <a:ext cx="5760756" cy="2068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fld id="{B3B9CC0A-3BB1-4CFE-95C1-0C1D900A9E35}" type="TxLink">
            <a:rPr lang="en-US" sz="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Notes: Probability values calculated using NYMEX market data for the five trading days ending March 7, 2024.</a:t>
          </a:fld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0.07125</cdr:x>
      <cdr:y>0.96747</cdr:y>
    </cdr:from>
    <cdr:to>
      <cdr:x>0.686</cdr:x>
      <cdr:y>0.99673</cdr:y>
    </cdr:to>
    <cdr:sp macro="" textlink="Data!$A$29">
      <cdr:nvSpPr>
        <cdr:cNvPr id="3081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11469" y="5648911"/>
          <a:ext cx="5275800" cy="170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fld id="{DA3D19A3-2478-4628-8186-A271099B2334}" type="TxLink">
            <a:rPr lang="en-US" sz="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Source:  EIA Short-Term Energy Outlook, March 2024, and CME Group (http://www.cmegroup.com)</a:t>
          </a:fld>
          <a:endParaRPr lang="en-US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0.90959</cdr:x>
      <cdr:y>0.89102</cdr:y>
    </cdr:from>
    <cdr:to>
      <cdr:x>0.9948</cdr:x>
      <cdr:y>0.99017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C3564095-3B62-6DE5-1B7F-D25B84E91B9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97467" y="5194037"/>
          <a:ext cx="730417" cy="57798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K32"/>
  <sheetViews>
    <sheetView workbookViewId="0"/>
  </sheetViews>
  <sheetFormatPr defaultRowHeight="13.2" x14ac:dyDescent="0.25"/>
  <cols>
    <col min="1" max="4" width="12" customWidth="1"/>
    <col min="5" max="7" width="15.33203125" customWidth="1"/>
    <col min="8" max="8" width="3.5546875" customWidth="1"/>
    <col min="9" max="11" width="15.33203125" customWidth="1"/>
  </cols>
  <sheetData>
    <row r="1" spans="1:11" ht="25.5" customHeight="1" x14ac:dyDescent="0.25">
      <c r="E1" s="24" t="s">
        <v>9</v>
      </c>
      <c r="F1" s="24"/>
      <c r="G1" s="24"/>
      <c r="I1" s="24" t="s">
        <v>10</v>
      </c>
      <c r="J1" s="24"/>
      <c r="K1" s="24"/>
    </row>
    <row r="2" spans="1:11" x14ac:dyDescent="0.25">
      <c r="A2" s="25" t="s">
        <v>12</v>
      </c>
      <c r="B2" s="25"/>
      <c r="C2" s="25"/>
      <c r="D2" s="25"/>
      <c r="E2" s="1">
        <v>100</v>
      </c>
      <c r="F2" s="1">
        <v>90</v>
      </c>
      <c r="G2" s="1">
        <v>80</v>
      </c>
      <c r="H2" s="2"/>
      <c r="I2" s="1">
        <v>60</v>
      </c>
      <c r="J2" s="1">
        <v>50</v>
      </c>
      <c r="K2" s="1">
        <v>40</v>
      </c>
    </row>
    <row r="3" spans="1:11" x14ac:dyDescent="0.25">
      <c r="A3" s="3" t="s">
        <v>0</v>
      </c>
      <c r="B3" s="3" t="s">
        <v>8</v>
      </c>
      <c r="C3" s="3" t="s">
        <v>4</v>
      </c>
      <c r="D3" s="3" t="s">
        <v>3</v>
      </c>
      <c r="E3" s="26" t="s">
        <v>5</v>
      </c>
      <c r="F3" s="26"/>
      <c r="G3" s="26"/>
      <c r="H3" s="4"/>
      <c r="I3" s="26" t="s">
        <v>5</v>
      </c>
      <c r="J3" s="26"/>
      <c r="K3" s="26"/>
    </row>
    <row r="4" spans="1:11" x14ac:dyDescent="0.25">
      <c r="A4" s="5" t="s">
        <v>2</v>
      </c>
      <c r="B4" s="5" t="s">
        <v>6</v>
      </c>
      <c r="C4" s="5" t="s">
        <v>7</v>
      </c>
      <c r="D4" s="5" t="s">
        <v>1</v>
      </c>
      <c r="E4" s="5" t="str">
        <f>"Price &gt; $"&amp;E2&amp;""</f>
        <v>Price &gt; $100</v>
      </c>
      <c r="F4" s="5" t="str">
        <f>"Price &gt; $"&amp;F2&amp;""</f>
        <v>Price &gt; $90</v>
      </c>
      <c r="G4" s="5" t="str">
        <f>"Price &gt; $"&amp;G2&amp;""</f>
        <v>Price &gt; $80</v>
      </c>
      <c r="H4" s="5"/>
      <c r="I4" s="5" t="str">
        <f>"Price &lt; $"&amp;I2&amp;""</f>
        <v>Price &lt; $60</v>
      </c>
      <c r="J4" s="5" t="str">
        <f>"Price &lt; $"&amp;J2&amp;""</f>
        <v>Price &lt; $50</v>
      </c>
      <c r="K4" s="5" t="str">
        <f>"Price &lt; $"&amp;K2&amp;""</f>
        <v>Price &lt; $40</v>
      </c>
    </row>
    <row r="5" spans="1:11" x14ac:dyDescent="0.25">
      <c r="A5" s="19">
        <v>45292</v>
      </c>
      <c r="B5" s="20" t="e">
        <v>#N/A</v>
      </c>
      <c r="C5" s="21" t="e">
        <v>#N/A</v>
      </c>
      <c r="D5" s="22" t="e">
        <v>#N/A</v>
      </c>
      <c r="E5" s="23" t="e">
        <f t="shared" ref="E5:E28" si="0">IF(ISERROR(NORMSDIST((LN($B5/E$2)-((($C5^2)/2)*($D5/252)))/($C5*SQRT($D5/252)))),NA(),NORMSDIST((LN($B5/E$2)-((($C5^2)/2)*($D5/252)))/($C5*SQRT($D5/252))))</f>
        <v>#N/A</v>
      </c>
      <c r="F5" s="23" t="e">
        <f t="shared" ref="F5:G28" si="1">IF(ISERROR(NORMSDIST((LN($B5/F$2)-((($C5^2)/2)*($D5/252)))/($C5*SQRT($D5/252)))),NA(),NORMSDIST((LN($B5/F$2)-((($C5^2)/2)*($D5/252)))/($C5*SQRT($D5/252))))</f>
        <v>#N/A</v>
      </c>
      <c r="G5" s="23" t="e">
        <f t="shared" si="1"/>
        <v>#N/A</v>
      </c>
      <c r="H5" s="3"/>
      <c r="I5" s="23" t="e">
        <f t="shared" ref="I5:I28" si="2">IF(ISERROR(1-NORMSDIST((LN($B5/I$2)-((($C5^2)/2)*($D5/252)))/($C5*SQRT($D5/252)))),NA(),1-NORMSDIST((LN($B5/I$2)-((($C5^2)/2)*($D5/252)))/($C5*SQRT($D5/252))))</f>
        <v>#N/A</v>
      </c>
      <c r="J5" s="23" t="e">
        <f t="shared" ref="J5:K28" si="3">IF(ISERROR(1-NORMSDIST((LN($B5/J$2)-((($C5^2)/2)*($D5/252)))/($C5*SQRT($D5/252)))),NA(),1-NORMSDIST((LN($B5/J$2)-((($C5^2)/2)*($D5/252)))/($C5*SQRT($D5/252))))</f>
        <v>#N/A</v>
      </c>
      <c r="K5" s="23" t="e">
        <f t="shared" si="3"/>
        <v>#N/A</v>
      </c>
    </row>
    <row r="6" spans="1:11" x14ac:dyDescent="0.25">
      <c r="A6" s="9">
        <v>45323</v>
      </c>
      <c r="B6" s="10" t="e">
        <v>#N/A</v>
      </c>
      <c r="C6" s="12" t="e">
        <v>#N/A</v>
      </c>
      <c r="D6" s="6" t="e">
        <v>#N/A</v>
      </c>
      <c r="E6" s="17" t="e">
        <f t="shared" si="0"/>
        <v>#N/A</v>
      </c>
      <c r="F6" s="17" t="e">
        <f t="shared" si="1"/>
        <v>#N/A</v>
      </c>
      <c r="G6" s="17" t="e">
        <f t="shared" si="1"/>
        <v>#N/A</v>
      </c>
      <c r="H6" s="3"/>
      <c r="I6" s="17" t="e">
        <f t="shared" si="2"/>
        <v>#N/A</v>
      </c>
      <c r="J6" s="17" t="e">
        <f t="shared" si="3"/>
        <v>#N/A</v>
      </c>
      <c r="K6" s="17" t="e">
        <f t="shared" si="3"/>
        <v>#N/A</v>
      </c>
    </row>
    <row r="7" spans="1:11" x14ac:dyDescent="0.25">
      <c r="A7" s="9">
        <v>45352</v>
      </c>
      <c r="B7" s="10" t="e">
        <v>#N/A</v>
      </c>
      <c r="C7" s="12" t="e">
        <v>#N/A</v>
      </c>
      <c r="D7" s="6" t="e">
        <v>#N/A</v>
      </c>
      <c r="E7" s="17" t="e">
        <f t="shared" si="0"/>
        <v>#N/A</v>
      </c>
      <c r="F7" s="17" t="e">
        <f t="shared" si="1"/>
        <v>#N/A</v>
      </c>
      <c r="G7" s="17" t="e">
        <f t="shared" si="1"/>
        <v>#N/A</v>
      </c>
      <c r="H7" s="3"/>
      <c r="I7" s="17" t="e">
        <f t="shared" si="2"/>
        <v>#N/A</v>
      </c>
      <c r="J7" s="17" t="e">
        <f t="shared" si="3"/>
        <v>#N/A</v>
      </c>
      <c r="K7" s="17" t="e">
        <f t="shared" si="3"/>
        <v>#N/A</v>
      </c>
    </row>
    <row r="8" spans="1:11" x14ac:dyDescent="0.25">
      <c r="A8" s="9">
        <v>45383</v>
      </c>
      <c r="B8" s="10" t="e">
        <v>#N/A</v>
      </c>
      <c r="C8" s="12" t="e">
        <v>#N/A</v>
      </c>
      <c r="D8" s="6" t="e">
        <v>#N/A</v>
      </c>
      <c r="E8" s="17" t="e">
        <f t="shared" si="0"/>
        <v>#N/A</v>
      </c>
      <c r="F8" s="17" t="e">
        <f t="shared" si="1"/>
        <v>#N/A</v>
      </c>
      <c r="G8" s="17" t="e">
        <f t="shared" si="1"/>
        <v>#N/A</v>
      </c>
      <c r="H8" s="3"/>
      <c r="I8" s="17" t="e">
        <f t="shared" si="2"/>
        <v>#N/A</v>
      </c>
      <c r="J8" s="17" t="e">
        <f t="shared" si="3"/>
        <v>#N/A</v>
      </c>
      <c r="K8" s="17" t="e">
        <f t="shared" si="3"/>
        <v>#N/A</v>
      </c>
    </row>
    <row r="9" spans="1:11" x14ac:dyDescent="0.25">
      <c r="A9" s="9">
        <v>45413</v>
      </c>
      <c r="B9" s="10">
        <v>78.28</v>
      </c>
      <c r="C9" s="12">
        <v>0.27268724999999999</v>
      </c>
      <c r="D9" s="6">
        <v>28</v>
      </c>
      <c r="E9" s="17">
        <f t="shared" si="0"/>
        <v>3.076619778174949E-3</v>
      </c>
      <c r="F9" s="17">
        <f t="shared" si="1"/>
        <v>5.7011544601838389E-2</v>
      </c>
      <c r="G9" s="17">
        <f t="shared" si="1"/>
        <v>0.3879897187563689</v>
      </c>
      <c r="H9" s="7"/>
      <c r="I9" s="17">
        <f t="shared" si="2"/>
        <v>1.9858238930354766E-3</v>
      </c>
      <c r="J9" s="17">
        <f t="shared" si="3"/>
        <v>5.1390900435155373E-7</v>
      </c>
      <c r="K9" s="17">
        <f t="shared" si="3"/>
        <v>1.0591527654923993E-13</v>
      </c>
    </row>
    <row r="10" spans="1:11" x14ac:dyDescent="0.25">
      <c r="A10" s="9">
        <v>45444</v>
      </c>
      <c r="B10" s="10">
        <v>77.663999999999987</v>
      </c>
      <c r="C10" s="12">
        <v>0.27583600000000003</v>
      </c>
      <c r="D10" s="6">
        <v>49</v>
      </c>
      <c r="E10" s="17">
        <f t="shared" si="0"/>
        <v>1.621643938578746E-2</v>
      </c>
      <c r="F10" s="17">
        <f t="shared" si="1"/>
        <v>0.1015422883784222</v>
      </c>
      <c r="G10" s="17">
        <f t="shared" si="1"/>
        <v>0.38038918943822675</v>
      </c>
      <c r="H10" s="7"/>
      <c r="I10" s="17">
        <f t="shared" si="2"/>
        <v>1.966485275011276E-2</v>
      </c>
      <c r="J10" s="17">
        <f t="shared" si="3"/>
        <v>1.8565487775246137E-4</v>
      </c>
      <c r="K10" s="17">
        <f t="shared" si="3"/>
        <v>3.440447515767886E-8</v>
      </c>
    </row>
    <row r="11" spans="1:11" x14ac:dyDescent="0.25">
      <c r="A11" s="9">
        <v>45474</v>
      </c>
      <c r="B11" s="10">
        <v>77.032000000000011</v>
      </c>
      <c r="C11" s="12">
        <v>0.28214125000000001</v>
      </c>
      <c r="D11" s="6">
        <v>69</v>
      </c>
      <c r="E11" s="17">
        <f t="shared" si="0"/>
        <v>3.2785775878537718E-2</v>
      </c>
      <c r="F11" s="17">
        <f t="shared" si="1"/>
        <v>0.12972575565999658</v>
      </c>
      <c r="G11" s="17">
        <f t="shared" si="1"/>
        <v>0.37074062823876397</v>
      </c>
      <c r="H11" s="7"/>
      <c r="I11" s="17">
        <f t="shared" si="2"/>
        <v>5.275546414587895E-2</v>
      </c>
      <c r="J11" s="17">
        <f t="shared" si="3"/>
        <v>2.1610203853290599E-3</v>
      </c>
      <c r="K11" s="17">
        <f t="shared" si="3"/>
        <v>6.3533234667678684E-6</v>
      </c>
    </row>
    <row r="12" spans="1:11" x14ac:dyDescent="0.25">
      <c r="A12" s="9">
        <v>45505</v>
      </c>
      <c r="B12" s="10">
        <v>76.371999999999986</v>
      </c>
      <c r="C12" s="12">
        <v>0.27999950000000001</v>
      </c>
      <c r="D12" s="6">
        <v>90</v>
      </c>
      <c r="E12" s="17">
        <f t="shared" si="0"/>
        <v>4.5079243252594992E-2</v>
      </c>
      <c r="F12" s="17">
        <f t="shared" si="1"/>
        <v>0.14345795652993493</v>
      </c>
      <c r="G12" s="17">
        <f t="shared" si="1"/>
        <v>0.35904145475509752</v>
      </c>
      <c r="H12" s="7"/>
      <c r="I12" s="17">
        <f t="shared" si="2"/>
        <v>8.7198503079985334E-2</v>
      </c>
      <c r="J12" s="17">
        <f t="shared" si="3"/>
        <v>7.1867339706871425E-3</v>
      </c>
      <c r="K12" s="17">
        <f t="shared" si="3"/>
        <v>7.7995744837022762E-5</v>
      </c>
    </row>
    <row r="13" spans="1:11" x14ac:dyDescent="0.25">
      <c r="A13" s="9">
        <v>45536</v>
      </c>
      <c r="B13" s="10">
        <v>75.703999999999994</v>
      </c>
      <c r="C13" s="12">
        <v>0.28225124999999995</v>
      </c>
      <c r="D13" s="6">
        <v>111</v>
      </c>
      <c r="E13" s="17">
        <f t="shared" si="0"/>
        <v>5.7108343646611333E-2</v>
      </c>
      <c r="F13" s="17">
        <f t="shared" si="1"/>
        <v>0.15455895123288674</v>
      </c>
      <c r="G13" s="17">
        <f t="shared" si="1"/>
        <v>0.34889198508547192</v>
      </c>
      <c r="H13" s="7"/>
      <c r="I13" s="17">
        <f t="shared" si="2"/>
        <v>0.12560417249210432</v>
      </c>
      <c r="J13" s="17">
        <f t="shared" si="3"/>
        <v>1.6973260165418114E-2</v>
      </c>
      <c r="K13" s="17">
        <f t="shared" si="3"/>
        <v>4.6330112705161852E-4</v>
      </c>
    </row>
    <row r="14" spans="1:11" x14ac:dyDescent="0.25">
      <c r="A14" s="9">
        <v>45566</v>
      </c>
      <c r="B14" s="10">
        <v>75.044000000000011</v>
      </c>
      <c r="C14" s="12">
        <v>0.28170460714285711</v>
      </c>
      <c r="D14" s="6">
        <v>133</v>
      </c>
      <c r="E14" s="17">
        <f t="shared" si="0"/>
        <v>6.6141068042218767E-2</v>
      </c>
      <c r="F14" s="17">
        <f t="shared" si="1"/>
        <v>0.16100407300287392</v>
      </c>
      <c r="G14" s="17">
        <f t="shared" si="1"/>
        <v>0.33913834630734657</v>
      </c>
      <c r="H14" s="7"/>
      <c r="I14" s="17">
        <f t="shared" si="2"/>
        <v>0.16087056709916525</v>
      </c>
      <c r="J14" s="17">
        <f t="shared" si="3"/>
        <v>2.9933976967422837E-2</v>
      </c>
      <c r="K14" s="17">
        <f t="shared" si="3"/>
        <v>1.4787934073925424E-3</v>
      </c>
    </row>
    <row r="15" spans="1:11" x14ac:dyDescent="0.25">
      <c r="A15" s="9">
        <v>45597</v>
      </c>
      <c r="B15" s="10">
        <v>74.44</v>
      </c>
      <c r="C15" s="12">
        <v>0.2823756071428572</v>
      </c>
      <c r="D15" s="6">
        <v>155</v>
      </c>
      <c r="E15" s="17">
        <f t="shared" si="0"/>
        <v>7.4425161050241745E-2</v>
      </c>
      <c r="F15" s="17">
        <f t="shared" si="1"/>
        <v>0.16656030985310294</v>
      </c>
      <c r="G15" s="17">
        <f t="shared" si="1"/>
        <v>0.33141969739763993</v>
      </c>
      <c r="H15" s="7"/>
      <c r="I15" s="17">
        <f t="shared" si="2"/>
        <v>0.19405876822394852</v>
      </c>
      <c r="J15" s="17">
        <f t="shared" si="3"/>
        <v>4.5867871245707903E-2</v>
      </c>
      <c r="K15" s="17">
        <f t="shared" si="3"/>
        <v>3.5308573488548323E-3</v>
      </c>
    </row>
    <row r="16" spans="1:11" x14ac:dyDescent="0.25">
      <c r="A16" s="9">
        <v>45627</v>
      </c>
      <c r="B16" s="10">
        <v>73.86999999999999</v>
      </c>
      <c r="C16" s="12">
        <v>0.28366725000000004</v>
      </c>
      <c r="D16" s="6">
        <v>176</v>
      </c>
      <c r="E16" s="17">
        <f t="shared" si="0"/>
        <v>8.1343314027644678E-2</v>
      </c>
      <c r="F16" s="17">
        <f t="shared" si="1"/>
        <v>0.17063647822964939</v>
      </c>
      <c r="G16" s="17">
        <f t="shared" si="1"/>
        <v>0.32462224464450534</v>
      </c>
      <c r="H16" s="7"/>
      <c r="I16" s="17">
        <f t="shared" si="2"/>
        <v>0.22401312784090721</v>
      </c>
      <c r="J16" s="17">
        <f t="shared" si="3"/>
        <v>6.3282112003114399E-2</v>
      </c>
      <c r="K16" s="17">
        <f t="shared" si="3"/>
        <v>6.7731904633477891E-3</v>
      </c>
    </row>
    <row r="17" spans="1:11" x14ac:dyDescent="0.25">
      <c r="A17" s="9">
        <v>45658</v>
      </c>
      <c r="B17" s="10">
        <v>73.328000000000003</v>
      </c>
      <c r="C17" s="12">
        <v>0.28295600000000004</v>
      </c>
      <c r="D17" s="6">
        <v>196</v>
      </c>
      <c r="E17" s="17">
        <f t="shared" si="0"/>
        <v>8.5663648781460142E-2</v>
      </c>
      <c r="F17" s="17">
        <f t="shared" si="1"/>
        <v>0.17214092674239947</v>
      </c>
      <c r="G17" s="17">
        <f t="shared" si="1"/>
        <v>0.31784081145841775</v>
      </c>
      <c r="H17" s="7"/>
      <c r="I17" s="17">
        <f t="shared" si="2"/>
        <v>0.24854134356658175</v>
      </c>
      <c r="J17" s="17">
        <f t="shared" si="3"/>
        <v>7.9313148234008035E-2</v>
      </c>
      <c r="K17" s="17">
        <f t="shared" si="3"/>
        <v>1.0613766360363486E-2</v>
      </c>
    </row>
    <row r="18" spans="1:11" x14ac:dyDescent="0.25">
      <c r="A18" s="9">
        <v>45689</v>
      </c>
      <c r="B18" s="10">
        <v>72.84</v>
      </c>
      <c r="C18" s="12" t="s">
        <v>11</v>
      </c>
      <c r="D18" s="6">
        <v>216</v>
      </c>
      <c r="E18" s="17" t="e">
        <f t="shared" si="0"/>
        <v>#N/A</v>
      </c>
      <c r="F18" s="17" t="e">
        <f t="shared" si="1"/>
        <v>#N/A</v>
      </c>
      <c r="G18" s="17" t="e">
        <f t="shared" si="1"/>
        <v>#N/A</v>
      </c>
      <c r="H18" s="7"/>
      <c r="I18" s="17" t="e">
        <f t="shared" si="2"/>
        <v>#N/A</v>
      </c>
      <c r="J18" s="17" t="e">
        <f t="shared" si="3"/>
        <v>#N/A</v>
      </c>
      <c r="K18" s="17" t="e">
        <f t="shared" si="3"/>
        <v>#N/A</v>
      </c>
    </row>
    <row r="19" spans="1:11" x14ac:dyDescent="0.25">
      <c r="A19" s="9">
        <v>45717</v>
      </c>
      <c r="B19" s="10">
        <v>72.402000000000001</v>
      </c>
      <c r="C19" s="12">
        <v>0.28068416666666673</v>
      </c>
      <c r="D19" s="6">
        <v>237</v>
      </c>
      <c r="E19" s="17">
        <f t="shared" si="0"/>
        <v>9.3003453043895609E-2</v>
      </c>
      <c r="F19" s="17">
        <f t="shared" si="1"/>
        <v>0.17478660324511777</v>
      </c>
      <c r="G19" s="17">
        <f t="shared" si="1"/>
        <v>0.30758288091536434</v>
      </c>
      <c r="H19" s="7"/>
      <c r="I19" s="17">
        <f t="shared" si="2"/>
        <v>0.28973634146104077</v>
      </c>
      <c r="J19" s="17">
        <f t="shared" si="3"/>
        <v>0.11048426892767316</v>
      </c>
      <c r="K19" s="17">
        <f t="shared" si="3"/>
        <v>2.0490226942262546E-2</v>
      </c>
    </row>
    <row r="20" spans="1:11" x14ac:dyDescent="0.25">
      <c r="A20" s="9">
        <v>45748</v>
      </c>
      <c r="B20" s="10">
        <v>71.998000000000005</v>
      </c>
      <c r="C20" s="12" t="s">
        <v>11</v>
      </c>
      <c r="D20" s="6">
        <v>257</v>
      </c>
      <c r="E20" s="17" t="e">
        <f t="shared" si="0"/>
        <v>#N/A</v>
      </c>
      <c r="F20" s="17" t="e">
        <f t="shared" si="1"/>
        <v>#N/A</v>
      </c>
      <c r="G20" s="17" t="e">
        <f t="shared" si="1"/>
        <v>#N/A</v>
      </c>
      <c r="H20" s="7"/>
      <c r="I20" s="17" t="e">
        <f t="shared" si="2"/>
        <v>#N/A</v>
      </c>
      <c r="J20" s="17" t="e">
        <f t="shared" si="3"/>
        <v>#N/A</v>
      </c>
      <c r="K20" s="17" t="e">
        <f t="shared" si="3"/>
        <v>#N/A</v>
      </c>
    </row>
    <row r="21" spans="1:11" x14ac:dyDescent="0.25">
      <c r="A21" s="9">
        <v>45778</v>
      </c>
      <c r="B21" s="10">
        <v>71.635999999999996</v>
      </c>
      <c r="C21" s="12" t="s">
        <v>11</v>
      </c>
      <c r="D21" s="6">
        <v>279</v>
      </c>
      <c r="E21" s="17" t="e">
        <f t="shared" si="0"/>
        <v>#N/A</v>
      </c>
      <c r="F21" s="17" t="e">
        <f t="shared" si="1"/>
        <v>#N/A</v>
      </c>
      <c r="G21" s="17" t="e">
        <f t="shared" si="1"/>
        <v>#N/A</v>
      </c>
      <c r="H21" s="7"/>
      <c r="I21" s="17" t="e">
        <f t="shared" si="2"/>
        <v>#N/A</v>
      </c>
      <c r="J21" s="17" t="e">
        <f t="shared" si="3"/>
        <v>#N/A</v>
      </c>
      <c r="K21" s="17" t="e">
        <f t="shared" si="3"/>
        <v>#N/A</v>
      </c>
    </row>
    <row r="22" spans="1:11" x14ac:dyDescent="0.25">
      <c r="A22" s="9">
        <v>45809</v>
      </c>
      <c r="B22" s="10">
        <v>71.286000000000001</v>
      </c>
      <c r="C22" s="12">
        <v>0.27522000000000002</v>
      </c>
      <c r="D22" s="6">
        <v>299</v>
      </c>
      <c r="E22" s="17">
        <f t="shared" si="0"/>
        <v>0.10046199070580429</v>
      </c>
      <c r="F22" s="17">
        <f t="shared" si="1"/>
        <v>0.17684015665535846</v>
      </c>
      <c r="G22" s="17">
        <f t="shared" si="1"/>
        <v>0.29646755114109957</v>
      </c>
      <c r="H22" s="7"/>
      <c r="I22" s="17">
        <f t="shared" si="2"/>
        <v>0.33540796041671495</v>
      </c>
      <c r="J22" s="17">
        <f t="shared" si="3"/>
        <v>0.15075626367942041</v>
      </c>
      <c r="K22" s="17">
        <f t="shared" si="3"/>
        <v>3.7740435289074559E-2</v>
      </c>
    </row>
    <row r="23" spans="1:11" x14ac:dyDescent="0.25">
      <c r="A23" s="9">
        <v>45839</v>
      </c>
      <c r="B23" s="10">
        <v>70.904000000000011</v>
      </c>
      <c r="C23" s="12" t="s">
        <v>11</v>
      </c>
      <c r="D23" s="6">
        <v>320</v>
      </c>
      <c r="E23" s="17" t="e">
        <f t="shared" si="0"/>
        <v>#N/A</v>
      </c>
      <c r="F23" s="17" t="e">
        <f t="shared" si="1"/>
        <v>#N/A</v>
      </c>
      <c r="G23" s="17" t="e">
        <f t="shared" si="1"/>
        <v>#N/A</v>
      </c>
      <c r="H23" s="7"/>
      <c r="I23" s="17" t="e">
        <f t="shared" si="2"/>
        <v>#N/A</v>
      </c>
      <c r="J23" s="17" t="e">
        <f t="shared" si="3"/>
        <v>#N/A</v>
      </c>
      <c r="K23" s="17" t="e">
        <f t="shared" si="3"/>
        <v>#N/A</v>
      </c>
    </row>
    <row r="24" spans="1:11" x14ac:dyDescent="0.25">
      <c r="A24" s="9">
        <v>45870</v>
      </c>
      <c r="B24" s="10">
        <v>70.532000000000011</v>
      </c>
      <c r="C24" s="12" t="s">
        <v>11</v>
      </c>
      <c r="D24" s="6">
        <v>341</v>
      </c>
      <c r="E24" s="17" t="e">
        <f t="shared" si="0"/>
        <v>#N/A</v>
      </c>
      <c r="F24" s="17" t="e">
        <f t="shared" si="1"/>
        <v>#N/A</v>
      </c>
      <c r="G24" s="17" t="e">
        <f t="shared" si="1"/>
        <v>#N/A</v>
      </c>
      <c r="H24" s="7"/>
      <c r="I24" s="17" t="e">
        <f t="shared" si="2"/>
        <v>#N/A</v>
      </c>
      <c r="J24" s="17" t="e">
        <f t="shared" si="3"/>
        <v>#N/A</v>
      </c>
      <c r="K24" s="17" t="e">
        <f t="shared" si="3"/>
        <v>#N/A</v>
      </c>
    </row>
    <row r="25" spans="1:11" x14ac:dyDescent="0.25">
      <c r="A25" s="9">
        <v>45901</v>
      </c>
      <c r="B25" s="10">
        <v>70.205999999999989</v>
      </c>
      <c r="C25" s="12">
        <v>0.26855399999999996</v>
      </c>
      <c r="D25" s="6">
        <v>362</v>
      </c>
      <c r="E25" s="17">
        <f t="shared" si="0"/>
        <v>0.10384769199579187</v>
      </c>
      <c r="F25" s="17">
        <f t="shared" si="1"/>
        <v>0.17551506984120469</v>
      </c>
      <c r="G25" s="17">
        <f t="shared" si="1"/>
        <v>0.28547131435223139</v>
      </c>
      <c r="H25" s="7"/>
      <c r="I25" s="17">
        <f t="shared" si="2"/>
        <v>0.37179269828618933</v>
      </c>
      <c r="J25" s="17">
        <f t="shared" si="3"/>
        <v>0.18578214025944506</v>
      </c>
      <c r="K25" s="17">
        <f t="shared" si="3"/>
        <v>5.6277711851539625E-2</v>
      </c>
    </row>
    <row r="26" spans="1:11" x14ac:dyDescent="0.25">
      <c r="A26" s="9">
        <v>45931</v>
      </c>
      <c r="B26" s="10">
        <v>69.906000000000006</v>
      </c>
      <c r="C26" s="12" t="s">
        <v>11</v>
      </c>
      <c r="D26" s="6">
        <v>384</v>
      </c>
      <c r="E26" s="17" t="e">
        <f t="shared" si="0"/>
        <v>#N/A</v>
      </c>
      <c r="F26" s="17" t="e">
        <f t="shared" si="1"/>
        <v>#N/A</v>
      </c>
      <c r="G26" s="17" t="e">
        <f t="shared" si="1"/>
        <v>#N/A</v>
      </c>
      <c r="H26" s="7"/>
      <c r="I26" s="17" t="e">
        <f t="shared" si="2"/>
        <v>#N/A</v>
      </c>
      <c r="J26" s="17" t="e">
        <f t="shared" si="3"/>
        <v>#N/A</v>
      </c>
      <c r="K26" s="17" t="e">
        <f t="shared" si="3"/>
        <v>#N/A</v>
      </c>
    </row>
    <row r="27" spans="1:11" x14ac:dyDescent="0.25">
      <c r="A27" s="9">
        <v>45962</v>
      </c>
      <c r="B27" s="10">
        <v>69.63</v>
      </c>
      <c r="C27" s="12" t="s">
        <v>11</v>
      </c>
      <c r="D27" s="6">
        <v>405</v>
      </c>
      <c r="E27" s="17" t="e">
        <f t="shared" si="0"/>
        <v>#N/A</v>
      </c>
      <c r="F27" s="17" t="e">
        <f t="shared" si="1"/>
        <v>#N/A</v>
      </c>
      <c r="G27" s="17" t="e">
        <f t="shared" si="1"/>
        <v>#N/A</v>
      </c>
      <c r="H27" s="7"/>
      <c r="I27" s="17" t="e">
        <f t="shared" si="2"/>
        <v>#N/A</v>
      </c>
      <c r="J27" s="17" t="e">
        <f t="shared" si="3"/>
        <v>#N/A</v>
      </c>
      <c r="K27" s="17" t="e">
        <f t="shared" si="3"/>
        <v>#N/A</v>
      </c>
    </row>
    <row r="28" spans="1:11" x14ac:dyDescent="0.25">
      <c r="A28" s="15">
        <v>45992</v>
      </c>
      <c r="B28" s="11">
        <v>69.352000000000004</v>
      </c>
      <c r="C28" s="13">
        <v>0.26272679999999998</v>
      </c>
      <c r="D28" s="14">
        <v>427</v>
      </c>
      <c r="E28" s="18">
        <f t="shared" si="0"/>
        <v>0.10728078177626831</v>
      </c>
      <c r="F28" s="18">
        <f t="shared" si="1"/>
        <v>0.17539908630316414</v>
      </c>
      <c r="G28" s="18">
        <f t="shared" si="1"/>
        <v>0.27805106879214725</v>
      </c>
      <c r="H28" s="8"/>
      <c r="I28" s="18">
        <f t="shared" si="2"/>
        <v>0.40030787487847652</v>
      </c>
      <c r="J28" s="18">
        <f t="shared" si="3"/>
        <v>0.21603213508558705</v>
      </c>
      <c r="K28" s="18">
        <f t="shared" si="3"/>
        <v>7.5196771945871488E-2</v>
      </c>
    </row>
    <row r="29" spans="1:11" x14ac:dyDescent="0.25">
      <c r="A29" t="s">
        <v>13</v>
      </c>
      <c r="B29" s="10"/>
      <c r="C29" s="12"/>
      <c r="D29" s="6"/>
      <c r="E29" s="17"/>
      <c r="F29" s="17"/>
      <c r="G29" s="17"/>
      <c r="H29" s="7"/>
      <c r="I29" s="17"/>
      <c r="J29" s="17"/>
      <c r="K29" s="17"/>
    </row>
    <row r="30" spans="1:11" x14ac:dyDescent="0.25">
      <c r="A30" t="s">
        <v>14</v>
      </c>
    </row>
    <row r="31" spans="1:11" x14ac:dyDescent="0.25">
      <c r="A31" s="16" t="str">
        <f>IF(COUNT(C5:C28)=COUNT(B5:B28),"","#N/A: ")</f>
        <v xml:space="preserve">#N/A: </v>
      </c>
      <c r="B31" t="str">
        <f>IF(COUNT(C5:C28)=COUNT(B5:B28),"","Probabilities not calculated for months with little trading in "&amp;"""close-to-the-money"""&amp;" options contracts")</f>
        <v>Probabilities not calculated for months with little trading in "close-to-the-money" options contracts</v>
      </c>
    </row>
    <row r="32" spans="1:11" x14ac:dyDescent="0.25">
      <c r="A32" t="str">
        <f>IF(COUNT(C5:C28)=COUNT(B5:B28),"","           (a) Implied volatility measures may be unreliable if there is little trading in "&amp;"""close-to-the-money"""&amp;" options contracts")</f>
        <v xml:space="preserve">           (a) Implied volatility measures may be unreliable if there is little trading in "close-to-the-money" options contracts</v>
      </c>
    </row>
  </sheetData>
  <mergeCells count="5">
    <mergeCell ref="E1:G1"/>
    <mergeCell ref="I1:K1"/>
    <mergeCell ref="A2:D2"/>
    <mergeCell ref="E3:G3"/>
    <mergeCell ref="I3:K3"/>
  </mergeCells>
  <phoneticPr fontId="0" type="noConversion"/>
  <conditionalFormatting sqref="D5:D28">
    <cfRule type="expression" dxfId="5" priority="6">
      <formula>ISNA(D5)</formula>
    </cfRule>
  </conditionalFormatting>
  <conditionalFormatting sqref="C5:C28">
    <cfRule type="expression" dxfId="4" priority="5">
      <formula>ISNA(D5)</formula>
    </cfRule>
  </conditionalFormatting>
  <conditionalFormatting sqref="B5:B28">
    <cfRule type="expression" dxfId="3" priority="4">
      <formula>ISNA(D5)</formula>
    </cfRule>
  </conditionalFormatting>
  <conditionalFormatting sqref="A5:A28">
    <cfRule type="expression" dxfId="2" priority="3">
      <formula>ISNA(D5)</formula>
    </cfRule>
  </conditionalFormatting>
  <conditionalFormatting sqref="E5:G28">
    <cfRule type="expression" dxfId="1" priority="2">
      <formula>ISNA($D5)</formula>
    </cfRule>
  </conditionalFormatting>
  <conditionalFormatting sqref="I5:K28">
    <cfRule type="expression" dxfId="0" priority="1">
      <formula>ISNA($D5)</formula>
    </cfRule>
  </conditionalFormatting>
  <pageMargins left="0.75" right="0.75" top="1" bottom="1" header="0.5" footer="0.5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Data!Print_Area</vt:lpstr>
    </vt:vector>
  </TitlesOfParts>
  <Company>DOE/EIA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Hodge</dc:creator>
  <cp:lastModifiedBy>Hodge, Tyler</cp:lastModifiedBy>
  <cp:lastPrinted>2011-02-28T18:43:30Z</cp:lastPrinted>
  <dcterms:created xsi:type="dcterms:W3CDTF">2010-02-26T13:39:10Z</dcterms:created>
  <dcterms:modified xsi:type="dcterms:W3CDTF">2024-03-11T18:00:42Z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{74C8FB9F-6B51-4A59-B83D-F04B5495BAC9}</vt:lpwstr>
  </property>
</Properties>
</file>