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489\PRJ\Apr25\"/>
    </mc:Choice>
  </mc:AlternateContent>
  <xr:revisionPtr revIDLastSave="0" documentId="8_{CE0CBF99-204F-4853-AA15-3EA96DA907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rt" sheetId="5" r:id="rId1"/>
    <sheet name="Data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J4" i="2"/>
  <c r="G4" i="2" l="1"/>
  <c r="K4" i="2"/>
  <c r="I4" i="2"/>
  <c r="F4" i="2" l="1"/>
  <c r="J17" i="2" l="1"/>
  <c r="E17" i="2" l="1"/>
  <c r="K17" i="2"/>
  <c r="I17" i="2"/>
  <c r="F17" i="2"/>
  <c r="G17" i="2"/>
  <c r="E24" i="2"/>
  <c r="K24" i="2"/>
  <c r="J24" i="2"/>
  <c r="F24" i="2"/>
  <c r="G24" i="2"/>
  <c r="I24" i="2"/>
  <c r="I22" i="2"/>
  <c r="K22" i="2"/>
  <c r="E22" i="2"/>
  <c r="F22" i="2"/>
  <c r="J22" i="2"/>
  <c r="G22" i="2"/>
  <c r="E26" i="2"/>
  <c r="I26" i="2"/>
  <c r="J26" i="2"/>
  <c r="K26" i="2"/>
  <c r="F26" i="2"/>
  <c r="G26" i="2"/>
  <c r="K23" i="2"/>
  <c r="F23" i="2"/>
  <c r="J23" i="2"/>
  <c r="I23" i="2"/>
  <c r="E23" i="2"/>
  <c r="G23" i="2"/>
  <c r="G18" i="2"/>
  <c r="J18" i="2"/>
  <c r="K18" i="2"/>
  <c r="F18" i="2"/>
  <c r="E18" i="2"/>
  <c r="I18" i="2"/>
  <c r="J28" i="2"/>
  <c r="K28" i="2"/>
  <c r="E28" i="2"/>
  <c r="I28" i="2"/>
  <c r="F28" i="2"/>
  <c r="G28" i="2"/>
  <c r="I20" i="2"/>
  <c r="G20" i="2"/>
  <c r="F20" i="2"/>
  <c r="J20" i="2"/>
  <c r="K20" i="2"/>
  <c r="E20" i="2"/>
  <c r="G21" i="2"/>
  <c r="E21" i="2"/>
  <c r="K21" i="2"/>
  <c r="J21" i="2"/>
  <c r="I21" i="2"/>
  <c r="F21" i="2"/>
  <c r="E27" i="2"/>
  <c r="F27" i="2"/>
  <c r="J27" i="2"/>
  <c r="I27" i="2"/>
  <c r="K27" i="2"/>
  <c r="G27" i="2"/>
  <c r="J25" i="2"/>
  <c r="E25" i="2"/>
  <c r="I25" i="2"/>
  <c r="G25" i="2"/>
  <c r="K25" i="2"/>
  <c r="F25" i="2"/>
  <c r="J19" i="2"/>
  <c r="F19" i="2"/>
  <c r="E19" i="2"/>
  <c r="K19" i="2"/>
  <c r="G19" i="2"/>
  <c r="I19" i="2"/>
  <c r="J9" i="2" l="1"/>
  <c r="I9" i="2"/>
  <c r="G9" i="2"/>
  <c r="E9" i="2"/>
  <c r="K9" i="2"/>
  <c r="F9" i="2"/>
  <c r="J16" i="2"/>
  <c r="E16" i="2"/>
  <c r="G16" i="2"/>
  <c r="K16" i="2"/>
  <c r="I16" i="2"/>
  <c r="F16" i="2"/>
  <c r="J8" i="2"/>
  <c r="G8" i="2"/>
  <c r="K8" i="2"/>
  <c r="I8" i="2"/>
  <c r="E8" i="2"/>
  <c r="F8" i="2"/>
  <c r="G15" i="2"/>
  <c r="K15" i="2"/>
  <c r="F15" i="2"/>
  <c r="I15" i="2"/>
  <c r="E15" i="2"/>
  <c r="J15" i="2"/>
  <c r="J10" i="2"/>
  <c r="G10" i="2"/>
  <c r="K10" i="2"/>
  <c r="E10" i="2"/>
  <c r="I10" i="2"/>
  <c r="F10" i="2"/>
  <c r="J7" i="2"/>
  <c r="I7" i="2"/>
  <c r="G7" i="2"/>
  <c r="K7" i="2"/>
  <c r="E7" i="2"/>
  <c r="F7" i="2"/>
  <c r="I14" i="2"/>
  <c r="E14" i="2"/>
  <c r="J14" i="2"/>
  <c r="G14" i="2"/>
  <c r="K14" i="2"/>
  <c r="F14" i="2"/>
  <c r="J6" i="2"/>
  <c r="K6" i="2"/>
  <c r="E6" i="2"/>
  <c r="G6" i="2"/>
  <c r="I6" i="2"/>
  <c r="F6" i="2"/>
  <c r="J13" i="2"/>
  <c r="G13" i="2"/>
  <c r="E13" i="2"/>
  <c r="I13" i="2"/>
  <c r="K13" i="2"/>
  <c r="F13" i="2"/>
  <c r="I5" i="2"/>
  <c r="J5" i="2"/>
  <c r="E5" i="2"/>
  <c r="K5" i="2"/>
  <c r="F5" i="2"/>
  <c r="G5" i="2"/>
  <c r="A32" i="2"/>
  <c r="J12" i="2"/>
  <c r="E12" i="2"/>
  <c r="K12" i="2"/>
  <c r="G12" i="2"/>
  <c r="I12" i="2"/>
  <c r="F12" i="2"/>
  <c r="J11" i="2"/>
  <c r="K11" i="2"/>
  <c r="I11" i="2"/>
  <c r="G11" i="2"/>
  <c r="E11" i="2"/>
  <c r="F11" i="2"/>
</calcChain>
</file>

<file path=xl/sharedStrings.xml><?xml version="1.0" encoding="utf-8"?>
<sst xmlns="http://schemas.openxmlformats.org/spreadsheetml/2006/main" count="17" uniqueCount="16">
  <si>
    <t>Contract</t>
  </si>
  <si>
    <t>Expiration</t>
  </si>
  <si>
    <t>Month</t>
  </si>
  <si>
    <t>Days to</t>
  </si>
  <si>
    <t>Implied</t>
  </si>
  <si>
    <t>NYMEX Implied Probability of</t>
  </si>
  <si>
    <t>Price</t>
  </si>
  <si>
    <t>Volatility</t>
  </si>
  <si>
    <t>Values not calculated for months with little trading in "close-to-the-money" options contracts.</t>
  </si>
  <si>
    <t>#N/A:</t>
  </si>
  <si>
    <t>Enter up to three values which future
Henry Hub natural gas price could exceed</t>
  </si>
  <si>
    <t>Enter up to three values which future
Henry Hub natural gas price could fall below</t>
  </si>
  <si>
    <t>HH Futures</t>
  </si>
  <si>
    <t>Average NYMEX Data for Apr 1 - Apr 7</t>
  </si>
  <si>
    <t>Source:  EIA Short-Term Energy Outlook, April 2025, and CME Group (http://www.cmegroup.com)</t>
  </si>
  <si>
    <t>Notes: Probability values calculated using NYMEX market data for the five trading days ending April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</si>
</sst>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65" fontId="5" fillId="2" borderId="0" xfId="0" applyNumberFormat="1" applyFont="1" applyFill="1"/>
    <xf numFmtId="165" fontId="3" fillId="0" borderId="0" xfId="0" applyNumberFormat="1" applyFont="1"/>
    <xf numFmtId="0" fontId="4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0" fontId="7" fillId="0" borderId="0" xfId="1" applyNumberFormat="1" applyFont="1" applyBorder="1"/>
    <xf numFmtId="10" fontId="7" fillId="0" borderId="1" xfId="1" applyNumberFormat="1" applyFont="1" applyBorder="1"/>
    <xf numFmtId="164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0" fontId="0" fillId="0" borderId="0" xfId="0" quotePrefix="1" applyAlignment="1">
      <alignment horizontal="right"/>
    </xf>
    <xf numFmtId="10" fontId="6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right"/>
    </xf>
    <xf numFmtId="0" fontId="7" fillId="0" borderId="2" xfId="1" applyNumberFormat="1" applyFont="1" applyBorder="1" applyAlignment="1">
      <alignment horizontal="right"/>
    </xf>
    <xf numFmtId="0" fontId="7" fillId="0" borderId="1" xfId="1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0" fontId="7" fillId="0" borderId="2" xfId="1" applyNumberFormat="1" applyFont="1" applyBorder="1" applyAlignment="1">
      <alignment horizontal="right"/>
    </xf>
    <xf numFmtId="164" fontId="2" fillId="0" borderId="2" xfId="0" applyNumberFormat="1" applyFont="1" applyBorder="1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Normal" xfId="0" builtinId="0"/>
    <cellStyle name="Normal 2" xfId="2" xr:uid="{00000000-0005-0000-0000-000002000000}"/>
    <cellStyle name="Percent" xfId="1" builtinId="5"/>
  </cellStyles>
  <dxfs count="11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6E-2"/>
          <c:w val="0.97225305216426194"/>
          <c:h val="0.96737357259381074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677216"/>
        <c:axId val="-53674496"/>
      </c:barChart>
      <c:catAx>
        <c:axId val="-536772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4496"/>
        <c:crosses val="autoZero"/>
        <c:auto val="1"/>
        <c:lblAlgn val="ctr"/>
        <c:lblOffset val="100"/>
        <c:tickMarkSkip val="1"/>
        <c:noMultiLvlLbl val="0"/>
      </c:catAx>
      <c:valAx>
        <c:axId val="-5367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9556048834627486"/>
          <c:y val="0.49918433931485434"/>
          <c:w val="0"/>
          <c:h val="1.631321370309912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</a:t>
            </a:r>
            <a:r>
              <a:rPr lang="en-US"/>
              <a:t>robability of Henry Hub spot price exceeding certain levels</a:t>
            </a:r>
          </a:p>
        </c:rich>
      </c:tx>
      <c:layout>
        <c:manualLayout>
          <c:xMode val="edge"/>
          <c:yMode val="edge"/>
          <c:x val="0.15473301675235437"/>
          <c:y val="3.6184370680549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16810537230924E-2"/>
          <c:y val="0.24013196464452585"/>
          <c:w val="0.86606036785570739"/>
          <c:h val="0.47368497135359172"/>
        </c:manualLayout>
      </c:layout>
      <c:lineChart>
        <c:grouping val="standar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Price &gt; $6.00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Data!$E$5:$E$28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2.6646281150965637E-4</c:v>
                </c:pt>
                <c:pt idx="5">
                  <c:v>1.7112073270272983E-2</c:v>
                </c:pt>
                <c:pt idx="6">
                  <c:v>5.984451704612586E-2</c:v>
                </c:pt>
                <c:pt idx="7">
                  <c:v>9.59889267468685E-2</c:v>
                </c:pt>
                <c:pt idx="8">
                  <c:v>0.11171475605609434</c:v>
                </c:pt>
                <c:pt idx="9">
                  <c:v>0.13349239139200919</c:v>
                </c:pt>
                <c:pt idx="10">
                  <c:v>0.17668095378278889</c:v>
                </c:pt>
                <c:pt idx="11">
                  <c:v>0.25305232075258099</c:v>
                </c:pt>
                <c:pt idx="12">
                  <c:v>0.30187177823570377</c:v>
                </c:pt>
                <c:pt idx="13">
                  <c:v>0.25367312399428965</c:v>
                </c:pt>
                <c:pt idx="14">
                  <c:v>0.17590947219168515</c:v>
                </c:pt>
                <c:pt idx="15">
                  <c:v>9.3562032734048436E-2</c:v>
                </c:pt>
                <c:pt idx="16">
                  <c:v>8.8039592167982489E-2</c:v>
                </c:pt>
                <c:pt idx="17">
                  <c:v>9.9702680344952027E-2</c:v>
                </c:pt>
                <c:pt idx="18">
                  <c:v>0.11649038821263685</c:v>
                </c:pt>
                <c:pt idx="19">
                  <c:v>0.12552798445204105</c:v>
                </c:pt>
                <c:pt idx="20">
                  <c:v>0.12512661103028261</c:v>
                </c:pt>
                <c:pt idx="21">
                  <c:v>0.13623770260227719</c:v>
                </c:pt>
                <c:pt idx="22">
                  <c:v>0.16116527170740796</c:v>
                </c:pt>
                <c:pt idx="23">
                  <c:v>0.21130510914669587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2-412C-A57A-99EA3CC8FE35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Price &gt; $5.50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Data!$F$5:$F$28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2.843043184838735E-3</c:v>
                </c:pt>
                <c:pt idx="5">
                  <c:v>4.734048443157015E-2</c:v>
                </c:pt>
                <c:pt idx="6">
                  <c:v>0.1158594244321958</c:v>
                </c:pt>
                <c:pt idx="7">
                  <c:v>0.15828486185549881</c:v>
                </c:pt>
                <c:pt idx="8">
                  <c:v>0.17098027048562905</c:v>
                </c:pt>
                <c:pt idx="9">
                  <c:v>0.19303920945740247</c:v>
                </c:pt>
                <c:pt idx="10">
                  <c:v>0.24432881398870621</c:v>
                </c:pt>
                <c:pt idx="11">
                  <c:v>0.33051338904245597</c:v>
                </c:pt>
                <c:pt idx="12">
                  <c:v>0.37484503764648652</c:v>
                </c:pt>
                <c:pt idx="13">
                  <c:v>0.3147493993402759</c:v>
                </c:pt>
                <c:pt idx="14">
                  <c:v>0.22737473943297096</c:v>
                </c:pt>
                <c:pt idx="15">
                  <c:v>0.13712455347523075</c:v>
                </c:pt>
                <c:pt idx="16">
                  <c:v>0.13135099715441168</c:v>
                </c:pt>
                <c:pt idx="17">
                  <c:v>0.14621571733943134</c:v>
                </c:pt>
                <c:pt idx="18">
                  <c:v>0.16691685305066373</c:v>
                </c:pt>
                <c:pt idx="19">
                  <c:v>0.17703588355754163</c:v>
                </c:pt>
                <c:pt idx="20">
                  <c:v>0.17516972416193599</c:v>
                </c:pt>
                <c:pt idx="21">
                  <c:v>0.18760227197125073</c:v>
                </c:pt>
                <c:pt idx="22">
                  <c:v>0.21650724712281808</c:v>
                </c:pt>
                <c:pt idx="23">
                  <c:v>0.27379447372001198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2-412C-A57A-99EA3CC8FE35}"/>
            </c:ext>
          </c:extLst>
        </c:ser>
        <c:ser>
          <c:idx val="2"/>
          <c:order val="2"/>
          <c:tx>
            <c:strRef>
              <c:f>Data!$G$4</c:f>
              <c:strCache>
                <c:ptCount val="1"/>
                <c:pt idx="0">
                  <c:v>Price &gt; $5.00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Data!$G$5:$G$28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2.2724549771278579E-2</c:v>
                </c:pt>
                <c:pt idx="5">
                  <c:v>0.11851692407947101</c:v>
                </c:pt>
                <c:pt idx="6">
                  <c:v>0.21143352375037122</c:v>
                </c:pt>
                <c:pt idx="7">
                  <c:v>0.25162220974217786</c:v>
                </c:pt>
                <c:pt idx="8">
                  <c:v>0.25537921539821951</c:v>
                </c:pt>
                <c:pt idx="9">
                  <c:v>0.27416455430530334</c:v>
                </c:pt>
                <c:pt idx="10">
                  <c:v>0.3320250573221788</c:v>
                </c:pt>
                <c:pt idx="11">
                  <c:v>0.42446586263265079</c:v>
                </c:pt>
                <c:pt idx="12">
                  <c:v>0.46017276623487091</c:v>
                </c:pt>
                <c:pt idx="13">
                  <c:v>0.38794854747914298</c:v>
                </c:pt>
                <c:pt idx="14">
                  <c:v>0.29237214741472817</c:v>
                </c:pt>
                <c:pt idx="15">
                  <c:v>0.19877970355928579</c:v>
                </c:pt>
                <c:pt idx="16">
                  <c:v>0.19354244818168517</c:v>
                </c:pt>
                <c:pt idx="17">
                  <c:v>0.21174565418780322</c:v>
                </c:pt>
                <c:pt idx="18">
                  <c:v>0.23621136270049375</c:v>
                </c:pt>
                <c:pt idx="19">
                  <c:v>0.24680836611600254</c:v>
                </c:pt>
                <c:pt idx="20">
                  <c:v>0.24273085666473176</c:v>
                </c:pt>
                <c:pt idx="21">
                  <c:v>0.2558908076117774</c:v>
                </c:pt>
                <c:pt idx="22">
                  <c:v>0.28815098652459503</c:v>
                </c:pt>
                <c:pt idx="23">
                  <c:v>0.35133168038373752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2-412C-A57A-99EA3CC8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76672"/>
        <c:axId val="-53675040"/>
      </c:lineChart>
      <c:dateAx>
        <c:axId val="-5367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912905543417357"/>
              <c:y val="0.8037369430228756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504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53675040"/>
        <c:scaling>
          <c:orientation val="minMax"/>
          <c:max val="0.55000000000000004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6672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236684653690234"/>
          <c:y val="0.13157929271998892"/>
          <c:w val="0.56306933024789363"/>
          <c:h val="7.23684210526331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P</a:t>
            </a:r>
            <a:r>
              <a:rPr lang="en-US" sz="1400"/>
              <a:t>robability of Henry Hub spot price falling below certain levels</a:t>
            </a:r>
          </a:p>
        </c:rich>
      </c:tx>
      <c:layout>
        <c:manualLayout>
          <c:xMode val="edge"/>
          <c:yMode val="edge"/>
          <c:x val="0.14460943790052971"/>
          <c:y val="3.5598788022199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41124895839484E-2"/>
          <c:y val="0.19630484124749936"/>
          <c:w val="0.86100494314690001"/>
          <c:h val="0.50596265335014223"/>
        </c:manualLayout>
      </c:layout>
      <c:lineChart>
        <c:grouping val="standard"/>
        <c:varyColors val="0"/>
        <c:ser>
          <c:idx val="2"/>
          <c:order val="0"/>
          <c:tx>
            <c:strRef>
              <c:f>Data!$K$4</c:f>
              <c:strCache>
                <c:ptCount val="1"/>
                <c:pt idx="0">
                  <c:v>Price &lt; $3.00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Data!$K$5:$K$28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1.7908809855416208E-2</c:v>
                </c:pt>
                <c:pt idx="5">
                  <c:v>7.5330563164956565E-2</c:v>
                </c:pt>
                <c:pt idx="6">
                  <c:v>9.4619519991933521E-2</c:v>
                </c:pt>
                <c:pt idx="7">
                  <c:v>0.13334038806116766</c:v>
                </c:pt>
                <c:pt idx="8">
                  <c:v>0.18120370566968069</c:v>
                </c:pt>
                <c:pt idx="9">
                  <c:v>0.20383752820072365</c:v>
                </c:pt>
                <c:pt idx="10">
                  <c:v>0.17128992965955048</c:v>
                </c:pt>
                <c:pt idx="11">
                  <c:v>0.12739764867641723</c:v>
                </c:pt>
                <c:pt idx="12">
                  <c:v>0.14140633715457118</c:v>
                </c:pt>
                <c:pt idx="13">
                  <c:v>0.21909276046723569</c:v>
                </c:pt>
                <c:pt idx="14">
                  <c:v>0.29767639756170261</c:v>
                </c:pt>
                <c:pt idx="15">
                  <c:v>0.31573216781765656</c:v>
                </c:pt>
                <c:pt idx="16">
                  <c:v>0.3076989275171329</c:v>
                </c:pt>
                <c:pt idx="17">
                  <c:v>0.29029784323436558</c:v>
                </c:pt>
                <c:pt idx="18">
                  <c:v>0.27093510689751588</c:v>
                </c:pt>
                <c:pt idx="19">
                  <c:v>0.26984685293013966</c:v>
                </c:pt>
                <c:pt idx="20">
                  <c:v>0.28454507786643968</c:v>
                </c:pt>
                <c:pt idx="21">
                  <c:v>0.28082256857006027</c:v>
                </c:pt>
                <c:pt idx="22">
                  <c:v>0.2583457911994268</c:v>
                </c:pt>
                <c:pt idx="23">
                  <c:v>0.21315925388538626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F-426F-9113-B1DBF3EFEB33}"/>
            </c:ext>
          </c:extLst>
        </c:ser>
        <c:ser>
          <c:idx val="1"/>
          <c:order val="1"/>
          <c:tx>
            <c:strRef>
              <c:f>Data!$J$4</c:f>
              <c:strCache>
                <c:ptCount val="1"/>
                <c:pt idx="0">
                  <c:v>Price &lt; $3.25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Data!$J$5:$J$28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7.260858440740714E-2</c:v>
                </c:pt>
                <c:pt idx="5">
                  <c:v>0.15227559428714477</c:v>
                </c:pt>
                <c:pt idx="6">
                  <c:v>0.16316341124607348</c:v>
                </c:pt>
                <c:pt idx="7">
                  <c:v>0.202759547469339</c:v>
                </c:pt>
                <c:pt idx="8">
                  <c:v>0.25301777014935511</c:v>
                </c:pt>
                <c:pt idx="9">
                  <c:v>0.27285726199841398</c:v>
                </c:pt>
                <c:pt idx="10">
                  <c:v>0.23198969637212241</c:v>
                </c:pt>
                <c:pt idx="11">
                  <c:v>0.17605781593947256</c:v>
                </c:pt>
                <c:pt idx="12">
                  <c:v>0.18671637931771778</c:v>
                </c:pt>
                <c:pt idx="13">
                  <c:v>0.27120344766997617</c:v>
                </c:pt>
                <c:pt idx="14">
                  <c:v>0.35858305559844994</c:v>
                </c:pt>
                <c:pt idx="15">
                  <c:v>0.39283169130755202</c:v>
                </c:pt>
                <c:pt idx="16">
                  <c:v>0.38662078268687883</c:v>
                </c:pt>
                <c:pt idx="17">
                  <c:v>0.36673019091725534</c:v>
                </c:pt>
                <c:pt idx="18">
                  <c:v>0.34390965130441864</c:v>
                </c:pt>
                <c:pt idx="19">
                  <c:v>0.34093473727595902</c:v>
                </c:pt>
                <c:pt idx="20">
                  <c:v>0.35536642212381431</c:v>
                </c:pt>
                <c:pt idx="21">
                  <c:v>0.3495060563586132</c:v>
                </c:pt>
                <c:pt idx="22">
                  <c:v>0.32301421020073362</c:v>
                </c:pt>
                <c:pt idx="23">
                  <c:v>0.27058556692557312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F-426F-9113-B1DBF3EFEB33}"/>
            </c:ext>
          </c:extLst>
        </c:ser>
        <c:ser>
          <c:idx val="0"/>
          <c:order val="2"/>
          <c:tx>
            <c:strRef>
              <c:f>Data!$I$4</c:f>
              <c:strCache>
                <c:ptCount val="1"/>
                <c:pt idx="0">
                  <c:v>Price &lt; $3.50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Data!$I$5:$I$28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0.19436978848356889</c:v>
                </c:pt>
                <c:pt idx="5">
                  <c:v>0.2589197320234724</c:v>
                </c:pt>
                <c:pt idx="6">
                  <c:v>0.24989859569058293</c:v>
                </c:pt>
                <c:pt idx="7">
                  <c:v>0.28313538416216466</c:v>
                </c:pt>
                <c:pt idx="8">
                  <c:v>0.33088111304587364</c:v>
                </c:pt>
                <c:pt idx="9">
                  <c:v>0.34568746171135323</c:v>
                </c:pt>
                <c:pt idx="10">
                  <c:v>0.29749732134886298</c:v>
                </c:pt>
                <c:pt idx="11">
                  <c:v>0.23036323745418763</c:v>
                </c:pt>
                <c:pt idx="12">
                  <c:v>0.23584231415255008</c:v>
                </c:pt>
                <c:pt idx="13">
                  <c:v>0.32440786712705605</c:v>
                </c:pt>
                <c:pt idx="14">
                  <c:v>0.41842613849188659</c:v>
                </c:pt>
                <c:pt idx="15">
                  <c:v>0.46826697220664837</c:v>
                </c:pt>
                <c:pt idx="16">
                  <c:v>0.46423237678093265</c:v>
                </c:pt>
                <c:pt idx="17">
                  <c:v>0.44264948558142747</c:v>
                </c:pt>
                <c:pt idx="18">
                  <c:v>0.41719295365678721</c:v>
                </c:pt>
                <c:pt idx="19">
                  <c:v>0.41230141973395096</c:v>
                </c:pt>
                <c:pt idx="20">
                  <c:v>0.4258023758009426</c:v>
                </c:pt>
                <c:pt idx="21">
                  <c:v>0.41789785207026386</c:v>
                </c:pt>
                <c:pt idx="22">
                  <c:v>0.38814958008532963</c:v>
                </c:pt>
                <c:pt idx="23">
                  <c:v>0.32987594606228432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F-426F-9113-B1DBF3EF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77760"/>
        <c:axId val="-53671232"/>
      </c:lineChart>
      <c:dateAx>
        <c:axId val="-5367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599807433873432"/>
              <c:y val="0.80257490885007621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12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53671232"/>
        <c:scaling>
          <c:orientation val="minMax"/>
          <c:max val="0.59000000000000008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677760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78145726643063"/>
          <c:y val="0.14239516176982744"/>
          <c:w val="0.58172526634684862"/>
          <c:h val="7.11977507665910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</cdr:x>
      <cdr:y>0</cdr:y>
    </cdr:from>
    <cdr:to>
      <cdr:x>0.92425</cdr:x>
      <cdr:y>0.496</cdr:y>
    </cdr:to>
    <cdr:graphicFrame macro="">
      <cdr:nvGraphicFramePr>
        <cdr:cNvPr id="3166" name="Chart 94">
          <a:extLst xmlns:a="http://schemas.openxmlformats.org/drawingml/2006/main">
            <a:ext uri="{FF2B5EF4-FFF2-40B4-BE49-F238E27FC236}">
              <a16:creationId xmlns:a16="http://schemas.microsoft.com/office/drawing/2014/main" id="{FCEEA840-6B5F-8893-1A42-8DD374917F80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0.071</cdr:x>
      <cdr:y>0.45975</cdr:y>
    </cdr:from>
    <cdr:to>
      <cdr:x>0.934</cdr:x>
      <cdr:y>0.9635</cdr:y>
    </cdr:to>
    <cdr:graphicFrame macro="">
      <cdr:nvGraphicFramePr>
        <cdr:cNvPr id="3167" name="Chart 95">
          <a:extLst xmlns:a="http://schemas.openxmlformats.org/drawingml/2006/main">
            <a:ext uri="{FF2B5EF4-FFF2-40B4-BE49-F238E27FC236}">
              <a16:creationId xmlns:a16="http://schemas.microsoft.com/office/drawing/2014/main" id="{E95D6692-323E-2B2E-824C-234475C08E1F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0.07125</cdr:x>
      <cdr:y>0.91028</cdr:y>
    </cdr:from>
    <cdr:to>
      <cdr:x>0.71143</cdr:x>
      <cdr:y>0.95269</cdr:y>
    </cdr:to>
    <cdr:sp macro="" textlink="Data!$A$30">
      <cdr:nvSpPr>
        <cdr:cNvPr id="307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314950"/>
          <a:ext cx="549405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729D10D7-5FEB-490A-929E-5C088D31D8BD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Notes: Probability values calculated using NYMEX market data for the five trading days ending April 7, 2025.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0.07125</cdr:x>
      <cdr:y>0.96411</cdr:y>
    </cdr:from>
    <cdr:to>
      <cdr:x>0.71809</cdr:x>
      <cdr:y>0.99511</cdr:y>
    </cdr:to>
    <cdr:sp macro="" textlink="Data!$A$29">
      <cdr:nvSpPr>
        <cdr:cNvPr id="3081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629275"/>
          <a:ext cx="555120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EF6848AC-44CD-4414-9EF1-992460829822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Source:  EIA Short-Term Energy Outlook, April 2025, and CME Group (http://www.cmegroup.com)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0.11025</cdr:x>
      <cdr:y>0.93584</cdr:y>
    </cdr:from>
    <cdr:to>
      <cdr:x>0.64975</cdr:x>
      <cdr:y>0.96684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168" y="5464226"/>
          <a:ext cx="4630003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not calculated for months with little trading in "close-to-the-money" options contracts.</a:t>
          </a:r>
        </a:p>
      </cdr:txBody>
    </cdr:sp>
  </cdr:relSizeAnchor>
  <cdr:relSizeAnchor xmlns:cdr="http://schemas.openxmlformats.org/drawingml/2006/chartDrawing">
    <cdr:from>
      <cdr:x>0.91033</cdr:x>
      <cdr:y>0.89211</cdr:y>
    </cdr:from>
    <cdr:to>
      <cdr:x>0.99554</cdr:x>
      <cdr:y>0.99126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610A1F4-81AB-BFDB-9A2D-C2D03F4E6D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803817" y="5200387"/>
          <a:ext cx="730417" cy="5779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K32"/>
  <sheetViews>
    <sheetView workbookViewId="0"/>
  </sheetViews>
  <sheetFormatPr defaultRowHeight="13.2" x14ac:dyDescent="0.25"/>
  <cols>
    <col min="1" max="4" width="12" customWidth="1"/>
    <col min="5" max="7" width="15.33203125" customWidth="1"/>
    <col min="8" max="8" width="3.5546875" customWidth="1"/>
    <col min="9" max="11" width="15.33203125" customWidth="1"/>
  </cols>
  <sheetData>
    <row r="1" spans="1:11" ht="25.5" customHeight="1" x14ac:dyDescent="0.25">
      <c r="E1" s="23" t="s">
        <v>10</v>
      </c>
      <c r="F1" s="23"/>
      <c r="G1" s="23"/>
      <c r="I1" s="23" t="s">
        <v>11</v>
      </c>
      <c r="J1" s="23"/>
      <c r="K1" s="23"/>
    </row>
    <row r="2" spans="1:11" x14ac:dyDescent="0.25">
      <c r="A2" s="24" t="s">
        <v>13</v>
      </c>
      <c r="B2" s="24"/>
      <c r="C2" s="24"/>
      <c r="D2" s="24"/>
      <c r="E2" s="1">
        <v>6</v>
      </c>
      <c r="F2" s="1">
        <v>5.5</v>
      </c>
      <c r="G2" s="1">
        <v>5</v>
      </c>
      <c r="H2" s="2"/>
      <c r="I2" s="1">
        <v>3.5</v>
      </c>
      <c r="J2" s="1">
        <v>3.25</v>
      </c>
      <c r="K2" s="1">
        <v>3</v>
      </c>
    </row>
    <row r="3" spans="1:11" x14ac:dyDescent="0.25">
      <c r="A3" s="3" t="s">
        <v>0</v>
      </c>
      <c r="B3" s="3" t="s">
        <v>12</v>
      </c>
      <c r="C3" s="3" t="s">
        <v>4</v>
      </c>
      <c r="D3" s="3" t="s">
        <v>3</v>
      </c>
      <c r="E3" s="25" t="s">
        <v>5</v>
      </c>
      <c r="F3" s="25"/>
      <c r="G3" s="25"/>
      <c r="H3" s="4"/>
      <c r="I3" s="25" t="s">
        <v>5</v>
      </c>
      <c r="J3" s="25"/>
      <c r="K3" s="25"/>
    </row>
    <row r="4" spans="1:11" x14ac:dyDescent="0.25">
      <c r="A4" s="5" t="s">
        <v>2</v>
      </c>
      <c r="B4" s="5" t="s">
        <v>6</v>
      </c>
      <c r="C4" s="5" t="s">
        <v>7</v>
      </c>
      <c r="D4" s="5" t="s">
        <v>1</v>
      </c>
      <c r="E4" s="5" t="str">
        <f>"Price &gt; "&amp;TEXT(E2,"$0.00")&amp;""</f>
        <v>Price &gt; $6.00</v>
      </c>
      <c r="F4" s="5" t="str">
        <f>"Price &gt; "&amp;TEXT(F2,"$0.00")&amp;""</f>
        <v>Price &gt; $5.50</v>
      </c>
      <c r="G4" s="5" t="str">
        <f>"Price &gt; "&amp;TEXT(G2,"$0.00")&amp;""</f>
        <v>Price &gt; $5.00</v>
      </c>
      <c r="H4" s="5"/>
      <c r="I4" s="5" t="str">
        <f>"Price &lt; "&amp;TEXT(I2,"$0.00")&amp;""</f>
        <v>Price &lt; $3.50</v>
      </c>
      <c r="J4" s="5" t="str">
        <f>"Price &lt; "&amp;TEXT(J2,"$0.00")&amp;""</f>
        <v>Price &lt; $3.25</v>
      </c>
      <c r="K4" s="5" t="str">
        <f>"Price &lt; "&amp;TEXT(K2,"$0.00")&amp;""</f>
        <v>Price &lt; $3.00</v>
      </c>
    </row>
    <row r="5" spans="1:11" x14ac:dyDescent="0.25">
      <c r="A5" s="22">
        <v>45658</v>
      </c>
      <c r="B5" s="20" t="e">
        <v>#N/A</v>
      </c>
      <c r="C5" s="21" t="e">
        <v>#N/A</v>
      </c>
      <c r="D5" s="18" t="e">
        <v>#N/A</v>
      </c>
      <c r="E5" s="21" t="e">
        <f>IF(ISERROR(NORMSDIST((LN($B5/E$2)-((($C5^2)/2)*($D5/252)))/($C5*SQRT($D5/252)))),NA(),NORMSDIST((LN($B5/E$2)-((($C5^2)/2)*($D5/252)))/($C5*SQRT($D5/252))))</f>
        <v>#N/A</v>
      </c>
      <c r="F5" s="21" t="e">
        <f t="shared" ref="F5:G28" si="0">IF(ISERROR(NORMSDIST((LN($B5/F$2)-((($C5^2)/2)*($D5/252)))/($C5*SQRT($D5/252)))),NA(),NORMSDIST((LN($B5/F$2)-((($C5^2)/2)*($D5/252)))/($C5*SQRT($D5/252))))</f>
        <v>#N/A</v>
      </c>
      <c r="G5" s="21" t="e">
        <f t="shared" si="0"/>
        <v>#N/A</v>
      </c>
      <c r="H5" s="3"/>
      <c r="I5" s="21" t="e">
        <f>IF(ISERROR(1-NORMSDIST((LN($B5/I$2)-((($C5^2)/2)*($D5/252)))/($C5*SQRT($D5/252)))),NA(),1-NORMSDIST((LN($B5/I$2)-((($C5^2)/2)*($D5/252)))/($C5*SQRT($D5/252))))</f>
        <v>#N/A</v>
      </c>
      <c r="J5" s="21" t="e">
        <f t="shared" ref="J5:K20" si="1">IF(ISERROR(1-NORMSDIST((LN($B5/J$2)-((($C5^2)/2)*($D5/252)))/($C5*SQRT($D5/252)))),NA(),1-NORMSDIST((LN($B5/J$2)-((($C5^2)/2)*($D5/252)))/($C5*SQRT($D5/252))))</f>
        <v>#N/A</v>
      </c>
      <c r="K5" s="21" t="e">
        <f t="shared" si="1"/>
        <v>#N/A</v>
      </c>
    </row>
    <row r="6" spans="1:11" x14ac:dyDescent="0.25">
      <c r="A6" s="9">
        <v>45689</v>
      </c>
      <c r="B6" s="10" t="e">
        <v>#N/A</v>
      </c>
      <c r="C6" s="12" t="e">
        <v>#N/A</v>
      </c>
      <c r="D6" s="17" t="e">
        <v>#N/A</v>
      </c>
      <c r="E6" s="12" t="e">
        <f>IF(ISERROR(NORMSDIST((LN($B6/E$2)-((($C6^2)/2)*($D6/252)))/($C6*SQRT($D6/252)))),NA(),NORMSDIST((LN($B6/E$2)-((($C6^2)/2)*($D6/252)))/($C6*SQRT($D6/252))))</f>
        <v>#N/A</v>
      </c>
      <c r="F6" s="12" t="e">
        <f t="shared" si="0"/>
        <v>#N/A</v>
      </c>
      <c r="G6" s="12" t="e">
        <f t="shared" si="0"/>
        <v>#N/A</v>
      </c>
      <c r="H6" s="3"/>
      <c r="I6" s="12" t="e">
        <f t="shared" ref="I6:K28" si="2">IF(ISERROR(1-NORMSDIST((LN($B6/I$2)-((($C6^2)/2)*($D6/252)))/($C6*SQRT($D6/252)))),NA(),1-NORMSDIST((LN($B6/I$2)-((($C6^2)/2)*($D6/252)))/($C6*SQRT($D6/252))))</f>
        <v>#N/A</v>
      </c>
      <c r="J6" s="12" t="e">
        <f t="shared" si="1"/>
        <v>#N/A</v>
      </c>
      <c r="K6" s="12" t="e">
        <f t="shared" si="1"/>
        <v>#N/A</v>
      </c>
    </row>
    <row r="7" spans="1:11" x14ac:dyDescent="0.25">
      <c r="A7" s="9">
        <v>45717</v>
      </c>
      <c r="B7" s="10" t="e">
        <v>#N/A</v>
      </c>
      <c r="C7" s="12" t="e">
        <v>#N/A</v>
      </c>
      <c r="D7" s="17" t="e">
        <v>#N/A</v>
      </c>
      <c r="E7" s="12" t="e">
        <f t="shared" ref="E7:E28" si="3">IF(ISERROR(NORMSDIST((LN($B7/E$2)-((($C7^2)/2)*($D7/252)))/($C7*SQRT($D7/252)))),NA(),NORMSDIST((LN($B7/E$2)-((($C7^2)/2)*($D7/252)))/($C7*SQRT($D7/252))))</f>
        <v>#N/A</v>
      </c>
      <c r="F7" s="12" t="e">
        <f t="shared" si="0"/>
        <v>#N/A</v>
      </c>
      <c r="G7" s="12" t="e">
        <f t="shared" si="0"/>
        <v>#N/A</v>
      </c>
      <c r="H7" s="3"/>
      <c r="I7" s="12" t="e">
        <f t="shared" si="2"/>
        <v>#N/A</v>
      </c>
      <c r="J7" s="12" t="e">
        <f t="shared" si="1"/>
        <v>#N/A</v>
      </c>
      <c r="K7" s="12" t="e">
        <f t="shared" si="1"/>
        <v>#N/A</v>
      </c>
    </row>
    <row r="8" spans="1:11" x14ac:dyDescent="0.25">
      <c r="A8" s="9">
        <v>45748</v>
      </c>
      <c r="B8" s="10" t="e">
        <v>#N/A</v>
      </c>
      <c r="C8" s="12" t="e">
        <v>#N/A</v>
      </c>
      <c r="D8" s="17" t="e">
        <v>#N/A</v>
      </c>
      <c r="E8" s="12" t="e">
        <f t="shared" si="3"/>
        <v>#N/A</v>
      </c>
      <c r="F8" s="12" t="e">
        <f t="shared" si="0"/>
        <v>#N/A</v>
      </c>
      <c r="G8" s="12" t="e">
        <f t="shared" si="0"/>
        <v>#N/A</v>
      </c>
      <c r="H8" s="3"/>
      <c r="I8" s="12" t="e">
        <f t="shared" si="2"/>
        <v>#N/A</v>
      </c>
      <c r="J8" s="12" t="e">
        <f t="shared" si="1"/>
        <v>#N/A</v>
      </c>
      <c r="K8" s="12" t="e">
        <f t="shared" si="1"/>
        <v>#N/A</v>
      </c>
    </row>
    <row r="9" spans="1:11" x14ac:dyDescent="0.25">
      <c r="A9" s="9">
        <v>45778</v>
      </c>
      <c r="B9" s="10">
        <v>3.9272</v>
      </c>
      <c r="C9" s="12">
        <v>0.54862297500000001</v>
      </c>
      <c r="D9" s="17">
        <v>13</v>
      </c>
      <c r="E9" s="12">
        <f t="shared" si="3"/>
        <v>2.6646281150965637E-4</v>
      </c>
      <c r="F9" s="12">
        <f t="shared" si="0"/>
        <v>2.843043184838735E-3</v>
      </c>
      <c r="G9" s="12">
        <f t="shared" si="0"/>
        <v>2.2724549771278579E-2</v>
      </c>
      <c r="H9" s="7"/>
      <c r="I9" s="12">
        <f t="shared" si="2"/>
        <v>0.19436978848356889</v>
      </c>
      <c r="J9" s="12">
        <f t="shared" si="1"/>
        <v>7.260858440740714E-2</v>
      </c>
      <c r="K9" s="12">
        <f t="shared" si="1"/>
        <v>1.7908809855416208E-2</v>
      </c>
    </row>
    <row r="10" spans="1:11" x14ac:dyDescent="0.25">
      <c r="A10" s="9">
        <v>45809</v>
      </c>
      <c r="B10" s="10">
        <v>4.0465999999999998</v>
      </c>
      <c r="C10" s="12">
        <v>0.53087584999999993</v>
      </c>
      <c r="D10" s="17">
        <v>34</v>
      </c>
      <c r="E10" s="12">
        <f t="shared" si="3"/>
        <v>1.7112073270272983E-2</v>
      </c>
      <c r="F10" s="12">
        <f t="shared" si="0"/>
        <v>4.734048443157015E-2</v>
      </c>
      <c r="G10" s="12">
        <f t="shared" si="0"/>
        <v>0.11851692407947101</v>
      </c>
      <c r="H10" s="7"/>
      <c r="I10" s="12">
        <f t="shared" si="2"/>
        <v>0.2589197320234724</v>
      </c>
      <c r="J10" s="12">
        <f t="shared" si="1"/>
        <v>0.15227559428714477</v>
      </c>
      <c r="K10" s="12">
        <f t="shared" si="1"/>
        <v>7.5330563164956565E-2</v>
      </c>
    </row>
    <row r="11" spans="1:11" x14ac:dyDescent="0.25">
      <c r="A11" s="9">
        <v>45839</v>
      </c>
      <c r="B11" s="10">
        <v>4.2417999999999996</v>
      </c>
      <c r="C11" s="12">
        <v>0.52192892499999999</v>
      </c>
      <c r="D11" s="17">
        <v>54</v>
      </c>
      <c r="E11" s="12">
        <f t="shared" si="3"/>
        <v>5.984451704612586E-2</v>
      </c>
      <c r="F11" s="12">
        <f t="shared" si="0"/>
        <v>0.1158594244321958</v>
      </c>
      <c r="G11" s="12">
        <f t="shared" si="0"/>
        <v>0.21143352375037122</v>
      </c>
      <c r="H11" s="7"/>
      <c r="I11" s="12">
        <f t="shared" si="2"/>
        <v>0.24989859569058293</v>
      </c>
      <c r="J11" s="12">
        <f t="shared" si="1"/>
        <v>0.16316341124607348</v>
      </c>
      <c r="K11" s="12">
        <f t="shared" si="1"/>
        <v>9.4619519991933521E-2</v>
      </c>
    </row>
    <row r="12" spans="1:11" x14ac:dyDescent="0.25">
      <c r="A12" s="9">
        <v>45870</v>
      </c>
      <c r="B12" s="10">
        <v>4.2995999999999999</v>
      </c>
      <c r="C12" s="12">
        <v>0.52253312500000004</v>
      </c>
      <c r="D12" s="17">
        <v>76</v>
      </c>
      <c r="E12" s="12">
        <f t="shared" si="3"/>
        <v>9.59889267468685E-2</v>
      </c>
      <c r="F12" s="12">
        <f t="shared" si="0"/>
        <v>0.15828486185549881</v>
      </c>
      <c r="G12" s="12">
        <f t="shared" si="0"/>
        <v>0.25162220974217786</v>
      </c>
      <c r="H12" s="7"/>
      <c r="I12" s="12">
        <f t="shared" si="2"/>
        <v>0.28313538416216466</v>
      </c>
      <c r="J12" s="12">
        <f t="shared" si="1"/>
        <v>0.202759547469339</v>
      </c>
      <c r="K12" s="12">
        <f t="shared" si="1"/>
        <v>0.13334038806116766</v>
      </c>
    </row>
    <row r="13" spans="1:11" x14ac:dyDescent="0.25">
      <c r="A13" s="9">
        <v>45901</v>
      </c>
      <c r="B13" s="10">
        <v>4.2557999999999998</v>
      </c>
      <c r="C13" s="12">
        <v>0.52494995</v>
      </c>
      <c r="D13" s="17">
        <v>97</v>
      </c>
      <c r="E13" s="12">
        <f t="shared" si="3"/>
        <v>0.11171475605609434</v>
      </c>
      <c r="F13" s="12">
        <f t="shared" si="0"/>
        <v>0.17098027048562905</v>
      </c>
      <c r="G13" s="12">
        <f t="shared" si="0"/>
        <v>0.25537921539821951</v>
      </c>
      <c r="H13" s="7"/>
      <c r="I13" s="12">
        <f t="shared" si="2"/>
        <v>0.33088111304587364</v>
      </c>
      <c r="J13" s="12">
        <f t="shared" si="1"/>
        <v>0.25301777014935511</v>
      </c>
      <c r="K13" s="12">
        <f t="shared" si="1"/>
        <v>0.18120370566968069</v>
      </c>
    </row>
    <row r="14" spans="1:11" x14ac:dyDescent="0.25">
      <c r="A14" s="9">
        <v>45931</v>
      </c>
      <c r="B14" s="10">
        <v>4.3004000000000007</v>
      </c>
      <c r="C14" s="12">
        <v>0.52266732500000002</v>
      </c>
      <c r="D14" s="17">
        <v>118</v>
      </c>
      <c r="E14" s="12">
        <f t="shared" si="3"/>
        <v>0.13349239139200919</v>
      </c>
      <c r="F14" s="12">
        <f t="shared" si="0"/>
        <v>0.19303920945740247</v>
      </c>
      <c r="G14" s="12">
        <f t="shared" si="0"/>
        <v>0.27416455430530334</v>
      </c>
      <c r="H14" s="7"/>
      <c r="I14" s="12">
        <f t="shared" si="2"/>
        <v>0.34568746171135323</v>
      </c>
      <c r="J14" s="12">
        <f t="shared" si="1"/>
        <v>0.27285726199841398</v>
      </c>
      <c r="K14" s="12">
        <f t="shared" si="1"/>
        <v>0.20383752820072365</v>
      </c>
    </row>
    <row r="15" spans="1:11" x14ac:dyDescent="0.25">
      <c r="A15" s="9">
        <v>45962</v>
      </c>
      <c r="B15" s="10">
        <v>4.5596000000000005</v>
      </c>
      <c r="C15" s="12">
        <v>0.49364301428571428</v>
      </c>
      <c r="D15" s="17">
        <v>141</v>
      </c>
      <c r="E15" s="12">
        <f t="shared" si="3"/>
        <v>0.17668095378278889</v>
      </c>
      <c r="F15" s="12">
        <f t="shared" si="0"/>
        <v>0.24432881398870621</v>
      </c>
      <c r="G15" s="12">
        <f t="shared" si="0"/>
        <v>0.3320250573221788</v>
      </c>
      <c r="H15" s="7"/>
      <c r="I15" s="12">
        <f t="shared" si="2"/>
        <v>0.29749732134886298</v>
      </c>
      <c r="J15" s="12">
        <f t="shared" si="1"/>
        <v>0.23198969637212241</v>
      </c>
      <c r="K15" s="12">
        <f t="shared" si="1"/>
        <v>0.17128992965955048</v>
      </c>
    </row>
    <row r="16" spans="1:11" x14ac:dyDescent="0.25">
      <c r="A16" s="9">
        <v>45992</v>
      </c>
      <c r="B16" s="10">
        <v>5.0031999999999996</v>
      </c>
      <c r="C16" s="12">
        <v>0.48228390714285718</v>
      </c>
      <c r="D16" s="17">
        <v>160</v>
      </c>
      <c r="E16" s="12">
        <f t="shared" si="3"/>
        <v>0.25305232075258099</v>
      </c>
      <c r="F16" s="12">
        <f t="shared" si="0"/>
        <v>0.33051338904245597</v>
      </c>
      <c r="G16" s="12">
        <f t="shared" si="0"/>
        <v>0.42446586263265079</v>
      </c>
      <c r="H16" s="7"/>
      <c r="I16" s="12">
        <f t="shared" si="2"/>
        <v>0.23036323745418763</v>
      </c>
      <c r="J16" s="12">
        <f t="shared" si="1"/>
        <v>0.17605781593947256</v>
      </c>
      <c r="K16" s="12">
        <f t="shared" si="1"/>
        <v>0.12739764867641723</v>
      </c>
    </row>
    <row r="17" spans="1:11" x14ac:dyDescent="0.25">
      <c r="A17" s="9">
        <v>46023</v>
      </c>
      <c r="B17" s="10">
        <v>5.2624000000000004</v>
      </c>
      <c r="C17" s="12">
        <v>0.51198997357142839</v>
      </c>
      <c r="D17" s="17">
        <v>182</v>
      </c>
      <c r="E17" s="12">
        <f t="shared" si="3"/>
        <v>0.30187177823570377</v>
      </c>
      <c r="F17" s="12">
        <f t="shared" si="0"/>
        <v>0.37484503764648652</v>
      </c>
      <c r="G17" s="12">
        <f t="shared" si="0"/>
        <v>0.46017276623487091</v>
      </c>
      <c r="H17" s="7"/>
      <c r="I17" s="12">
        <f t="shared" si="2"/>
        <v>0.23584231415255008</v>
      </c>
      <c r="J17" s="12">
        <f t="shared" si="1"/>
        <v>0.18671637931771778</v>
      </c>
      <c r="K17" s="12">
        <f t="shared" si="1"/>
        <v>0.14140633715457118</v>
      </c>
    </row>
    <row r="18" spans="1:11" x14ac:dyDescent="0.25">
      <c r="A18" s="9">
        <v>46054</v>
      </c>
      <c r="B18" s="10">
        <v>4.8957999999999995</v>
      </c>
      <c r="C18" s="12">
        <v>0.53829429642857141</v>
      </c>
      <c r="D18" s="17">
        <v>202</v>
      </c>
      <c r="E18" s="12">
        <f t="shared" si="3"/>
        <v>0.25367312399428965</v>
      </c>
      <c r="F18" s="12">
        <f t="shared" si="0"/>
        <v>0.3147493993402759</v>
      </c>
      <c r="G18" s="12">
        <f t="shared" si="0"/>
        <v>0.38794854747914298</v>
      </c>
      <c r="H18" s="7"/>
      <c r="I18" s="12">
        <f t="shared" si="2"/>
        <v>0.32440786712705605</v>
      </c>
      <c r="J18" s="12">
        <f t="shared" si="1"/>
        <v>0.27120344766997617</v>
      </c>
      <c r="K18" s="12">
        <f t="shared" si="1"/>
        <v>0.21909276046723569</v>
      </c>
    </row>
    <row r="19" spans="1:11" x14ac:dyDescent="0.25">
      <c r="A19" s="9">
        <v>46082</v>
      </c>
      <c r="B19" s="10">
        <v>4.3178000000000001</v>
      </c>
      <c r="C19" s="12">
        <v>0.5062138892857142</v>
      </c>
      <c r="D19" s="17">
        <v>221</v>
      </c>
      <c r="E19" s="12">
        <f t="shared" si="3"/>
        <v>0.17590947219168515</v>
      </c>
      <c r="F19" s="12">
        <f t="shared" si="0"/>
        <v>0.22737473943297096</v>
      </c>
      <c r="G19" s="12">
        <f t="shared" si="0"/>
        <v>0.29237214741472817</v>
      </c>
      <c r="H19" s="7"/>
      <c r="I19" s="12">
        <f t="shared" si="2"/>
        <v>0.41842613849188659</v>
      </c>
      <c r="J19" s="12">
        <f t="shared" si="1"/>
        <v>0.35858305559844994</v>
      </c>
      <c r="K19" s="12">
        <f t="shared" si="1"/>
        <v>0.29767639756170261</v>
      </c>
    </row>
    <row r="20" spans="1:11" x14ac:dyDescent="0.25">
      <c r="A20" s="9">
        <v>46113</v>
      </c>
      <c r="B20" s="10">
        <v>3.8872</v>
      </c>
      <c r="C20" s="12">
        <v>0.3924093428571428</v>
      </c>
      <c r="D20" s="17">
        <v>243</v>
      </c>
      <c r="E20" s="12">
        <f t="shared" si="3"/>
        <v>9.3562032734048436E-2</v>
      </c>
      <c r="F20" s="12">
        <f t="shared" si="0"/>
        <v>0.13712455347523075</v>
      </c>
      <c r="G20" s="12">
        <f t="shared" si="0"/>
        <v>0.19877970355928579</v>
      </c>
      <c r="H20" s="7"/>
      <c r="I20" s="12">
        <f t="shared" si="2"/>
        <v>0.46826697220664837</v>
      </c>
      <c r="J20" s="12">
        <f t="shared" si="1"/>
        <v>0.39283169130755202</v>
      </c>
      <c r="K20" s="12">
        <f t="shared" si="1"/>
        <v>0.31573216781765656</v>
      </c>
    </row>
    <row r="21" spans="1:11" x14ac:dyDescent="0.25">
      <c r="A21" s="9">
        <v>46143</v>
      </c>
      <c r="B21" s="10">
        <v>3.8810000000000002</v>
      </c>
      <c r="C21" s="12">
        <v>0.36501218214285708</v>
      </c>
      <c r="D21" s="17">
        <v>264</v>
      </c>
      <c r="E21" s="12">
        <f t="shared" si="3"/>
        <v>8.8039592167982489E-2</v>
      </c>
      <c r="F21" s="12">
        <f t="shared" si="0"/>
        <v>0.13135099715441168</v>
      </c>
      <c r="G21" s="12">
        <f t="shared" si="0"/>
        <v>0.19354244818168517</v>
      </c>
      <c r="H21" s="7"/>
      <c r="I21" s="12">
        <f t="shared" si="2"/>
        <v>0.46423237678093265</v>
      </c>
      <c r="J21" s="12">
        <f t="shared" si="2"/>
        <v>0.38662078268687883</v>
      </c>
      <c r="K21" s="12">
        <f t="shared" si="2"/>
        <v>0.3076989275171329</v>
      </c>
    </row>
    <row r="22" spans="1:11" x14ac:dyDescent="0.25">
      <c r="A22" s="9">
        <v>46174</v>
      </c>
      <c r="B22" s="10">
        <v>3.9690000000000003</v>
      </c>
      <c r="C22" s="12">
        <v>0.355672345</v>
      </c>
      <c r="D22" s="17">
        <v>284</v>
      </c>
      <c r="E22" s="12">
        <f t="shared" si="3"/>
        <v>9.9702680344952027E-2</v>
      </c>
      <c r="F22" s="12">
        <f t="shared" si="0"/>
        <v>0.14621571733943134</v>
      </c>
      <c r="G22" s="12">
        <f t="shared" si="0"/>
        <v>0.21174565418780322</v>
      </c>
      <c r="H22" s="7"/>
      <c r="I22" s="12">
        <f t="shared" si="2"/>
        <v>0.44264948558142747</v>
      </c>
      <c r="J22" s="12">
        <f t="shared" si="2"/>
        <v>0.36673019091725534</v>
      </c>
      <c r="K22" s="12">
        <f t="shared" si="2"/>
        <v>0.29029784323436558</v>
      </c>
    </row>
    <row r="23" spans="1:11" x14ac:dyDescent="0.25">
      <c r="A23" s="9">
        <v>46204</v>
      </c>
      <c r="B23" s="10">
        <v>4.0839999999999996</v>
      </c>
      <c r="C23" s="12">
        <v>0.34950360000000003</v>
      </c>
      <c r="D23" s="17">
        <v>305</v>
      </c>
      <c r="E23" s="12">
        <f t="shared" si="3"/>
        <v>0.11649038821263685</v>
      </c>
      <c r="F23" s="12">
        <f t="shared" si="0"/>
        <v>0.16691685305066373</v>
      </c>
      <c r="G23" s="12">
        <f t="shared" si="0"/>
        <v>0.23621136270049375</v>
      </c>
      <c r="H23" s="7"/>
      <c r="I23" s="12">
        <f t="shared" si="2"/>
        <v>0.41719295365678721</v>
      </c>
      <c r="J23" s="12">
        <f t="shared" si="2"/>
        <v>0.34390965130441864</v>
      </c>
      <c r="K23" s="12">
        <f t="shared" si="2"/>
        <v>0.27093510689751588</v>
      </c>
    </row>
    <row r="24" spans="1:11" x14ac:dyDescent="0.25">
      <c r="A24" s="9">
        <v>46235</v>
      </c>
      <c r="B24" s="10">
        <v>4.1265999999999998</v>
      </c>
      <c r="C24" s="12">
        <v>0.34552270000000007</v>
      </c>
      <c r="D24" s="17">
        <v>327</v>
      </c>
      <c r="E24" s="12">
        <f t="shared" si="3"/>
        <v>0.12552798445204105</v>
      </c>
      <c r="F24" s="12">
        <f t="shared" si="0"/>
        <v>0.17703588355754163</v>
      </c>
      <c r="G24" s="12">
        <f t="shared" si="0"/>
        <v>0.24680836611600254</v>
      </c>
      <c r="H24" s="7"/>
      <c r="I24" s="12">
        <f t="shared" si="2"/>
        <v>0.41230141973395096</v>
      </c>
      <c r="J24" s="12">
        <f t="shared" si="2"/>
        <v>0.34093473727595902</v>
      </c>
      <c r="K24" s="12">
        <f t="shared" si="2"/>
        <v>0.26984685293013966</v>
      </c>
    </row>
    <row r="25" spans="1:11" x14ac:dyDescent="0.25">
      <c r="A25" s="9">
        <v>46266</v>
      </c>
      <c r="B25" s="10">
        <v>4.0937999999999999</v>
      </c>
      <c r="C25" s="12">
        <v>0.34310596428571427</v>
      </c>
      <c r="D25" s="17">
        <v>348</v>
      </c>
      <c r="E25" s="12">
        <f t="shared" si="3"/>
        <v>0.12512661103028261</v>
      </c>
      <c r="F25" s="12">
        <f t="shared" si="0"/>
        <v>0.17516972416193599</v>
      </c>
      <c r="G25" s="12">
        <f t="shared" si="0"/>
        <v>0.24273085666473176</v>
      </c>
      <c r="H25" s="7"/>
      <c r="I25" s="12">
        <f t="shared" si="2"/>
        <v>0.4258023758009426</v>
      </c>
      <c r="J25" s="12">
        <f t="shared" si="2"/>
        <v>0.35536642212381431</v>
      </c>
      <c r="K25" s="12">
        <f t="shared" si="2"/>
        <v>0.28454507786643968</v>
      </c>
    </row>
    <row r="26" spans="1:11" x14ac:dyDescent="0.25">
      <c r="A26" s="9">
        <v>46296</v>
      </c>
      <c r="B26" s="10">
        <v>4.1526000000000005</v>
      </c>
      <c r="C26" s="12">
        <v>0.34141113333333334</v>
      </c>
      <c r="D26" s="17">
        <v>369</v>
      </c>
      <c r="E26" s="12">
        <f t="shared" si="3"/>
        <v>0.13623770260227719</v>
      </c>
      <c r="F26" s="12">
        <f t="shared" si="0"/>
        <v>0.18760227197125073</v>
      </c>
      <c r="G26" s="12">
        <f t="shared" si="0"/>
        <v>0.2558908076117774</v>
      </c>
      <c r="H26" s="7"/>
      <c r="I26" s="12">
        <f t="shared" si="2"/>
        <v>0.41789785207026386</v>
      </c>
      <c r="J26" s="12">
        <f t="shared" si="2"/>
        <v>0.3495060563586132</v>
      </c>
      <c r="K26" s="12">
        <f t="shared" si="2"/>
        <v>0.28082256857006027</v>
      </c>
    </row>
    <row r="27" spans="1:11" x14ac:dyDescent="0.25">
      <c r="A27" s="9">
        <v>46327</v>
      </c>
      <c r="B27" s="10">
        <v>4.3167999999999997</v>
      </c>
      <c r="C27" s="12">
        <v>0.33969410999999999</v>
      </c>
      <c r="D27" s="17">
        <v>391</v>
      </c>
      <c r="E27" s="12">
        <f t="shared" si="3"/>
        <v>0.16116527170740796</v>
      </c>
      <c r="F27" s="12">
        <f t="shared" si="0"/>
        <v>0.21650724712281808</v>
      </c>
      <c r="G27" s="12">
        <f t="shared" si="0"/>
        <v>0.28815098652459503</v>
      </c>
      <c r="H27" s="7"/>
      <c r="I27" s="12">
        <f t="shared" si="2"/>
        <v>0.38814958008532963</v>
      </c>
      <c r="J27" s="12">
        <f t="shared" si="2"/>
        <v>0.32301421020073362</v>
      </c>
      <c r="K27" s="12">
        <f t="shared" si="2"/>
        <v>0.2583457911994268</v>
      </c>
    </row>
    <row r="28" spans="1:11" x14ac:dyDescent="0.25">
      <c r="A28" s="14">
        <v>46357</v>
      </c>
      <c r="B28" s="11">
        <v>4.6549999999999994</v>
      </c>
      <c r="C28" s="13">
        <v>0.33977302666666664</v>
      </c>
      <c r="D28" s="19">
        <v>411</v>
      </c>
      <c r="E28" s="13">
        <f t="shared" si="3"/>
        <v>0.21130510914669587</v>
      </c>
      <c r="F28" s="13">
        <f t="shared" si="0"/>
        <v>0.27379447372001198</v>
      </c>
      <c r="G28" s="13">
        <f t="shared" si="0"/>
        <v>0.35133168038373752</v>
      </c>
      <c r="H28" s="8"/>
      <c r="I28" s="13">
        <f t="shared" si="2"/>
        <v>0.32987594606228432</v>
      </c>
      <c r="J28" s="13">
        <f t="shared" si="2"/>
        <v>0.27058556692557312</v>
      </c>
      <c r="K28" s="13">
        <f t="shared" si="2"/>
        <v>0.21315925388538626</v>
      </c>
    </row>
    <row r="29" spans="1:11" x14ac:dyDescent="0.25">
      <c r="A29" t="s">
        <v>14</v>
      </c>
      <c r="B29" s="10"/>
      <c r="C29" s="12"/>
      <c r="D29" s="6"/>
      <c r="E29" s="16"/>
      <c r="F29" s="16"/>
      <c r="G29" s="16"/>
      <c r="H29" s="7"/>
      <c r="I29" s="16"/>
      <c r="J29" s="16"/>
      <c r="K29" s="16"/>
    </row>
    <row r="30" spans="1:11" x14ac:dyDescent="0.25">
      <c r="A30" t="s">
        <v>15</v>
      </c>
    </row>
    <row r="31" spans="1:11" x14ac:dyDescent="0.25">
      <c r="A31" s="15" t="s">
        <v>9</v>
      </c>
      <c r="B31" t="s">
        <v>8</v>
      </c>
    </row>
    <row r="32" spans="1:11" x14ac:dyDescent="0.25">
      <c r="A32" t="str">
        <f>IF(COUNT(C5:C28)=COUNT(B5:B28),"","          (a) Implied volatility measures may be unreliable if there is little trading in "&amp;"""close-to-the-money"""&amp;" options contracts")</f>
        <v/>
      </c>
    </row>
  </sheetData>
  <mergeCells count="5">
    <mergeCell ref="E1:G1"/>
    <mergeCell ref="I1:K1"/>
    <mergeCell ref="A2:D2"/>
    <mergeCell ref="E3:G3"/>
    <mergeCell ref="I3:K3"/>
  </mergeCells>
  <phoneticPr fontId="0" type="noConversion"/>
  <conditionalFormatting sqref="E5:G5">
    <cfRule type="expression" dxfId="10" priority="11">
      <formula>ISNA(E5)</formula>
    </cfRule>
  </conditionalFormatting>
  <conditionalFormatting sqref="I5:K5">
    <cfRule type="expression" dxfId="9" priority="10">
      <formula>ISNA(I5)</formula>
    </cfRule>
  </conditionalFormatting>
  <conditionalFormatting sqref="E6:G28">
    <cfRule type="expression" dxfId="8" priority="9">
      <formula>ISNA(E6)</formula>
    </cfRule>
  </conditionalFormatting>
  <conditionalFormatting sqref="I6:K28">
    <cfRule type="expression" dxfId="7" priority="8">
      <formula>ISNA(I6)</formula>
    </cfRule>
  </conditionalFormatting>
  <conditionalFormatting sqref="B5">
    <cfRule type="expression" dxfId="6" priority="7">
      <formula>ISNA(B5)</formula>
    </cfRule>
  </conditionalFormatting>
  <conditionalFormatting sqref="C5">
    <cfRule type="expression" dxfId="5" priority="6">
      <formula>ISNA(C5)</formula>
    </cfRule>
  </conditionalFormatting>
  <conditionalFormatting sqref="D5">
    <cfRule type="expression" dxfId="4" priority="5">
      <formula>ISNA(D5)</formula>
    </cfRule>
  </conditionalFormatting>
  <conditionalFormatting sqref="B6:B28">
    <cfRule type="expression" dxfId="3" priority="4">
      <formula>ISNA(B6)</formula>
    </cfRule>
  </conditionalFormatting>
  <conditionalFormatting sqref="C6:C28">
    <cfRule type="expression" dxfId="2" priority="3">
      <formula>ISNA(C6)</formula>
    </cfRule>
  </conditionalFormatting>
  <conditionalFormatting sqref="D6:D28">
    <cfRule type="expression" dxfId="1" priority="2">
      <formula>ISNA(D6)</formula>
    </cfRule>
  </conditionalFormatting>
  <conditionalFormatting sqref="A5:A28">
    <cfRule type="expression" dxfId="0" priority="1">
      <formula>ISNA(D5)</formula>
    </cfRule>
  </conditionalFormatting>
  <pageMargins left="0.75" right="0.75" top="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DOE/EIA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Hodge</dc:creator>
  <cp:lastModifiedBy>Hodge, Tyler</cp:lastModifiedBy>
  <cp:lastPrinted>2010-04-02T12:59:59Z</cp:lastPrinted>
  <dcterms:created xsi:type="dcterms:W3CDTF">2010-02-26T13:39:10Z</dcterms:created>
  <dcterms:modified xsi:type="dcterms:W3CDTF">2025-04-09T12:45:22Z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{6D86E39D-DE83-445C-B496-C0EF6495C215}</vt:lpwstr>
  </property>
</Properties>
</file>