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\\fs-f1\l6489\PRJ\Jan25\"/>
    </mc:Choice>
  </mc:AlternateContent>
  <xr:revisionPtr revIDLastSave="0" documentId="8_{77370835-02E3-47A0-A67C-B7856FADF77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hart" sheetId="5" r:id="rId1"/>
    <sheet name="Data" sheetId="2" r:id="rId2"/>
  </sheets>
  <definedNames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">Data!$A$1:$K$31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2" l="1"/>
  <c r="J4" i="2"/>
  <c r="G4" i="2" l="1"/>
  <c r="K4" i="2"/>
  <c r="I4" i="2"/>
  <c r="F4" i="2" l="1"/>
  <c r="J17" i="2" l="1"/>
  <c r="K17" i="2"/>
  <c r="G17" i="2"/>
  <c r="E17" i="2"/>
  <c r="F17" i="2"/>
  <c r="I17" i="2" l="1"/>
  <c r="E24" i="2"/>
  <c r="K24" i="2"/>
  <c r="J24" i="2"/>
  <c r="F24" i="2"/>
  <c r="G24" i="2"/>
  <c r="I24" i="2"/>
  <c r="I22" i="2"/>
  <c r="K22" i="2"/>
  <c r="E22" i="2"/>
  <c r="F22" i="2"/>
  <c r="J22" i="2"/>
  <c r="G22" i="2"/>
  <c r="E26" i="2"/>
  <c r="I26" i="2"/>
  <c r="J26" i="2"/>
  <c r="K26" i="2"/>
  <c r="F26" i="2"/>
  <c r="G26" i="2"/>
  <c r="K23" i="2"/>
  <c r="F23" i="2"/>
  <c r="J23" i="2"/>
  <c r="I23" i="2"/>
  <c r="E23" i="2"/>
  <c r="G23" i="2"/>
  <c r="G18" i="2"/>
  <c r="J18" i="2"/>
  <c r="K18" i="2"/>
  <c r="F18" i="2"/>
  <c r="E18" i="2"/>
  <c r="I18" i="2"/>
  <c r="J28" i="2"/>
  <c r="K28" i="2"/>
  <c r="E28" i="2"/>
  <c r="I28" i="2"/>
  <c r="F28" i="2"/>
  <c r="G28" i="2"/>
  <c r="I20" i="2"/>
  <c r="G20" i="2"/>
  <c r="F20" i="2"/>
  <c r="J20" i="2"/>
  <c r="K20" i="2"/>
  <c r="E20" i="2"/>
  <c r="G21" i="2"/>
  <c r="E21" i="2"/>
  <c r="K21" i="2"/>
  <c r="J21" i="2"/>
  <c r="I21" i="2"/>
  <c r="F21" i="2"/>
  <c r="E27" i="2"/>
  <c r="F27" i="2"/>
  <c r="J27" i="2"/>
  <c r="I27" i="2"/>
  <c r="K27" i="2"/>
  <c r="G27" i="2"/>
  <c r="J25" i="2"/>
  <c r="E25" i="2"/>
  <c r="I25" i="2"/>
  <c r="G25" i="2"/>
  <c r="K25" i="2"/>
  <c r="F25" i="2"/>
  <c r="J19" i="2"/>
  <c r="F19" i="2"/>
  <c r="E19" i="2"/>
  <c r="K19" i="2"/>
  <c r="G19" i="2"/>
  <c r="I19" i="2"/>
  <c r="J9" i="2" l="1"/>
  <c r="I9" i="2"/>
  <c r="G9" i="2"/>
  <c r="E9" i="2"/>
  <c r="K9" i="2"/>
  <c r="F9" i="2"/>
  <c r="J16" i="2"/>
  <c r="E16" i="2"/>
  <c r="G16" i="2"/>
  <c r="K16" i="2"/>
  <c r="I16" i="2"/>
  <c r="F16" i="2"/>
  <c r="J8" i="2"/>
  <c r="G8" i="2"/>
  <c r="K8" i="2"/>
  <c r="I8" i="2"/>
  <c r="E8" i="2"/>
  <c r="F8" i="2"/>
  <c r="G15" i="2"/>
  <c r="K15" i="2"/>
  <c r="F15" i="2"/>
  <c r="I15" i="2"/>
  <c r="E15" i="2"/>
  <c r="J15" i="2"/>
  <c r="J10" i="2"/>
  <c r="G10" i="2"/>
  <c r="K10" i="2"/>
  <c r="E10" i="2"/>
  <c r="I10" i="2"/>
  <c r="F10" i="2"/>
  <c r="J7" i="2"/>
  <c r="I7" i="2"/>
  <c r="G7" i="2"/>
  <c r="K7" i="2"/>
  <c r="E7" i="2"/>
  <c r="F7" i="2"/>
  <c r="I14" i="2"/>
  <c r="E14" i="2"/>
  <c r="J14" i="2"/>
  <c r="G14" i="2"/>
  <c r="K14" i="2"/>
  <c r="F14" i="2"/>
  <c r="J6" i="2"/>
  <c r="K6" i="2"/>
  <c r="E6" i="2"/>
  <c r="G6" i="2"/>
  <c r="I6" i="2"/>
  <c r="F6" i="2"/>
  <c r="J13" i="2"/>
  <c r="G13" i="2"/>
  <c r="E13" i="2"/>
  <c r="I13" i="2"/>
  <c r="K13" i="2"/>
  <c r="F13" i="2"/>
  <c r="I5" i="2"/>
  <c r="J5" i="2"/>
  <c r="E5" i="2"/>
  <c r="K5" i="2"/>
  <c r="F5" i="2"/>
  <c r="G5" i="2"/>
  <c r="A32" i="2"/>
  <c r="J12" i="2"/>
  <c r="E12" i="2"/>
  <c r="K12" i="2"/>
  <c r="G12" i="2"/>
  <c r="I12" i="2"/>
  <c r="F12" i="2"/>
  <c r="J11" i="2"/>
  <c r="K11" i="2"/>
  <c r="I11" i="2"/>
  <c r="G11" i="2"/>
  <c r="E11" i="2"/>
  <c r="F11" i="2"/>
</calcChain>
</file>

<file path=xl/sharedStrings.xml><?xml version="1.0" encoding="utf-8"?>
<sst xmlns="http://schemas.openxmlformats.org/spreadsheetml/2006/main" count="17" uniqueCount="16">
  <si>
    <t>Contract</t>
  </si>
  <si>
    <t>Expiration</t>
  </si>
  <si>
    <t>Month</t>
  </si>
  <si>
    <t>Days to</t>
  </si>
  <si>
    <t>Implied</t>
  </si>
  <si>
    <t>NYMEX Implied Probability of</t>
  </si>
  <si>
    <t>Price</t>
  </si>
  <si>
    <t>Volatility</t>
  </si>
  <si>
    <t>Values not calculated for months with little trading in "close-to-the-money" options contracts.</t>
  </si>
  <si>
    <t>#N/A:</t>
  </si>
  <si>
    <t>Enter up to three values which future
Henry Hub natural gas price could exceed</t>
  </si>
  <si>
    <t>Enter up to three values which future
Henry Hub natural gas price could fall below</t>
  </si>
  <si>
    <t>HH Futures</t>
  </si>
  <si>
    <t>Average NYMEX Data for Jan 3 - Jan 9</t>
  </si>
  <si>
    <t>Source:  EIA Short-Term Energy Outlook, January 2025, and CME Group (http://www.cmegroup.com)</t>
  </si>
  <si>
    <t>Notes: Probability values calculated using NYMEX market data for the five trading days ending January 9,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</si>
</sst>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\ yyyy"/>
    <numFmt numFmtId="165" formatCode="&quot;$&quot;#,##0.00"/>
  </numFmts>
  <fonts count="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" fillId="0" borderId="0"/>
  </cellStyleXfs>
  <cellXfs count="26">
    <xf numFmtId="0" fontId="0" fillId="0" borderId="0" xfId="0"/>
    <xf numFmtId="165" fontId="5" fillId="2" borderId="0" xfId="0" applyNumberFormat="1" applyFont="1" applyFill="1"/>
    <xf numFmtId="165" fontId="3" fillId="0" borderId="0" xfId="0" applyNumberFormat="1" applyFont="1"/>
    <xf numFmtId="0" fontId="4" fillId="0" borderId="0" xfId="0" applyFont="1" applyAlignment="1">
      <alignment horizontal="right"/>
    </xf>
    <xf numFmtId="165" fontId="6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right"/>
    </xf>
    <xf numFmtId="0" fontId="7" fillId="0" borderId="0" xfId="0" applyFont="1" applyAlignment="1">
      <alignment horizontal="right"/>
    </xf>
    <xf numFmtId="10" fontId="7" fillId="0" borderId="0" xfId="1" applyNumberFormat="1" applyFont="1" applyBorder="1"/>
    <xf numFmtId="10" fontId="7" fillId="0" borderId="1" xfId="1" applyNumberFormat="1" applyFont="1" applyBorder="1"/>
    <xf numFmtId="164" fontId="2" fillId="0" borderId="0" xfId="0" applyNumberFormat="1" applyFont="1"/>
    <xf numFmtId="165" fontId="7" fillId="0" borderId="0" xfId="0" applyNumberFormat="1" applyFont="1" applyAlignment="1">
      <alignment horizontal="right"/>
    </xf>
    <xf numFmtId="165" fontId="7" fillId="0" borderId="1" xfId="0" applyNumberFormat="1" applyFont="1" applyBorder="1" applyAlignment="1">
      <alignment horizontal="right"/>
    </xf>
    <xf numFmtId="10" fontId="7" fillId="0" borderId="0" xfId="1" applyNumberFormat="1" applyFont="1" applyBorder="1" applyAlignment="1">
      <alignment horizontal="right"/>
    </xf>
    <xf numFmtId="10" fontId="7" fillId="0" borderId="1" xfId="1" applyNumberFormat="1" applyFont="1" applyBorder="1" applyAlignment="1">
      <alignment horizontal="right"/>
    </xf>
    <xf numFmtId="164" fontId="2" fillId="0" borderId="1" xfId="0" applyNumberFormat="1" applyFont="1" applyBorder="1"/>
    <xf numFmtId="0" fontId="0" fillId="0" borderId="0" xfId="0" quotePrefix="1" applyAlignment="1">
      <alignment horizontal="right"/>
    </xf>
    <xf numFmtId="10" fontId="6" fillId="0" borderId="0" xfId="1" applyNumberFormat="1" applyFont="1" applyBorder="1" applyAlignment="1">
      <alignment horizontal="right"/>
    </xf>
    <xf numFmtId="0" fontId="7" fillId="0" borderId="0" xfId="1" applyNumberFormat="1" applyFont="1" applyBorder="1" applyAlignment="1">
      <alignment horizontal="right"/>
    </xf>
    <xf numFmtId="0" fontId="7" fillId="0" borderId="2" xfId="1" applyNumberFormat="1" applyFont="1" applyBorder="1" applyAlignment="1">
      <alignment horizontal="right"/>
    </xf>
    <xf numFmtId="0" fontId="7" fillId="0" borderId="1" xfId="1" applyNumberFormat="1" applyFont="1" applyBorder="1" applyAlignment="1">
      <alignment horizontal="right"/>
    </xf>
    <xf numFmtId="165" fontId="7" fillId="0" borderId="2" xfId="0" applyNumberFormat="1" applyFont="1" applyBorder="1" applyAlignment="1">
      <alignment horizontal="right"/>
    </xf>
    <xf numFmtId="10" fontId="7" fillId="0" borderId="2" xfId="1" applyNumberFormat="1" applyFont="1" applyBorder="1" applyAlignment="1">
      <alignment horizontal="right"/>
    </xf>
    <xf numFmtId="164" fontId="2" fillId="0" borderId="2" xfId="0" applyNumberFormat="1" applyFont="1" applyBorder="1"/>
    <xf numFmtId="0" fontId="4" fillId="2" borderId="0" xfId="0" applyFont="1" applyFill="1" applyAlignment="1">
      <alignment horizontal="center" wrapText="1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</cellXfs>
  <cellStyles count="3">
    <cellStyle name="Normal" xfId="0" builtinId="0"/>
    <cellStyle name="Normal 2" xfId="2" xr:uid="{00000000-0005-0000-0000-000002000000}"/>
    <cellStyle name="Percent" xfId="1" builtinId="5"/>
  </cellStyles>
  <dxfs count="11">
    <dxf>
      <font>
        <color theme="0" tint="-0.2499465926084170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1098779134295227E-2"/>
          <c:y val="1.6313213703099506E-2"/>
          <c:w val="0.97225305216426194"/>
          <c:h val="0.96737357259381074"/>
        </c:manualLayout>
      </c:layout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53677216"/>
        <c:axId val="-53674496"/>
      </c:barChart>
      <c:catAx>
        <c:axId val="-53677216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53674496"/>
        <c:crosses val="autoZero"/>
        <c:auto val="1"/>
        <c:lblAlgn val="ctr"/>
        <c:lblOffset val="100"/>
        <c:tickMarkSkip val="1"/>
        <c:noMultiLvlLbl val="0"/>
      </c:catAx>
      <c:valAx>
        <c:axId val="-536744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5367721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9556048834627486"/>
          <c:y val="0.49918433931485434"/>
          <c:w val="0"/>
          <c:h val="1.6313213703099128E-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400"/>
              <a:t>P</a:t>
            </a:r>
            <a:r>
              <a:rPr lang="en-US"/>
              <a:t>robability of Henry Hub spot price exceeding certain levels</a:t>
            </a:r>
          </a:p>
        </c:rich>
      </c:tx>
      <c:layout>
        <c:manualLayout>
          <c:xMode val="edge"/>
          <c:yMode val="edge"/>
          <c:x val="0.15473301675235437"/>
          <c:y val="3.618437068054970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916810537230924E-2"/>
          <c:y val="0.24013196464452585"/>
          <c:w val="0.86606036785570739"/>
          <c:h val="0.47368497135359172"/>
        </c:manualLayout>
      </c:layout>
      <c:lineChart>
        <c:grouping val="standard"/>
        <c:varyColors val="0"/>
        <c:ser>
          <c:idx val="0"/>
          <c:order val="0"/>
          <c:tx>
            <c:strRef>
              <c:f>Data!$E$4</c:f>
              <c:strCache>
                <c:ptCount val="1"/>
                <c:pt idx="0">
                  <c:v>Price &gt; $5.50</c:v>
                </c:pt>
              </c:strCache>
            </c:strRef>
          </c:tx>
          <c:spPr>
            <a:ln w="12700">
              <a:solidFill>
                <a:schemeClr val="accent3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3"/>
              </a:solidFill>
              <a:ln>
                <a:solidFill>
                  <a:schemeClr val="accent3"/>
                </a:solidFill>
                <a:prstDash val="solid"/>
              </a:ln>
            </c:spPr>
          </c:marker>
          <c:cat>
            <c:numRef>
              <c:f>Data!$A$5:$A$28</c:f>
              <c:numCache>
                <c:formatCode>mmm\ yyyy</c:formatCode>
                <c:ptCount val="24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  <c:pt idx="12">
                  <c:v>46023</c:v>
                </c:pt>
                <c:pt idx="13">
                  <c:v>46054</c:v>
                </c:pt>
                <c:pt idx="14">
                  <c:v>46082</c:v>
                </c:pt>
                <c:pt idx="15">
                  <c:v>46113</c:v>
                </c:pt>
                <c:pt idx="16">
                  <c:v>46143</c:v>
                </c:pt>
                <c:pt idx="17">
                  <c:v>46174</c:v>
                </c:pt>
                <c:pt idx="18">
                  <c:v>46204</c:v>
                </c:pt>
                <c:pt idx="19">
                  <c:v>46235</c:v>
                </c:pt>
                <c:pt idx="20">
                  <c:v>46266</c:v>
                </c:pt>
                <c:pt idx="21">
                  <c:v>46296</c:v>
                </c:pt>
                <c:pt idx="22">
                  <c:v>46327</c:v>
                </c:pt>
                <c:pt idx="23">
                  <c:v>46357</c:v>
                </c:pt>
              </c:numCache>
            </c:numRef>
          </c:cat>
          <c:val>
            <c:numRef>
              <c:f>Data!$E$5:$E$28</c:f>
              <c:numCache>
                <c:formatCode>0.00%</c:formatCode>
                <c:ptCount val="24"/>
                <c:pt idx="0">
                  <c:v>#N/A</c:v>
                </c:pt>
                <c:pt idx="1">
                  <c:v>3.7203995873493823E-3</c:v>
                </c:pt>
                <c:pt idx="2">
                  <c:v>1.8807233098266591E-3</c:v>
                </c:pt>
                <c:pt idx="3">
                  <c:v>5.2012528069166446E-3</c:v>
                </c:pt>
                <c:pt idx="4">
                  <c:v>1.1820344361171459E-2</c:v>
                </c:pt>
                <c:pt idx="5">
                  <c:v>2.6182330666364387E-2</c:v>
                </c:pt>
                <c:pt idx="6">
                  <c:v>4.3715761910175822E-2</c:v>
                </c:pt>
                <c:pt idx="7">
                  <c:v>5.6185013289484838E-2</c:v>
                </c:pt>
                <c:pt idx="8">
                  <c:v>6.3276647638436476E-2</c:v>
                </c:pt>
                <c:pt idx="9">
                  <c:v>8.0121961647156278E-2</c:v>
                </c:pt>
                <c:pt idx="10">
                  <c:v>0.12168587122724166</c:v>
                </c:pt>
                <c:pt idx="11">
                  <c:v>0.20055716680386698</c:v>
                </c:pt>
                <c:pt idx="12">
                  <c:v>0.25873905609600067</c:v>
                </c:pt>
                <c:pt idx="13">
                  <c:v>0.21611272245974716</c:v>
                </c:pt>
                <c:pt idx="14">
                  <c:v>0.13245831949954578</c:v>
                </c:pt>
                <c:pt idx="15">
                  <c:v>7.1398863224327744E-2</c:v>
                </c:pt>
                <c:pt idx="16">
                  <c:v>7.2058131031459832E-2</c:v>
                </c:pt>
                <c:pt idx="17">
                  <c:v>8.9294580203735888E-2</c:v>
                </c:pt>
                <c:pt idx="18">
                  <c:v>0.1094723091307889</c:v>
                </c:pt>
                <c:pt idx="19">
                  <c:v>0.11655320447464872</c:v>
                </c:pt>
                <c:pt idx="20">
                  <c:v>0.11495607482562853</c:v>
                </c:pt>
                <c:pt idx="21">
                  <c:v>0.12650606604668482</c:v>
                </c:pt>
                <c:pt idx="22">
                  <c:v>0.16519057396696615</c:v>
                </c:pt>
                <c:pt idx="23">
                  <c:v>0.2321973877898581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702-412C-A57A-99EA3CC8FE35}"/>
            </c:ext>
          </c:extLst>
        </c:ser>
        <c:ser>
          <c:idx val="1"/>
          <c:order val="1"/>
          <c:tx>
            <c:strRef>
              <c:f>Data!$F$4</c:f>
              <c:strCache>
                <c:ptCount val="1"/>
                <c:pt idx="0">
                  <c:v>Price &gt; $5.00</c:v>
                </c:pt>
              </c:strCache>
            </c:strRef>
          </c:tx>
          <c:spPr>
            <a:ln w="12700">
              <a:solidFill>
                <a:schemeClr val="accent2"/>
              </a:solidFill>
              <a:prstDash val="sysDash"/>
            </a:ln>
          </c:spPr>
          <c:marker>
            <c:symbol val="diamond"/>
            <c:size val="6"/>
            <c:spPr>
              <a:solidFill>
                <a:schemeClr val="accent2"/>
              </a:solidFill>
              <a:ln>
                <a:solidFill>
                  <a:schemeClr val="accent2"/>
                </a:solidFill>
                <a:prstDash val="solid"/>
              </a:ln>
            </c:spPr>
          </c:marker>
          <c:cat>
            <c:numRef>
              <c:f>Data!$A$5:$A$28</c:f>
              <c:numCache>
                <c:formatCode>mmm\ yyyy</c:formatCode>
                <c:ptCount val="24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  <c:pt idx="12">
                  <c:v>46023</c:v>
                </c:pt>
                <c:pt idx="13">
                  <c:v>46054</c:v>
                </c:pt>
                <c:pt idx="14">
                  <c:v>46082</c:v>
                </c:pt>
                <c:pt idx="15">
                  <c:v>46113</c:v>
                </c:pt>
                <c:pt idx="16">
                  <c:v>46143</c:v>
                </c:pt>
                <c:pt idx="17">
                  <c:v>46174</c:v>
                </c:pt>
                <c:pt idx="18">
                  <c:v>46204</c:v>
                </c:pt>
                <c:pt idx="19">
                  <c:v>46235</c:v>
                </c:pt>
                <c:pt idx="20">
                  <c:v>46266</c:v>
                </c:pt>
                <c:pt idx="21">
                  <c:v>46296</c:v>
                </c:pt>
                <c:pt idx="22">
                  <c:v>46327</c:v>
                </c:pt>
                <c:pt idx="23">
                  <c:v>46357</c:v>
                </c:pt>
              </c:numCache>
            </c:numRef>
          </c:cat>
          <c:val>
            <c:numRef>
              <c:f>Data!$F$5:$F$28</c:f>
              <c:numCache>
                <c:formatCode>0.00%</c:formatCode>
                <c:ptCount val="24"/>
                <c:pt idx="0">
                  <c:v>#N/A</c:v>
                </c:pt>
                <c:pt idx="1">
                  <c:v>1.7587551363392025E-2</c:v>
                </c:pt>
                <c:pt idx="2">
                  <c:v>7.4860988722464539E-3</c:v>
                </c:pt>
                <c:pt idx="3">
                  <c:v>1.5424205012477423E-2</c:v>
                </c:pt>
                <c:pt idx="4">
                  <c:v>2.9295115799791785E-2</c:v>
                </c:pt>
                <c:pt idx="5">
                  <c:v>5.6047260367627728E-2</c:v>
                </c:pt>
                <c:pt idx="6">
                  <c:v>8.5623450630147743E-2</c:v>
                </c:pt>
                <c:pt idx="7">
                  <c:v>0.10248451624725365</c:v>
                </c:pt>
                <c:pt idx="8">
                  <c:v>0.10965513110900951</c:v>
                </c:pt>
                <c:pt idx="9">
                  <c:v>0.13120843480958869</c:v>
                </c:pt>
                <c:pt idx="10">
                  <c:v>0.18643139494339092</c:v>
                </c:pt>
                <c:pt idx="11">
                  <c:v>0.28318658279750686</c:v>
                </c:pt>
                <c:pt idx="12">
                  <c:v>0.34394076675918522</c:v>
                </c:pt>
                <c:pt idx="13">
                  <c:v>0.28649800402787723</c:v>
                </c:pt>
                <c:pt idx="14">
                  <c:v>0.18617708313060904</c:v>
                </c:pt>
                <c:pt idx="15">
                  <c:v>0.1129015665212518</c:v>
                </c:pt>
                <c:pt idx="16">
                  <c:v>0.11491223070721085</c:v>
                </c:pt>
                <c:pt idx="17">
                  <c:v>0.13851385441125688</c:v>
                </c:pt>
                <c:pt idx="18">
                  <c:v>0.16478628622464994</c:v>
                </c:pt>
                <c:pt idx="19">
                  <c:v>0.17289431752621151</c:v>
                </c:pt>
                <c:pt idx="20">
                  <c:v>0.16961659237205395</c:v>
                </c:pt>
                <c:pt idx="21">
                  <c:v>0.18333898574147764</c:v>
                </c:pt>
                <c:pt idx="22">
                  <c:v>0.23015142180296075</c:v>
                </c:pt>
                <c:pt idx="23">
                  <c:v>0.30734079504366152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702-412C-A57A-99EA3CC8FE35}"/>
            </c:ext>
          </c:extLst>
        </c:ser>
        <c:ser>
          <c:idx val="2"/>
          <c:order val="2"/>
          <c:tx>
            <c:strRef>
              <c:f>Data!$G$4</c:f>
              <c:strCache>
                <c:ptCount val="1"/>
                <c:pt idx="0">
                  <c:v>Price &gt; $4.50</c:v>
                </c:pt>
              </c:strCache>
            </c:strRef>
          </c:tx>
          <c:spPr>
            <a:ln w="12700">
              <a:solidFill>
                <a:schemeClr val="accent1"/>
              </a:solidFill>
              <a:prstDash val="sysDash"/>
            </a:ln>
          </c:spPr>
          <c:marker>
            <c:symbol val="circl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  <a:prstDash val="solid"/>
              </a:ln>
            </c:spPr>
          </c:marker>
          <c:cat>
            <c:numRef>
              <c:f>Data!$A$5:$A$28</c:f>
              <c:numCache>
                <c:formatCode>mmm\ yyyy</c:formatCode>
                <c:ptCount val="24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  <c:pt idx="12">
                  <c:v>46023</c:v>
                </c:pt>
                <c:pt idx="13">
                  <c:v>46054</c:v>
                </c:pt>
                <c:pt idx="14">
                  <c:v>46082</c:v>
                </c:pt>
                <c:pt idx="15">
                  <c:v>46113</c:v>
                </c:pt>
                <c:pt idx="16">
                  <c:v>46143</c:v>
                </c:pt>
                <c:pt idx="17">
                  <c:v>46174</c:v>
                </c:pt>
                <c:pt idx="18">
                  <c:v>46204</c:v>
                </c:pt>
                <c:pt idx="19">
                  <c:v>46235</c:v>
                </c:pt>
                <c:pt idx="20">
                  <c:v>46266</c:v>
                </c:pt>
                <c:pt idx="21">
                  <c:v>46296</c:v>
                </c:pt>
                <c:pt idx="22">
                  <c:v>46327</c:v>
                </c:pt>
                <c:pt idx="23">
                  <c:v>46357</c:v>
                </c:pt>
              </c:numCache>
            </c:numRef>
          </c:cat>
          <c:val>
            <c:numRef>
              <c:f>Data!$G$5:$G$28</c:f>
              <c:numCache>
                <c:formatCode>0.00%</c:formatCode>
                <c:ptCount val="24"/>
                <c:pt idx="0">
                  <c:v>#N/A</c:v>
                </c:pt>
                <c:pt idx="1">
                  <c:v>6.9956834543149951E-2</c:v>
                </c:pt>
                <c:pt idx="2">
                  <c:v>2.7452864961846572E-2</c:v>
                </c:pt>
                <c:pt idx="3">
                  <c:v>4.3321220913705306E-2</c:v>
                </c:pt>
                <c:pt idx="4">
                  <c:v>6.9383146150793745E-2</c:v>
                </c:pt>
                <c:pt idx="5">
                  <c:v>0.11496628893547074</c:v>
                </c:pt>
                <c:pt idx="6">
                  <c:v>0.16075381405375216</c:v>
                </c:pt>
                <c:pt idx="7">
                  <c:v>0.18044853706308273</c:v>
                </c:pt>
                <c:pt idx="8">
                  <c:v>0.18477576411426078</c:v>
                </c:pt>
                <c:pt idx="9">
                  <c:v>0.20976358923023702</c:v>
                </c:pt>
                <c:pt idx="10">
                  <c:v>0.27873675747630311</c:v>
                </c:pt>
                <c:pt idx="11">
                  <c:v>0.39008572656163409</c:v>
                </c:pt>
                <c:pt idx="12">
                  <c:v>0.44814979129379306</c:v>
                </c:pt>
                <c:pt idx="13">
                  <c:v>0.37504623350456084</c:v>
                </c:pt>
                <c:pt idx="14">
                  <c:v>0.25920184627680148</c:v>
                </c:pt>
                <c:pt idx="15">
                  <c:v>0.17612763828015282</c:v>
                </c:pt>
                <c:pt idx="16">
                  <c:v>0.18046570049813357</c:v>
                </c:pt>
                <c:pt idx="17">
                  <c:v>0.21135918061938638</c:v>
                </c:pt>
                <c:pt idx="18">
                  <c:v>0.2439073689047741</c:v>
                </c:pt>
                <c:pt idx="19">
                  <c:v>0.25242974849472055</c:v>
                </c:pt>
                <c:pt idx="20">
                  <c:v>0.24668679626466961</c:v>
                </c:pt>
                <c:pt idx="21">
                  <c:v>0.26205635080119127</c:v>
                </c:pt>
                <c:pt idx="22">
                  <c:v>0.31612234135773554</c:v>
                </c:pt>
                <c:pt idx="23">
                  <c:v>0.4008651124359926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702-412C-A57A-99EA3CC8FE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53676672"/>
        <c:axId val="-53675040"/>
      </c:lineChart>
      <c:dateAx>
        <c:axId val="-53676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Contract month</a:t>
                </a:r>
              </a:p>
            </c:rich>
          </c:tx>
          <c:layout>
            <c:manualLayout>
              <c:xMode val="edge"/>
              <c:yMode val="edge"/>
              <c:x val="0.42912905543417357"/>
              <c:y val="0.80373694302287568"/>
            </c:manualLayout>
          </c:layout>
          <c:overlay val="0"/>
          <c:spPr>
            <a:noFill/>
            <a:ln w="25400">
              <a:noFill/>
            </a:ln>
          </c:spPr>
        </c:title>
        <c:numFmt formatCode="mmm\-yy" sourceLinked="0"/>
        <c:majorTickMark val="cross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53675040"/>
        <c:crosses val="autoZero"/>
        <c:auto val="1"/>
        <c:lblOffset val="100"/>
        <c:baseTimeUnit val="months"/>
        <c:majorUnit val="3"/>
        <c:majorTimeUnit val="months"/>
        <c:minorUnit val="1"/>
        <c:minorTimeUnit val="months"/>
      </c:dateAx>
      <c:valAx>
        <c:axId val="-53675040"/>
        <c:scaling>
          <c:orientation val="minMax"/>
          <c:max val="0.55000000000000004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53676672"/>
        <c:crosses val="autoZero"/>
        <c:crossBetween val="midCat"/>
        <c:majorUnit val="0.1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22236684653690234"/>
          <c:y val="0.13157929271998892"/>
          <c:w val="0.56306933024789363"/>
          <c:h val="7.236842105263319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633" r="0.75000000000000633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400" baseline="0"/>
              <a:t>P</a:t>
            </a:r>
            <a:r>
              <a:rPr lang="en-US" sz="1400"/>
              <a:t>robability of Henry Hub spot price falling below certain levels</a:t>
            </a:r>
          </a:p>
        </c:rich>
      </c:tx>
      <c:layout>
        <c:manualLayout>
          <c:xMode val="edge"/>
          <c:yMode val="edge"/>
          <c:x val="0.14460943790052971"/>
          <c:y val="3.55987880221996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341124895839484E-2"/>
          <c:y val="0.19630484124749936"/>
          <c:w val="0.86100494314690001"/>
          <c:h val="0.50596265335014223"/>
        </c:manualLayout>
      </c:layout>
      <c:lineChart>
        <c:grouping val="standard"/>
        <c:varyColors val="0"/>
        <c:ser>
          <c:idx val="2"/>
          <c:order val="0"/>
          <c:tx>
            <c:strRef>
              <c:f>Data!$K$4</c:f>
              <c:strCache>
                <c:ptCount val="1"/>
                <c:pt idx="0">
                  <c:v>Price &lt; $2.50</c:v>
                </c:pt>
              </c:strCache>
            </c:strRef>
          </c:tx>
          <c:spPr>
            <a:ln w="12700">
              <a:solidFill>
                <a:schemeClr val="accent3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3"/>
              </a:solidFill>
              <a:ln>
                <a:solidFill>
                  <a:schemeClr val="accent3"/>
                </a:solidFill>
                <a:prstDash val="solid"/>
              </a:ln>
            </c:spPr>
          </c:marker>
          <c:cat>
            <c:numRef>
              <c:f>Data!$A$5:$A$28</c:f>
              <c:numCache>
                <c:formatCode>mmm\ yyyy</c:formatCode>
                <c:ptCount val="24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  <c:pt idx="12">
                  <c:v>46023</c:v>
                </c:pt>
                <c:pt idx="13">
                  <c:v>46054</c:v>
                </c:pt>
                <c:pt idx="14">
                  <c:v>46082</c:v>
                </c:pt>
                <c:pt idx="15">
                  <c:v>46113</c:v>
                </c:pt>
                <c:pt idx="16">
                  <c:v>46143</c:v>
                </c:pt>
                <c:pt idx="17">
                  <c:v>46174</c:v>
                </c:pt>
                <c:pt idx="18">
                  <c:v>46204</c:v>
                </c:pt>
                <c:pt idx="19">
                  <c:v>46235</c:v>
                </c:pt>
                <c:pt idx="20">
                  <c:v>46266</c:v>
                </c:pt>
                <c:pt idx="21">
                  <c:v>46296</c:v>
                </c:pt>
                <c:pt idx="22">
                  <c:v>46327</c:v>
                </c:pt>
                <c:pt idx="23">
                  <c:v>46357</c:v>
                </c:pt>
              </c:numCache>
            </c:numRef>
          </c:cat>
          <c:val>
            <c:numRef>
              <c:f>Data!$K$5:$K$28</c:f>
              <c:numCache>
                <c:formatCode>0.00%</c:formatCode>
                <c:ptCount val="24"/>
                <c:pt idx="0">
                  <c:v>#N/A</c:v>
                </c:pt>
                <c:pt idx="1">
                  <c:v>2.0685574287501729E-2</c:v>
                </c:pt>
                <c:pt idx="2">
                  <c:v>0.17240467264315007</c:v>
                </c:pt>
                <c:pt idx="3">
                  <c:v>0.21982936265798203</c:v>
                </c:pt>
                <c:pt idx="4">
                  <c:v>0.20848736842288396</c:v>
                </c:pt>
                <c:pt idx="5">
                  <c:v>0.16706921677731679</c:v>
                </c:pt>
                <c:pt idx="6">
                  <c:v>0.1332892394138484</c:v>
                </c:pt>
                <c:pt idx="7">
                  <c:v>0.14446216754402863</c:v>
                </c:pt>
                <c:pt idx="8">
                  <c:v>0.1711691250484022</c:v>
                </c:pt>
                <c:pt idx="9">
                  <c:v>0.1732330374539981</c:v>
                </c:pt>
                <c:pt idx="10">
                  <c:v>0.13300626012281214</c:v>
                </c:pt>
                <c:pt idx="11">
                  <c:v>8.6475980123177254E-2</c:v>
                </c:pt>
                <c:pt idx="12">
                  <c:v>8.3221916163823129E-2</c:v>
                </c:pt>
                <c:pt idx="13">
                  <c:v>0.1470887333280545</c:v>
                </c:pt>
                <c:pt idx="14">
                  <c:v>0.2332900793025745</c:v>
                </c:pt>
                <c:pt idx="15">
                  <c:v>0.26189365251176655</c:v>
                </c:pt>
                <c:pt idx="16">
                  <c:v>0.24548975302932652</c:v>
                </c:pt>
                <c:pt idx="17">
                  <c:v>0.21477625075966278</c:v>
                </c:pt>
                <c:pt idx="18">
                  <c:v>0.1908146228223877</c:v>
                </c:pt>
                <c:pt idx="19">
                  <c:v>0.19147400338450216</c:v>
                </c:pt>
                <c:pt idx="20">
                  <c:v>0.2045748794584703</c:v>
                </c:pt>
                <c:pt idx="21">
                  <c:v>0.19898747711404319</c:v>
                </c:pt>
                <c:pt idx="22">
                  <c:v>0.16585243721061738</c:v>
                </c:pt>
                <c:pt idx="23">
                  <c:v>0.12376073622184514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7F-426F-9113-B1DBF3EFEB33}"/>
            </c:ext>
          </c:extLst>
        </c:ser>
        <c:ser>
          <c:idx val="1"/>
          <c:order val="1"/>
          <c:tx>
            <c:strRef>
              <c:f>Data!$J$4</c:f>
              <c:strCache>
                <c:ptCount val="1"/>
                <c:pt idx="0">
                  <c:v>Price &lt; $2.75</c:v>
                </c:pt>
              </c:strCache>
            </c:strRef>
          </c:tx>
          <c:spPr>
            <a:ln w="12700">
              <a:solidFill>
                <a:schemeClr val="accent2"/>
              </a:solidFill>
              <a:prstDash val="sysDash"/>
            </a:ln>
          </c:spPr>
          <c:marker>
            <c:symbol val="diamond"/>
            <c:size val="6"/>
            <c:spPr>
              <a:solidFill>
                <a:schemeClr val="accent2"/>
              </a:solidFill>
              <a:ln>
                <a:solidFill>
                  <a:schemeClr val="accent2"/>
                </a:solidFill>
                <a:prstDash val="solid"/>
              </a:ln>
            </c:spPr>
          </c:marker>
          <c:cat>
            <c:numRef>
              <c:f>Data!$A$5:$A$28</c:f>
              <c:numCache>
                <c:formatCode>mmm\ yyyy</c:formatCode>
                <c:ptCount val="24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  <c:pt idx="12">
                  <c:v>46023</c:v>
                </c:pt>
                <c:pt idx="13">
                  <c:v>46054</c:v>
                </c:pt>
                <c:pt idx="14">
                  <c:v>46082</c:v>
                </c:pt>
                <c:pt idx="15">
                  <c:v>46113</c:v>
                </c:pt>
                <c:pt idx="16">
                  <c:v>46143</c:v>
                </c:pt>
                <c:pt idx="17">
                  <c:v>46174</c:v>
                </c:pt>
                <c:pt idx="18">
                  <c:v>46204</c:v>
                </c:pt>
                <c:pt idx="19">
                  <c:v>46235</c:v>
                </c:pt>
                <c:pt idx="20">
                  <c:v>46266</c:v>
                </c:pt>
                <c:pt idx="21">
                  <c:v>46296</c:v>
                </c:pt>
                <c:pt idx="22">
                  <c:v>46327</c:v>
                </c:pt>
                <c:pt idx="23">
                  <c:v>46357</c:v>
                </c:pt>
              </c:numCache>
            </c:numRef>
          </c:cat>
          <c:val>
            <c:numRef>
              <c:f>Data!$J$5:$J$28</c:f>
              <c:numCache>
                <c:formatCode>0.00%</c:formatCode>
                <c:ptCount val="24"/>
                <c:pt idx="0">
                  <c:v>#N/A</c:v>
                </c:pt>
                <c:pt idx="1">
                  <c:v>7.0823706948349274E-2</c:v>
                </c:pt>
                <c:pt idx="2">
                  <c:v>0.31552413095285547</c:v>
                </c:pt>
                <c:pt idx="3">
                  <c:v>0.35582616598640537</c:v>
                </c:pt>
                <c:pt idx="4">
                  <c:v>0.32996216714122129</c:v>
                </c:pt>
                <c:pt idx="5">
                  <c:v>0.26943031952611785</c:v>
                </c:pt>
                <c:pt idx="6">
                  <c:v>0.22062626897108739</c:v>
                </c:pt>
                <c:pt idx="7">
                  <c:v>0.22953613715478416</c:v>
                </c:pt>
                <c:pt idx="8">
                  <c:v>0.25781907708787655</c:v>
                </c:pt>
                <c:pt idx="9">
                  <c:v>0.25529754051521458</c:v>
                </c:pt>
                <c:pt idx="10">
                  <c:v>0.20134814702156589</c:v>
                </c:pt>
                <c:pt idx="11">
                  <c:v>0.1364195157865673</c:v>
                </c:pt>
                <c:pt idx="12">
                  <c:v>0.12751532436127111</c:v>
                </c:pt>
                <c:pt idx="13">
                  <c:v>0.20404573284167582</c:v>
                </c:pt>
                <c:pt idx="14">
                  <c:v>0.3066805863468085</c:v>
                </c:pt>
                <c:pt idx="15">
                  <c:v>0.35074592829723072</c:v>
                </c:pt>
                <c:pt idx="16">
                  <c:v>0.33398701504290018</c:v>
                </c:pt>
                <c:pt idx="17">
                  <c:v>0.29740922089315536</c:v>
                </c:pt>
                <c:pt idx="18">
                  <c:v>0.26745308047500416</c:v>
                </c:pt>
                <c:pt idx="19">
                  <c:v>0.2666843869183172</c:v>
                </c:pt>
                <c:pt idx="20">
                  <c:v>0.28079309771199157</c:v>
                </c:pt>
                <c:pt idx="21">
                  <c:v>0.27262499111475846</c:v>
                </c:pt>
                <c:pt idx="22">
                  <c:v>0.23096047830295052</c:v>
                </c:pt>
                <c:pt idx="23">
                  <c:v>0.1766614722237565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7F-426F-9113-B1DBF3EFEB33}"/>
            </c:ext>
          </c:extLst>
        </c:ser>
        <c:ser>
          <c:idx val="0"/>
          <c:order val="2"/>
          <c:tx>
            <c:strRef>
              <c:f>Data!$I$4</c:f>
              <c:strCache>
                <c:ptCount val="1"/>
                <c:pt idx="0">
                  <c:v>Price &lt; $3.00</c:v>
                </c:pt>
              </c:strCache>
            </c:strRef>
          </c:tx>
          <c:spPr>
            <a:ln w="12700">
              <a:solidFill>
                <a:schemeClr val="accent1"/>
              </a:solidFill>
              <a:prstDash val="sysDash"/>
            </a:ln>
          </c:spPr>
          <c:marker>
            <c:symbol val="circl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  <a:prstDash val="solid"/>
              </a:ln>
            </c:spPr>
          </c:marker>
          <c:cat>
            <c:numRef>
              <c:f>Data!$A$5:$A$28</c:f>
              <c:numCache>
                <c:formatCode>mmm\ yyyy</c:formatCode>
                <c:ptCount val="24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  <c:pt idx="12">
                  <c:v>46023</c:v>
                </c:pt>
                <c:pt idx="13">
                  <c:v>46054</c:v>
                </c:pt>
                <c:pt idx="14">
                  <c:v>46082</c:v>
                </c:pt>
                <c:pt idx="15">
                  <c:v>46113</c:v>
                </c:pt>
                <c:pt idx="16">
                  <c:v>46143</c:v>
                </c:pt>
                <c:pt idx="17">
                  <c:v>46174</c:v>
                </c:pt>
                <c:pt idx="18">
                  <c:v>46204</c:v>
                </c:pt>
                <c:pt idx="19">
                  <c:v>46235</c:v>
                </c:pt>
                <c:pt idx="20">
                  <c:v>46266</c:v>
                </c:pt>
                <c:pt idx="21">
                  <c:v>46296</c:v>
                </c:pt>
                <c:pt idx="22">
                  <c:v>46327</c:v>
                </c:pt>
                <c:pt idx="23">
                  <c:v>46357</c:v>
                </c:pt>
              </c:numCache>
            </c:numRef>
          </c:cat>
          <c:val>
            <c:numRef>
              <c:f>Data!$I$5:$I$28</c:f>
              <c:numCache>
                <c:formatCode>0.00%</c:formatCode>
                <c:ptCount val="24"/>
                <c:pt idx="0">
                  <c:v>#N/A</c:v>
                </c:pt>
                <c:pt idx="1">
                  <c:v>0.17125520213120204</c:v>
                </c:pt>
                <c:pt idx="2">
                  <c:v>0.47757561738870247</c:v>
                </c:pt>
                <c:pt idx="3">
                  <c:v>0.49935874196162511</c:v>
                </c:pt>
                <c:pt idx="4">
                  <c:v>0.45988810274989067</c:v>
                </c:pt>
                <c:pt idx="5">
                  <c:v>0.38443700868820607</c:v>
                </c:pt>
                <c:pt idx="6">
                  <c:v>0.32316534539943409</c:v>
                </c:pt>
                <c:pt idx="7">
                  <c:v>0.32702652134110277</c:v>
                </c:pt>
                <c:pt idx="8">
                  <c:v>0.35320291160941752</c:v>
                </c:pt>
                <c:pt idx="9">
                  <c:v>0.34492957034689531</c:v>
                </c:pt>
                <c:pt idx="10">
                  <c:v>0.27916463550739246</c:v>
                </c:pt>
                <c:pt idx="11">
                  <c:v>0.19669173141893681</c:v>
                </c:pt>
                <c:pt idx="12">
                  <c:v>0.18033591073108279</c:v>
                </c:pt>
                <c:pt idx="13">
                  <c:v>0.26604459413383852</c:v>
                </c:pt>
                <c:pt idx="14">
                  <c:v>0.38136205812738833</c:v>
                </c:pt>
                <c:pt idx="15">
                  <c:v>0.43989673359845671</c:v>
                </c:pt>
                <c:pt idx="16">
                  <c:v>0.42397619076826043</c:v>
                </c:pt>
                <c:pt idx="17">
                  <c:v>0.38352042622688809</c:v>
                </c:pt>
                <c:pt idx="18">
                  <c:v>0.3488903862819086</c:v>
                </c:pt>
                <c:pt idx="19">
                  <c:v>0.34642153396115571</c:v>
                </c:pt>
                <c:pt idx="20">
                  <c:v>0.36058052394083284</c:v>
                </c:pt>
                <c:pt idx="21">
                  <c:v>0.34994439311277026</c:v>
                </c:pt>
                <c:pt idx="22">
                  <c:v>0.30113083513199324</c:v>
                </c:pt>
                <c:pt idx="23">
                  <c:v>0.23582163228541264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67F-426F-9113-B1DBF3EFEB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53677760"/>
        <c:axId val="-53671232"/>
      </c:lineChart>
      <c:dateAx>
        <c:axId val="-53677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Contract month</a:t>
                </a:r>
              </a:p>
            </c:rich>
          </c:tx>
          <c:layout>
            <c:manualLayout>
              <c:xMode val="edge"/>
              <c:yMode val="edge"/>
              <c:x val="0.42599807433873432"/>
              <c:y val="0.80257490885007621"/>
            </c:manualLayout>
          </c:layout>
          <c:overlay val="0"/>
          <c:spPr>
            <a:noFill/>
            <a:ln w="25400">
              <a:noFill/>
            </a:ln>
          </c:spPr>
        </c:title>
        <c:numFmt formatCode="mmm\-yy" sourceLinked="0"/>
        <c:majorTickMark val="cross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53671232"/>
        <c:crosses val="autoZero"/>
        <c:auto val="1"/>
        <c:lblOffset val="100"/>
        <c:baseTimeUnit val="months"/>
        <c:majorUnit val="3"/>
        <c:majorTimeUnit val="months"/>
        <c:minorUnit val="1"/>
        <c:minorTimeUnit val="months"/>
      </c:dateAx>
      <c:valAx>
        <c:axId val="-53671232"/>
        <c:scaling>
          <c:orientation val="minMax"/>
          <c:max val="0.59000000000000008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53677760"/>
        <c:crosses val="autoZero"/>
        <c:crossBetween val="midCat"/>
        <c:majorUnit val="0.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0978145726643063"/>
          <c:y val="0.14239516176982744"/>
          <c:w val="0.58172526634684862"/>
          <c:h val="7.119775076659107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633" r="0.75000000000000633" t="1" header="0.5" footer="0.5"/>
    <c:pageSetup orientation="landscape"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 codeName="Chart2"/>
  <sheetViews>
    <sheetView tabSelected="1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64880" cy="582168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0.071</cdr:x>
      <cdr:y>0</cdr:y>
    </cdr:from>
    <cdr:to>
      <cdr:x>0.92425</cdr:x>
      <cdr:y>0.496</cdr:y>
    </cdr:to>
    <cdr:graphicFrame macro="">
      <cdr:nvGraphicFramePr>
        <cdr:cNvPr id="3166" name="Chart 94">
          <a:extLst xmlns:a="http://schemas.openxmlformats.org/drawingml/2006/main">
            <a:ext uri="{FF2B5EF4-FFF2-40B4-BE49-F238E27FC236}">
              <a16:creationId xmlns:a16="http://schemas.microsoft.com/office/drawing/2014/main" id="{FCEEA840-6B5F-8893-1A42-8DD374917F80}"/>
            </a:ext>
          </a:extLst>
        </cdr:cNvPr>
        <cdr:cNvGraphicFramePr>
          <a:graphicFrameLocks xmlns:a="http://schemas.openxmlformats.org/drawingml/2006/main"/>
        </cdr:cNvGraphicFramePr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  <cdr:relSizeAnchor xmlns:cdr="http://schemas.openxmlformats.org/drawingml/2006/chartDrawing">
    <cdr:from>
      <cdr:x>0.071</cdr:x>
      <cdr:y>0.45975</cdr:y>
    </cdr:from>
    <cdr:to>
      <cdr:x>0.934</cdr:x>
      <cdr:y>0.9635</cdr:y>
    </cdr:to>
    <cdr:graphicFrame macro="">
      <cdr:nvGraphicFramePr>
        <cdr:cNvPr id="3167" name="Chart 95">
          <a:extLst xmlns:a="http://schemas.openxmlformats.org/drawingml/2006/main">
            <a:ext uri="{FF2B5EF4-FFF2-40B4-BE49-F238E27FC236}">
              <a16:creationId xmlns:a16="http://schemas.microsoft.com/office/drawing/2014/main" id="{E95D6692-323E-2B2E-824C-234475C08E1F}"/>
            </a:ext>
          </a:extLst>
        </cdr:cNvPr>
        <cdr:cNvGraphicFramePr>
          <a:graphicFrameLocks xmlns:a="http://schemas.openxmlformats.org/drawingml/2006/main"/>
        </cdr:cNvGraphicFramePr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cdr:graphicFrame>
  </cdr:relSizeAnchor>
  <cdr:relSizeAnchor xmlns:cdr="http://schemas.openxmlformats.org/drawingml/2006/chartDrawing">
    <cdr:from>
      <cdr:x>0.07125</cdr:x>
      <cdr:y>0.91028</cdr:y>
    </cdr:from>
    <cdr:to>
      <cdr:x>0.71143</cdr:x>
      <cdr:y>0.95269</cdr:y>
    </cdr:to>
    <cdr:sp macro="" textlink="Data!$A$30">
      <cdr:nvSpPr>
        <cdr:cNvPr id="3076" name="Text Box 4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611469" y="5314950"/>
          <a:ext cx="5494056" cy="2476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fld id="{729D10D7-5FEB-490A-929E-5C088D31D8BD}" type="TxLink">
            <a:rPr lang="en-US" sz="800" b="0" i="0" u="none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pPr/>
            <a:t>Notes: Probability values calculated using NYMEX market data for the five trading days ending January 9, 2025.</a:t>
          </a:fld>
          <a:endParaRPr lang="en-US" sz="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0.07125</cdr:x>
      <cdr:y>0.96411</cdr:y>
    </cdr:from>
    <cdr:to>
      <cdr:x>0.71809</cdr:x>
      <cdr:y>0.99511</cdr:y>
    </cdr:to>
    <cdr:sp macro="" textlink="Data!$A$29">
      <cdr:nvSpPr>
        <cdr:cNvPr id="3081" name="Text Box 9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611469" y="5629275"/>
          <a:ext cx="5551206" cy="1809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fld id="{EF6848AC-44CD-4414-9EF1-992460829822}" type="TxLink">
            <a:rPr lang="en-US" sz="800" b="0" i="0" u="none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pPr/>
            <a:t>Source:  EIA Short-Term Energy Outlook, January 2025, and CME Group (http://www.cmegroup.com)</a:t>
          </a:fld>
          <a:endParaRPr lang="en-US" sz="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0.11025</cdr:x>
      <cdr:y>0.93584</cdr:y>
    </cdr:from>
    <cdr:to>
      <cdr:x>0.64975</cdr:x>
      <cdr:y>0.96684</cdr:y>
    </cdr:to>
    <cdr:sp macro="" textlink="">
      <cdr:nvSpPr>
        <cdr:cNvPr id="307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6168" y="5464226"/>
          <a:ext cx="4630003" cy="1810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Values not calculated for months with little trading in "close-to-the-money" options contracts.</a:t>
          </a:r>
        </a:p>
      </cdr:txBody>
    </cdr:sp>
  </cdr:relSizeAnchor>
  <cdr:relSizeAnchor xmlns:cdr="http://schemas.openxmlformats.org/drawingml/2006/chartDrawing">
    <cdr:from>
      <cdr:x>0.91033</cdr:x>
      <cdr:y>0.89211</cdr:y>
    </cdr:from>
    <cdr:to>
      <cdr:x>0.99554</cdr:x>
      <cdr:y>0.99126</cdr:y>
    </cdr:to>
    <cdr:pic>
      <cdr:nvPicPr>
        <cdr:cNvPr id="2" name="Picture 1">
          <a:extLst xmlns:a="http://schemas.openxmlformats.org/drawingml/2006/main">
            <a:ext uri="{FF2B5EF4-FFF2-40B4-BE49-F238E27FC236}">
              <a16:creationId xmlns:a16="http://schemas.microsoft.com/office/drawing/2014/main" id="{5610A1F4-81AB-BFDB-9A2D-C2D03F4E6D3D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7803817" y="5200387"/>
          <a:ext cx="730417" cy="577982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Office Theme">
  <a:themeElements>
    <a:clrScheme name="EIA">
      <a:dk1>
        <a:srgbClr val="000000"/>
      </a:dk1>
      <a:lt1>
        <a:srgbClr val="FFFFFF"/>
      </a:lt1>
      <a:dk2>
        <a:srgbClr val="003953"/>
      </a:dk2>
      <a:lt2>
        <a:srgbClr val="333333"/>
      </a:lt2>
      <a:accent1>
        <a:srgbClr val="0096D7"/>
      </a:accent1>
      <a:accent2>
        <a:srgbClr val="BD732A"/>
      </a:accent2>
      <a:accent3>
        <a:srgbClr val="5D9732"/>
      </a:accent3>
      <a:accent4>
        <a:srgbClr val="FFC702"/>
      </a:accent4>
      <a:accent5>
        <a:srgbClr val="A33340"/>
      </a:accent5>
      <a:accent6>
        <a:srgbClr val="675005"/>
      </a:accent6>
      <a:hlink>
        <a:srgbClr val="0096D7"/>
      </a:hlink>
      <a:folHlink>
        <a:srgbClr val="5D973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>
    <pageSetUpPr fitToPage="1"/>
  </sheetPr>
  <dimension ref="A1:K32"/>
  <sheetViews>
    <sheetView workbookViewId="0"/>
  </sheetViews>
  <sheetFormatPr defaultRowHeight="13.2" x14ac:dyDescent="0.25"/>
  <cols>
    <col min="1" max="4" width="12" customWidth="1"/>
    <col min="5" max="7" width="15.33203125" customWidth="1"/>
    <col min="8" max="8" width="3.5546875" customWidth="1"/>
    <col min="9" max="11" width="15.33203125" customWidth="1"/>
  </cols>
  <sheetData>
    <row r="1" spans="1:11" ht="25.5" customHeight="1" x14ac:dyDescent="0.25">
      <c r="E1" s="23" t="s">
        <v>10</v>
      </c>
      <c r="F1" s="23"/>
      <c r="G1" s="23"/>
      <c r="I1" s="23" t="s">
        <v>11</v>
      </c>
      <c r="J1" s="23"/>
      <c r="K1" s="23"/>
    </row>
    <row r="2" spans="1:11" x14ac:dyDescent="0.25">
      <c r="A2" s="24" t="s">
        <v>13</v>
      </c>
      <c r="B2" s="24"/>
      <c r="C2" s="24"/>
      <c r="D2" s="24"/>
      <c r="E2" s="1">
        <v>5.5</v>
      </c>
      <c r="F2" s="1">
        <v>5</v>
      </c>
      <c r="G2" s="1">
        <v>4.5</v>
      </c>
      <c r="H2" s="2"/>
      <c r="I2" s="1">
        <v>3</v>
      </c>
      <c r="J2" s="1">
        <v>2.75</v>
      </c>
      <c r="K2" s="1">
        <v>2.5</v>
      </c>
    </row>
    <row r="3" spans="1:11" x14ac:dyDescent="0.25">
      <c r="A3" s="3" t="s">
        <v>0</v>
      </c>
      <c r="B3" s="3" t="s">
        <v>12</v>
      </c>
      <c r="C3" s="3" t="s">
        <v>4</v>
      </c>
      <c r="D3" s="3" t="s">
        <v>3</v>
      </c>
      <c r="E3" s="25" t="s">
        <v>5</v>
      </c>
      <c r="F3" s="25"/>
      <c r="G3" s="25"/>
      <c r="H3" s="4"/>
      <c r="I3" s="25" t="s">
        <v>5</v>
      </c>
      <c r="J3" s="25"/>
      <c r="K3" s="25"/>
    </row>
    <row r="4" spans="1:11" x14ac:dyDescent="0.25">
      <c r="A4" s="5" t="s">
        <v>2</v>
      </c>
      <c r="B4" s="5" t="s">
        <v>6</v>
      </c>
      <c r="C4" s="5" t="s">
        <v>7</v>
      </c>
      <c r="D4" s="5" t="s">
        <v>1</v>
      </c>
      <c r="E4" s="5" t="str">
        <f>"Price &gt; "&amp;TEXT(E2,"$0.00")&amp;""</f>
        <v>Price &gt; $5.50</v>
      </c>
      <c r="F4" s="5" t="str">
        <f>"Price &gt; "&amp;TEXT(F2,"$0.00")&amp;""</f>
        <v>Price &gt; $5.00</v>
      </c>
      <c r="G4" s="5" t="str">
        <f>"Price &gt; "&amp;TEXT(G2,"$0.00")&amp;""</f>
        <v>Price &gt; $4.50</v>
      </c>
      <c r="H4" s="5"/>
      <c r="I4" s="5" t="str">
        <f>"Price &lt; "&amp;TEXT(I2,"$0.00")&amp;""</f>
        <v>Price &lt; $3.00</v>
      </c>
      <c r="J4" s="5" t="str">
        <f>"Price &lt; "&amp;TEXT(J2,"$0.00")&amp;""</f>
        <v>Price &lt; $2.75</v>
      </c>
      <c r="K4" s="5" t="str">
        <f>"Price &lt; "&amp;TEXT(K2,"$0.00")&amp;""</f>
        <v>Price &lt; $2.50</v>
      </c>
    </row>
    <row r="5" spans="1:11" x14ac:dyDescent="0.25">
      <c r="A5" s="22">
        <v>45658</v>
      </c>
      <c r="B5" s="20" t="e">
        <v>#N/A</v>
      </c>
      <c r="C5" s="21" t="e">
        <v>#N/A</v>
      </c>
      <c r="D5" s="18" t="e">
        <v>#N/A</v>
      </c>
      <c r="E5" s="21" t="e">
        <f>IF(ISERROR(NORMSDIST((LN($B5/E$2)-((($C5^2)/2)*($D5/252)))/($C5*SQRT($D5/252)))),NA(),NORMSDIST((LN($B5/E$2)-((($C5^2)/2)*($D5/252)))/($C5*SQRT($D5/252))))</f>
        <v>#N/A</v>
      </c>
      <c r="F5" s="21" t="e">
        <f t="shared" ref="F5:G28" si="0">IF(ISERROR(NORMSDIST((LN($B5/F$2)-((($C5^2)/2)*($D5/252)))/($C5*SQRT($D5/252)))),NA(),NORMSDIST((LN($B5/F$2)-((($C5^2)/2)*($D5/252)))/($C5*SQRT($D5/252))))</f>
        <v>#N/A</v>
      </c>
      <c r="G5" s="21" t="e">
        <f t="shared" si="0"/>
        <v>#N/A</v>
      </c>
      <c r="H5" s="3"/>
      <c r="I5" s="21" t="e">
        <f>IF(ISERROR(1-NORMSDIST((LN($B5/I$2)-((($C5^2)/2)*($D5/252)))/($C5*SQRT($D5/252)))),NA(),1-NORMSDIST((LN($B5/I$2)-((($C5^2)/2)*($D5/252)))/($C5*SQRT($D5/252))))</f>
        <v>#N/A</v>
      </c>
      <c r="J5" s="21" t="e">
        <f t="shared" ref="J5:K20" si="1">IF(ISERROR(1-NORMSDIST((LN($B5/J$2)-((($C5^2)/2)*($D5/252)))/($C5*SQRT($D5/252)))),NA(),1-NORMSDIST((LN($B5/J$2)-((($C5^2)/2)*($D5/252)))/($C5*SQRT($D5/252))))</f>
        <v>#N/A</v>
      </c>
      <c r="K5" s="21" t="e">
        <f t="shared" si="1"/>
        <v>#N/A</v>
      </c>
    </row>
    <row r="6" spans="1:11" x14ac:dyDescent="0.25">
      <c r="A6" s="9">
        <v>45689</v>
      </c>
      <c r="B6" s="10">
        <v>3.5653999999999995</v>
      </c>
      <c r="C6" s="12">
        <v>0.76611227500000001</v>
      </c>
      <c r="D6" s="17">
        <v>12</v>
      </c>
      <c r="E6" s="12">
        <f>IF(ISERROR(NORMSDIST((LN($B6/E$2)-((($C6^2)/2)*($D6/252)))/($C6*SQRT($D6/252)))),NA(),NORMSDIST((LN($B6/E$2)-((($C6^2)/2)*($D6/252)))/($C6*SQRT($D6/252))))</f>
        <v>3.7203995873493823E-3</v>
      </c>
      <c r="F6" s="12">
        <f t="shared" si="0"/>
        <v>1.7587551363392025E-2</v>
      </c>
      <c r="G6" s="12">
        <f t="shared" si="0"/>
        <v>6.9956834543149951E-2</v>
      </c>
      <c r="H6" s="3"/>
      <c r="I6" s="12">
        <f t="shared" ref="I6:K28" si="2">IF(ISERROR(1-NORMSDIST((LN($B6/I$2)-((($C6^2)/2)*($D6/252)))/($C6*SQRT($D6/252)))),NA(),1-NORMSDIST((LN($B6/I$2)-((($C6^2)/2)*($D6/252)))/($C6*SQRT($D6/252))))</f>
        <v>0.17125520213120204</v>
      </c>
      <c r="J6" s="12">
        <f t="shared" si="1"/>
        <v>7.0823706948349274E-2</v>
      </c>
      <c r="K6" s="12">
        <f t="shared" si="1"/>
        <v>2.0685574287501729E-2</v>
      </c>
    </row>
    <row r="7" spans="1:11" x14ac:dyDescent="0.25">
      <c r="A7" s="9">
        <v>45717</v>
      </c>
      <c r="B7" s="10">
        <v>3.0994000000000002</v>
      </c>
      <c r="C7" s="12">
        <v>0.58508179999999999</v>
      </c>
      <c r="D7" s="17">
        <v>31</v>
      </c>
      <c r="E7" s="12">
        <f t="shared" ref="E7:E28" si="3">IF(ISERROR(NORMSDIST((LN($B7/E$2)-((($C7^2)/2)*($D7/252)))/($C7*SQRT($D7/252)))),NA(),NORMSDIST((LN($B7/E$2)-((($C7^2)/2)*($D7/252)))/($C7*SQRT($D7/252))))</f>
        <v>1.8807233098266591E-3</v>
      </c>
      <c r="F7" s="12">
        <f t="shared" si="0"/>
        <v>7.4860988722464539E-3</v>
      </c>
      <c r="G7" s="12">
        <f t="shared" si="0"/>
        <v>2.7452864961846572E-2</v>
      </c>
      <c r="H7" s="3"/>
      <c r="I7" s="12">
        <f t="shared" si="2"/>
        <v>0.47757561738870247</v>
      </c>
      <c r="J7" s="12">
        <f t="shared" si="1"/>
        <v>0.31552413095285547</v>
      </c>
      <c r="K7" s="12">
        <f t="shared" si="1"/>
        <v>0.17240467264315007</v>
      </c>
    </row>
    <row r="8" spans="1:11" x14ac:dyDescent="0.25">
      <c r="A8" s="9">
        <v>45748</v>
      </c>
      <c r="B8" s="10">
        <v>3.0862000000000003</v>
      </c>
      <c r="C8" s="12">
        <v>0.52046420000000004</v>
      </c>
      <c r="D8" s="17">
        <v>52</v>
      </c>
      <c r="E8" s="12">
        <f t="shared" si="3"/>
        <v>5.2012528069166446E-3</v>
      </c>
      <c r="F8" s="12">
        <f t="shared" si="0"/>
        <v>1.5424205012477423E-2</v>
      </c>
      <c r="G8" s="12">
        <f t="shared" si="0"/>
        <v>4.3321220913705306E-2</v>
      </c>
      <c r="H8" s="3"/>
      <c r="I8" s="12">
        <f t="shared" si="2"/>
        <v>0.49935874196162511</v>
      </c>
      <c r="J8" s="12">
        <f t="shared" si="1"/>
        <v>0.35582616598640537</v>
      </c>
      <c r="K8" s="12">
        <f t="shared" si="1"/>
        <v>0.21982936265798203</v>
      </c>
    </row>
    <row r="9" spans="1:11" x14ac:dyDescent="0.25">
      <c r="A9" s="9">
        <v>45778</v>
      </c>
      <c r="B9" s="10">
        <v>3.1814</v>
      </c>
      <c r="C9" s="12">
        <v>0.4764622</v>
      </c>
      <c r="D9" s="17">
        <v>73</v>
      </c>
      <c r="E9" s="12">
        <f t="shared" si="3"/>
        <v>1.1820344361171459E-2</v>
      </c>
      <c r="F9" s="12">
        <f t="shared" si="0"/>
        <v>2.9295115799791785E-2</v>
      </c>
      <c r="G9" s="12">
        <f t="shared" si="0"/>
        <v>6.9383146150793745E-2</v>
      </c>
      <c r="H9" s="7"/>
      <c r="I9" s="12">
        <f t="shared" si="2"/>
        <v>0.45988810274989067</v>
      </c>
      <c r="J9" s="12">
        <f t="shared" si="1"/>
        <v>0.32996216714122129</v>
      </c>
      <c r="K9" s="12">
        <f t="shared" si="1"/>
        <v>0.20848736842288396</v>
      </c>
    </row>
    <row r="10" spans="1:11" x14ac:dyDescent="0.25">
      <c r="A10" s="9">
        <v>45809</v>
      </c>
      <c r="B10" s="10">
        <v>3.3708</v>
      </c>
      <c r="C10" s="12">
        <v>0.44425119999999996</v>
      </c>
      <c r="D10" s="17">
        <v>94</v>
      </c>
      <c r="E10" s="12">
        <f t="shared" si="3"/>
        <v>2.6182330666364387E-2</v>
      </c>
      <c r="F10" s="12">
        <f t="shared" si="0"/>
        <v>5.6047260367627728E-2</v>
      </c>
      <c r="G10" s="12">
        <f t="shared" si="0"/>
        <v>0.11496628893547074</v>
      </c>
      <c r="H10" s="7"/>
      <c r="I10" s="12">
        <f t="shared" si="2"/>
        <v>0.38443700868820607</v>
      </c>
      <c r="J10" s="12">
        <f t="shared" si="1"/>
        <v>0.26943031952611785</v>
      </c>
      <c r="K10" s="12">
        <f t="shared" si="1"/>
        <v>0.16706921677731679</v>
      </c>
    </row>
    <row r="11" spans="1:11" x14ac:dyDescent="0.25">
      <c r="A11" s="9">
        <v>45839</v>
      </c>
      <c r="B11" s="10">
        <v>3.5466000000000002</v>
      </c>
      <c r="C11" s="12">
        <v>0.41568506428571439</v>
      </c>
      <c r="D11" s="17">
        <v>114</v>
      </c>
      <c r="E11" s="12">
        <f t="shared" si="3"/>
        <v>4.3715761910175822E-2</v>
      </c>
      <c r="F11" s="12">
        <f t="shared" si="0"/>
        <v>8.5623450630147743E-2</v>
      </c>
      <c r="G11" s="12">
        <f t="shared" si="0"/>
        <v>0.16075381405375216</v>
      </c>
      <c r="H11" s="7"/>
      <c r="I11" s="12">
        <f t="shared" si="2"/>
        <v>0.32316534539943409</v>
      </c>
      <c r="J11" s="12">
        <f t="shared" si="1"/>
        <v>0.22062626897108739</v>
      </c>
      <c r="K11" s="12">
        <f t="shared" si="1"/>
        <v>0.1332892394138484</v>
      </c>
    </row>
    <row r="12" spans="1:11" x14ac:dyDescent="0.25">
      <c r="A12" s="9">
        <v>45870</v>
      </c>
      <c r="B12" s="10">
        <v>3.5835999999999997</v>
      </c>
      <c r="C12" s="12">
        <v>0.40529598452380949</v>
      </c>
      <c r="D12" s="17">
        <v>136</v>
      </c>
      <c r="E12" s="12">
        <f t="shared" si="3"/>
        <v>5.6185013289484838E-2</v>
      </c>
      <c r="F12" s="12">
        <f t="shared" si="0"/>
        <v>0.10248451624725365</v>
      </c>
      <c r="G12" s="12">
        <f t="shared" si="0"/>
        <v>0.18044853706308273</v>
      </c>
      <c r="H12" s="7"/>
      <c r="I12" s="12">
        <f t="shared" si="2"/>
        <v>0.32702652134110277</v>
      </c>
      <c r="J12" s="12">
        <f t="shared" si="1"/>
        <v>0.22953613715478416</v>
      </c>
      <c r="K12" s="12">
        <f t="shared" si="1"/>
        <v>0.14446216754402863</v>
      </c>
    </row>
    <row r="13" spans="1:11" x14ac:dyDescent="0.25">
      <c r="A13" s="9">
        <v>45901</v>
      </c>
      <c r="B13" s="10">
        <v>3.5578000000000003</v>
      </c>
      <c r="C13" s="12">
        <v>0.40321257499999996</v>
      </c>
      <c r="D13" s="17">
        <v>157</v>
      </c>
      <c r="E13" s="12">
        <f t="shared" si="3"/>
        <v>6.3276647638436476E-2</v>
      </c>
      <c r="F13" s="12">
        <f t="shared" si="0"/>
        <v>0.10965513110900951</v>
      </c>
      <c r="G13" s="12">
        <f t="shared" si="0"/>
        <v>0.18477576411426078</v>
      </c>
      <c r="H13" s="7"/>
      <c r="I13" s="12">
        <f t="shared" si="2"/>
        <v>0.35320291160941752</v>
      </c>
      <c r="J13" s="12">
        <f t="shared" si="1"/>
        <v>0.25781907708787655</v>
      </c>
      <c r="K13" s="12">
        <f t="shared" si="1"/>
        <v>0.1711691250484022</v>
      </c>
    </row>
    <row r="14" spans="1:11" x14ac:dyDescent="0.25">
      <c r="A14" s="9">
        <v>45931</v>
      </c>
      <c r="B14" s="10">
        <v>3.63</v>
      </c>
      <c r="C14" s="12">
        <v>0.39993805714285713</v>
      </c>
      <c r="D14" s="17">
        <v>178</v>
      </c>
      <c r="E14" s="12">
        <f t="shared" si="3"/>
        <v>8.0121961647156278E-2</v>
      </c>
      <c r="F14" s="12">
        <f t="shared" si="0"/>
        <v>0.13120843480958869</v>
      </c>
      <c r="G14" s="12">
        <f t="shared" si="0"/>
        <v>0.20976358923023702</v>
      </c>
      <c r="H14" s="7"/>
      <c r="I14" s="12">
        <f t="shared" si="2"/>
        <v>0.34492957034689531</v>
      </c>
      <c r="J14" s="12">
        <f t="shared" si="1"/>
        <v>0.25529754051521458</v>
      </c>
      <c r="K14" s="12">
        <f t="shared" si="1"/>
        <v>0.1732330374539981</v>
      </c>
    </row>
    <row r="15" spans="1:11" x14ac:dyDescent="0.25">
      <c r="A15" s="9">
        <v>45962</v>
      </c>
      <c r="B15" s="10">
        <v>3.9</v>
      </c>
      <c r="C15" s="12">
        <v>0.38739728214285712</v>
      </c>
      <c r="D15" s="17">
        <v>201</v>
      </c>
      <c r="E15" s="12">
        <f t="shared" si="3"/>
        <v>0.12168587122724166</v>
      </c>
      <c r="F15" s="12">
        <f t="shared" si="0"/>
        <v>0.18643139494339092</v>
      </c>
      <c r="G15" s="12">
        <f t="shared" si="0"/>
        <v>0.27873675747630311</v>
      </c>
      <c r="H15" s="7"/>
      <c r="I15" s="12">
        <f t="shared" si="2"/>
        <v>0.27916463550739246</v>
      </c>
      <c r="J15" s="12">
        <f t="shared" si="1"/>
        <v>0.20134814702156589</v>
      </c>
      <c r="K15" s="12">
        <f t="shared" si="1"/>
        <v>0.13300626012281214</v>
      </c>
    </row>
    <row r="16" spans="1:11" x14ac:dyDescent="0.25">
      <c r="A16" s="9">
        <v>45992</v>
      </c>
      <c r="B16" s="10">
        <v>4.3415999999999997</v>
      </c>
      <c r="C16" s="12">
        <v>0.3831497047619048</v>
      </c>
      <c r="D16" s="17">
        <v>220</v>
      </c>
      <c r="E16" s="12">
        <f t="shared" si="3"/>
        <v>0.20055716680386698</v>
      </c>
      <c r="F16" s="12">
        <f t="shared" si="0"/>
        <v>0.28318658279750686</v>
      </c>
      <c r="G16" s="12">
        <f t="shared" si="0"/>
        <v>0.39008572656163409</v>
      </c>
      <c r="H16" s="7"/>
      <c r="I16" s="12">
        <f t="shared" si="2"/>
        <v>0.19669173141893681</v>
      </c>
      <c r="J16" s="12">
        <f t="shared" si="1"/>
        <v>0.1364195157865673</v>
      </c>
      <c r="K16" s="12">
        <f t="shared" si="1"/>
        <v>8.6475980123177254E-2</v>
      </c>
    </row>
    <row r="17" spans="1:11" x14ac:dyDescent="0.25">
      <c r="A17" s="9">
        <v>46023</v>
      </c>
      <c r="B17" s="10">
        <v>4.6128</v>
      </c>
      <c r="C17" s="12">
        <v>0.39615911999999998</v>
      </c>
      <c r="D17" s="17">
        <v>242</v>
      </c>
      <c r="E17" s="12">
        <f t="shared" si="3"/>
        <v>0.25873905609600067</v>
      </c>
      <c r="F17" s="12">
        <f t="shared" si="0"/>
        <v>0.34394076675918522</v>
      </c>
      <c r="G17" s="12">
        <f t="shared" si="0"/>
        <v>0.44814979129379306</v>
      </c>
      <c r="H17" s="7"/>
      <c r="I17" s="12">
        <f t="shared" si="2"/>
        <v>0.18033591073108279</v>
      </c>
      <c r="J17" s="12">
        <f t="shared" si="1"/>
        <v>0.12751532436127111</v>
      </c>
      <c r="K17" s="12">
        <f t="shared" si="1"/>
        <v>8.3221916163823129E-2</v>
      </c>
    </row>
    <row r="18" spans="1:11" x14ac:dyDescent="0.25">
      <c r="A18" s="9">
        <v>46054</v>
      </c>
      <c r="B18" s="10">
        <v>4.3040000000000003</v>
      </c>
      <c r="C18" s="12">
        <v>0.42153731999999999</v>
      </c>
      <c r="D18" s="17">
        <v>262</v>
      </c>
      <c r="E18" s="12">
        <f t="shared" si="3"/>
        <v>0.21611272245974716</v>
      </c>
      <c r="F18" s="12">
        <f t="shared" si="0"/>
        <v>0.28649800402787723</v>
      </c>
      <c r="G18" s="12">
        <f t="shared" si="0"/>
        <v>0.37504623350456084</v>
      </c>
      <c r="H18" s="7"/>
      <c r="I18" s="12">
        <f t="shared" si="2"/>
        <v>0.26604459413383852</v>
      </c>
      <c r="J18" s="12">
        <f t="shared" si="1"/>
        <v>0.20404573284167582</v>
      </c>
      <c r="K18" s="12">
        <f t="shared" si="1"/>
        <v>0.1470887333280545</v>
      </c>
    </row>
    <row r="19" spans="1:11" x14ac:dyDescent="0.25">
      <c r="A19" s="9">
        <v>46082</v>
      </c>
      <c r="B19" s="10">
        <v>3.7408000000000001</v>
      </c>
      <c r="C19" s="12">
        <v>0.40515717000000001</v>
      </c>
      <c r="D19" s="17">
        <v>281</v>
      </c>
      <c r="E19" s="12">
        <f t="shared" si="3"/>
        <v>0.13245831949954578</v>
      </c>
      <c r="F19" s="12">
        <f t="shared" si="0"/>
        <v>0.18617708313060904</v>
      </c>
      <c r="G19" s="12">
        <f t="shared" si="0"/>
        <v>0.25920184627680148</v>
      </c>
      <c r="H19" s="7"/>
      <c r="I19" s="12">
        <f t="shared" si="2"/>
        <v>0.38136205812738833</v>
      </c>
      <c r="J19" s="12">
        <f t="shared" si="1"/>
        <v>0.3066805863468085</v>
      </c>
      <c r="K19" s="12">
        <f t="shared" si="1"/>
        <v>0.2332900793025745</v>
      </c>
    </row>
    <row r="20" spans="1:11" x14ac:dyDescent="0.25">
      <c r="A20" s="9">
        <v>46113</v>
      </c>
      <c r="B20" s="10">
        <v>3.4062000000000006</v>
      </c>
      <c r="C20" s="12">
        <v>0.34191968000000006</v>
      </c>
      <c r="D20" s="17">
        <v>303</v>
      </c>
      <c r="E20" s="12">
        <f t="shared" si="3"/>
        <v>7.1398863224327744E-2</v>
      </c>
      <c r="F20" s="12">
        <f t="shared" si="0"/>
        <v>0.1129015665212518</v>
      </c>
      <c r="G20" s="12">
        <f t="shared" si="0"/>
        <v>0.17612763828015282</v>
      </c>
      <c r="H20" s="7"/>
      <c r="I20" s="12">
        <f t="shared" si="2"/>
        <v>0.43989673359845671</v>
      </c>
      <c r="J20" s="12">
        <f t="shared" si="1"/>
        <v>0.35074592829723072</v>
      </c>
      <c r="K20" s="12">
        <f t="shared" si="1"/>
        <v>0.26189365251176655</v>
      </c>
    </row>
    <row r="21" spans="1:11" x14ac:dyDescent="0.25">
      <c r="A21" s="9">
        <v>46143</v>
      </c>
      <c r="B21" s="10">
        <v>3.4426000000000001</v>
      </c>
      <c r="C21" s="12">
        <v>0.3235131</v>
      </c>
      <c r="D21" s="17">
        <v>324</v>
      </c>
      <c r="E21" s="12">
        <f t="shared" si="3"/>
        <v>7.2058131031459832E-2</v>
      </c>
      <c r="F21" s="12">
        <f t="shared" si="0"/>
        <v>0.11491223070721085</v>
      </c>
      <c r="G21" s="12">
        <f t="shared" si="0"/>
        <v>0.18046570049813357</v>
      </c>
      <c r="H21" s="7"/>
      <c r="I21" s="12">
        <f t="shared" si="2"/>
        <v>0.42397619076826043</v>
      </c>
      <c r="J21" s="12">
        <f t="shared" si="2"/>
        <v>0.33398701504290018</v>
      </c>
      <c r="K21" s="12">
        <f t="shared" si="2"/>
        <v>0.24548975302932652</v>
      </c>
    </row>
    <row r="22" spans="1:11" x14ac:dyDescent="0.25">
      <c r="A22" s="9">
        <v>46174</v>
      </c>
      <c r="B22" s="10">
        <v>3.5829999999999997</v>
      </c>
      <c r="C22" s="12">
        <v>0.31607290761904761</v>
      </c>
      <c r="D22" s="17">
        <v>344</v>
      </c>
      <c r="E22" s="12">
        <f t="shared" si="3"/>
        <v>8.9294580203735888E-2</v>
      </c>
      <c r="F22" s="12">
        <f t="shared" si="0"/>
        <v>0.13851385441125688</v>
      </c>
      <c r="G22" s="12">
        <f t="shared" si="0"/>
        <v>0.21135918061938638</v>
      </c>
      <c r="H22" s="7"/>
      <c r="I22" s="12">
        <f t="shared" si="2"/>
        <v>0.38352042622688809</v>
      </c>
      <c r="J22" s="12">
        <f t="shared" si="2"/>
        <v>0.29740922089315536</v>
      </c>
      <c r="K22" s="12">
        <f t="shared" si="2"/>
        <v>0.21477625075966278</v>
      </c>
    </row>
    <row r="23" spans="1:11" x14ac:dyDescent="0.25">
      <c r="A23" s="9">
        <v>46204</v>
      </c>
      <c r="B23" s="10">
        <v>3.7222</v>
      </c>
      <c r="C23" s="12">
        <v>0.31134168666666662</v>
      </c>
      <c r="D23" s="17">
        <v>365</v>
      </c>
      <c r="E23" s="12">
        <f t="shared" si="3"/>
        <v>0.1094723091307889</v>
      </c>
      <c r="F23" s="12">
        <f t="shared" si="0"/>
        <v>0.16478628622464994</v>
      </c>
      <c r="G23" s="12">
        <f t="shared" si="0"/>
        <v>0.2439073689047741</v>
      </c>
      <c r="H23" s="7"/>
      <c r="I23" s="12">
        <f t="shared" si="2"/>
        <v>0.3488903862819086</v>
      </c>
      <c r="J23" s="12">
        <f t="shared" si="2"/>
        <v>0.26745308047500416</v>
      </c>
      <c r="K23" s="12">
        <f t="shared" si="2"/>
        <v>0.1908146228223877</v>
      </c>
    </row>
    <row r="24" spans="1:11" x14ac:dyDescent="0.25">
      <c r="A24" s="9">
        <v>46235</v>
      </c>
      <c r="B24" s="10">
        <v>3.7522000000000006</v>
      </c>
      <c r="C24" s="12">
        <v>0.308127025</v>
      </c>
      <c r="D24" s="17">
        <v>387</v>
      </c>
      <c r="E24" s="12">
        <f t="shared" si="3"/>
        <v>0.11655320447464872</v>
      </c>
      <c r="F24" s="12">
        <f t="shared" si="0"/>
        <v>0.17289431752621151</v>
      </c>
      <c r="G24" s="12">
        <f t="shared" si="0"/>
        <v>0.25242974849472055</v>
      </c>
      <c r="H24" s="7"/>
      <c r="I24" s="12">
        <f t="shared" si="2"/>
        <v>0.34642153396115571</v>
      </c>
      <c r="J24" s="12">
        <f t="shared" si="2"/>
        <v>0.2666843869183172</v>
      </c>
      <c r="K24" s="12">
        <f t="shared" si="2"/>
        <v>0.19147400338450216</v>
      </c>
    </row>
    <row r="25" spans="1:11" x14ac:dyDescent="0.25">
      <c r="A25" s="9">
        <v>46266</v>
      </c>
      <c r="B25" s="10">
        <v>3.7182000000000004</v>
      </c>
      <c r="C25" s="12">
        <v>0.30585395999999998</v>
      </c>
      <c r="D25" s="17">
        <v>408</v>
      </c>
      <c r="E25" s="12">
        <f t="shared" si="3"/>
        <v>0.11495607482562853</v>
      </c>
      <c r="F25" s="12">
        <f t="shared" si="0"/>
        <v>0.16961659237205395</v>
      </c>
      <c r="G25" s="12">
        <f t="shared" si="0"/>
        <v>0.24668679626466961</v>
      </c>
      <c r="H25" s="7"/>
      <c r="I25" s="12">
        <f t="shared" si="2"/>
        <v>0.36058052394083284</v>
      </c>
      <c r="J25" s="12">
        <f t="shared" si="2"/>
        <v>0.28079309771199157</v>
      </c>
      <c r="K25" s="12">
        <f t="shared" si="2"/>
        <v>0.2045748794584703</v>
      </c>
    </row>
    <row r="26" spans="1:11" x14ac:dyDescent="0.25">
      <c r="A26" s="9">
        <v>46296</v>
      </c>
      <c r="B26" s="10">
        <v>3.7814000000000001</v>
      </c>
      <c r="C26" s="12">
        <v>0.30392495833333327</v>
      </c>
      <c r="D26" s="17">
        <v>429</v>
      </c>
      <c r="E26" s="12">
        <f t="shared" si="3"/>
        <v>0.12650606604668482</v>
      </c>
      <c r="F26" s="12">
        <f t="shared" si="0"/>
        <v>0.18333898574147764</v>
      </c>
      <c r="G26" s="12">
        <f t="shared" si="0"/>
        <v>0.26205635080119127</v>
      </c>
      <c r="H26" s="7"/>
      <c r="I26" s="12">
        <f t="shared" si="2"/>
        <v>0.34994439311277026</v>
      </c>
      <c r="J26" s="12">
        <f t="shared" si="2"/>
        <v>0.27262499111475846</v>
      </c>
      <c r="K26" s="12">
        <f t="shared" si="2"/>
        <v>0.19898747711404319</v>
      </c>
    </row>
    <row r="27" spans="1:11" x14ac:dyDescent="0.25">
      <c r="A27" s="9">
        <v>46327</v>
      </c>
      <c r="B27" s="10">
        <v>4.0237999999999996</v>
      </c>
      <c r="C27" s="12">
        <v>0.30317040000000001</v>
      </c>
      <c r="D27" s="17">
        <v>451</v>
      </c>
      <c r="E27" s="12">
        <f t="shared" si="3"/>
        <v>0.16519057396696615</v>
      </c>
      <c r="F27" s="12">
        <f t="shared" si="0"/>
        <v>0.23015142180296075</v>
      </c>
      <c r="G27" s="12">
        <f t="shared" si="0"/>
        <v>0.31612234135773554</v>
      </c>
      <c r="H27" s="7"/>
      <c r="I27" s="12">
        <f t="shared" si="2"/>
        <v>0.30113083513199324</v>
      </c>
      <c r="J27" s="12">
        <f t="shared" si="2"/>
        <v>0.23096047830295052</v>
      </c>
      <c r="K27" s="12">
        <f t="shared" si="2"/>
        <v>0.16585243721061738</v>
      </c>
    </row>
    <row r="28" spans="1:11" x14ac:dyDescent="0.25">
      <c r="A28" s="14">
        <v>46357</v>
      </c>
      <c r="B28" s="11">
        <v>4.4212000000000007</v>
      </c>
      <c r="C28" s="13">
        <v>0.30546499999999999</v>
      </c>
      <c r="D28" s="19">
        <v>471</v>
      </c>
      <c r="E28" s="13">
        <f t="shared" si="3"/>
        <v>0.2321973877898581</v>
      </c>
      <c r="F28" s="13">
        <f t="shared" si="0"/>
        <v>0.30734079504366152</v>
      </c>
      <c r="G28" s="13">
        <f t="shared" si="0"/>
        <v>0.4008651124359926</v>
      </c>
      <c r="H28" s="8"/>
      <c r="I28" s="13">
        <f t="shared" si="2"/>
        <v>0.23582163228541264</v>
      </c>
      <c r="J28" s="13">
        <f t="shared" si="2"/>
        <v>0.1766614722237565</v>
      </c>
      <c r="K28" s="13">
        <f t="shared" si="2"/>
        <v>0.12376073622184514</v>
      </c>
    </row>
    <row r="29" spans="1:11" x14ac:dyDescent="0.25">
      <c r="A29" t="s">
        <v>14</v>
      </c>
      <c r="B29" s="10"/>
      <c r="C29" s="12"/>
      <c r="D29" s="6"/>
      <c r="E29" s="16"/>
      <c r="F29" s="16"/>
      <c r="G29" s="16"/>
      <c r="H29" s="7"/>
      <c r="I29" s="16"/>
      <c r="J29" s="16"/>
      <c r="K29" s="16"/>
    </row>
    <row r="30" spans="1:11" x14ac:dyDescent="0.25">
      <c r="A30" t="s">
        <v>15</v>
      </c>
    </row>
    <row r="31" spans="1:11" x14ac:dyDescent="0.25">
      <c r="A31" s="15" t="s">
        <v>9</v>
      </c>
      <c r="B31" t="s">
        <v>8</v>
      </c>
    </row>
    <row r="32" spans="1:11" x14ac:dyDescent="0.25">
      <c r="A32" t="str">
        <f>IF(COUNT(C5:C28)=COUNT(B5:B28),"","          (a) Implied volatility measures may be unreliable if there is little trading in "&amp;"""close-to-the-money"""&amp;" options contracts")</f>
        <v/>
      </c>
    </row>
  </sheetData>
  <mergeCells count="5">
    <mergeCell ref="E1:G1"/>
    <mergeCell ref="I1:K1"/>
    <mergeCell ref="A2:D2"/>
    <mergeCell ref="E3:G3"/>
    <mergeCell ref="I3:K3"/>
  </mergeCells>
  <phoneticPr fontId="0" type="noConversion"/>
  <conditionalFormatting sqref="E5:G5">
    <cfRule type="expression" dxfId="10" priority="11">
      <formula>ISNA(E5)</formula>
    </cfRule>
  </conditionalFormatting>
  <conditionalFormatting sqref="I5:K5">
    <cfRule type="expression" dxfId="9" priority="10">
      <formula>ISNA(I5)</formula>
    </cfRule>
  </conditionalFormatting>
  <conditionalFormatting sqref="E6:G28">
    <cfRule type="expression" dxfId="8" priority="9">
      <formula>ISNA(E6)</formula>
    </cfRule>
  </conditionalFormatting>
  <conditionalFormatting sqref="I6:K28">
    <cfRule type="expression" dxfId="7" priority="8">
      <formula>ISNA(I6)</formula>
    </cfRule>
  </conditionalFormatting>
  <conditionalFormatting sqref="B5">
    <cfRule type="expression" dxfId="6" priority="7">
      <formula>ISNA(B5)</formula>
    </cfRule>
  </conditionalFormatting>
  <conditionalFormatting sqref="C5">
    <cfRule type="expression" dxfId="5" priority="6">
      <formula>ISNA(C5)</formula>
    </cfRule>
  </conditionalFormatting>
  <conditionalFormatting sqref="D5">
    <cfRule type="expression" dxfId="4" priority="5">
      <formula>ISNA(D5)</formula>
    </cfRule>
  </conditionalFormatting>
  <conditionalFormatting sqref="B6:B28">
    <cfRule type="expression" dxfId="3" priority="4">
      <formula>ISNA(B6)</formula>
    </cfRule>
  </conditionalFormatting>
  <conditionalFormatting sqref="C6:C28">
    <cfRule type="expression" dxfId="2" priority="3">
      <formula>ISNA(C6)</formula>
    </cfRule>
  </conditionalFormatting>
  <conditionalFormatting sqref="D6:D28">
    <cfRule type="expression" dxfId="1" priority="2">
      <formula>ISNA(D6)</formula>
    </cfRule>
  </conditionalFormatting>
  <conditionalFormatting sqref="A5:A28">
    <cfRule type="expression" dxfId="0" priority="1">
      <formula>ISNA(D5)</formula>
    </cfRule>
  </conditionalFormatting>
  <pageMargins left="0.75" right="0.75" top="1" bottom="1" header="0.5" footer="0.5"/>
  <pageSetup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Data</vt:lpstr>
      <vt:lpstr>Chart</vt:lpstr>
      <vt:lpstr>Data!Print_Area</vt:lpstr>
    </vt:vector>
  </TitlesOfParts>
  <Company>DOE/EIA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Tyler Hodge</dc:creator>
  <cp:lastModifiedBy>Hodge, Tyler</cp:lastModifiedBy>
  <cp:lastPrinted>2010-04-02T12:59:59Z</cp:lastPrinted>
  <dcterms:created xsi:type="dcterms:W3CDTF">2010-02-26T13:39:10Z</dcterms:created>
  <dcterms:modified xsi:type="dcterms:W3CDTF">2025-01-13T15:14:56Z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{6D86E39D-DE83-445C-B496-C0EF6495C215}</vt:lpwstr>
  </property>
</Properties>
</file>