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25B5AE1E-02FB-409C-BFC0-EFA6435FD7CF}" xr6:coauthVersionLast="47" xr6:coauthVersionMax="47" xr10:uidLastSave="{00000000-0000-0000-0000-000000000000}"/>
  <bookViews>
    <workbookView xWindow="-120" yWindow="-120" windowWidth="29040" windowHeight="17640" xr2:uid="{EE7F8AE0-330C-4476-9A9E-A38894045843}"/>
  </bookViews>
  <sheets>
    <sheet name="13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" i="2" l="1"/>
  <c r="A85" i="2"/>
  <c r="E85" i="2" s="1"/>
  <c r="A84" i="2"/>
  <c r="A83" i="2"/>
  <c r="E83" i="2" s="1"/>
  <c r="A82" i="2"/>
  <c r="A81" i="2"/>
  <c r="E81" i="2" s="1"/>
  <c r="A80" i="2"/>
  <c r="E80" i="2" s="1"/>
  <c r="A79" i="2"/>
  <c r="E79" i="2" s="1"/>
  <c r="A78" i="2"/>
  <c r="E78" i="2" s="1"/>
  <c r="A77" i="2"/>
  <c r="E77" i="2" s="1"/>
  <c r="A76" i="2"/>
  <c r="E76" i="2" s="1"/>
  <c r="A75" i="2"/>
  <c r="A74" i="2"/>
  <c r="A73" i="2"/>
  <c r="E73" i="2" s="1"/>
  <c r="A72" i="2"/>
  <c r="E72" i="2" s="1"/>
  <c r="E71" i="2"/>
  <c r="A71" i="2"/>
  <c r="A70" i="2"/>
  <c r="E70" i="2" s="1"/>
  <c r="A69" i="2"/>
  <c r="A68" i="2"/>
  <c r="E68" i="2" s="1"/>
  <c r="A67" i="2"/>
  <c r="A66" i="2"/>
  <c r="E66" i="2" s="1"/>
  <c r="A65" i="2"/>
  <c r="E65" i="2" s="1"/>
  <c r="A64" i="2"/>
  <c r="E64" i="2" s="1"/>
  <c r="A63" i="2"/>
  <c r="A62" i="2"/>
  <c r="A61" i="2"/>
  <c r="E61" i="2" s="1"/>
  <c r="A60" i="2"/>
  <c r="E60" i="2" s="1"/>
  <c r="A59" i="2"/>
  <c r="E59" i="2" s="1"/>
  <c r="A58" i="2"/>
  <c r="E58" i="2" s="1"/>
  <c r="E57" i="2"/>
  <c r="A57" i="2"/>
  <c r="E56" i="2"/>
  <c r="A56" i="2"/>
  <c r="A55" i="2"/>
  <c r="E55" i="2" s="1"/>
  <c r="A54" i="2"/>
  <c r="A53" i="2"/>
  <c r="E53" i="2" s="1"/>
  <c r="A52" i="2"/>
  <c r="A51" i="2"/>
  <c r="A50" i="2"/>
  <c r="A49" i="2"/>
  <c r="E49" i="2" s="1"/>
  <c r="A48" i="2"/>
  <c r="E48" i="2" s="1"/>
  <c r="A47" i="2"/>
  <c r="E47" i="2" s="1"/>
  <c r="A46" i="2"/>
  <c r="E46" i="2" s="1"/>
  <c r="A45" i="2"/>
  <c r="E45" i="2" s="1"/>
  <c r="A44" i="2"/>
  <c r="E44" i="2" s="1"/>
  <c r="A43" i="2"/>
  <c r="E43" i="2" s="1"/>
  <c r="A42" i="2"/>
  <c r="E54" i="2" s="1"/>
  <c r="E41" i="2"/>
  <c r="A41" i="2"/>
  <c r="A40" i="2"/>
  <c r="E40" i="2" s="1"/>
  <c r="A39" i="2"/>
  <c r="E84" i="2" s="1"/>
  <c r="L35" i="2"/>
  <c r="K35" i="2"/>
  <c r="J35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L29" i="2"/>
  <c r="G29" i="2"/>
  <c r="F29" i="2"/>
  <c r="K29" i="2" s="1"/>
  <c r="E29" i="2"/>
  <c r="J29" i="2" s="1"/>
  <c r="D29" i="2"/>
  <c r="I29" i="2" s="1"/>
  <c r="C29" i="2"/>
  <c r="G28" i="2"/>
  <c r="L28" i="2" s="1"/>
  <c r="F28" i="2"/>
  <c r="K28" i="2" s="1"/>
  <c r="E28" i="2"/>
  <c r="J28" i="2" s="1"/>
  <c r="D28" i="2"/>
  <c r="I28" i="2" s="1"/>
  <c r="C28" i="2"/>
  <c r="L27" i="2"/>
  <c r="K27" i="2"/>
  <c r="J27" i="2"/>
  <c r="I27" i="2"/>
  <c r="L26" i="2"/>
  <c r="K26" i="2"/>
  <c r="J26" i="2"/>
  <c r="I26" i="2"/>
  <c r="E42" i="2" l="1"/>
  <c r="E67" i="2"/>
  <c r="E82" i="2"/>
  <c r="E69" i="2"/>
  <c r="E52" i="2"/>
</calcChain>
</file>

<file path=xl/sharedStrings.xml><?xml version="1.0" encoding="utf-8"?>
<sst xmlns="http://schemas.openxmlformats.org/spreadsheetml/2006/main" count="40" uniqueCount="38">
  <si>
    <t>U.S. Energy Information Administration, Short-Term Energy Outlook, September 2024</t>
  </si>
  <si>
    <t>Series names for chart</t>
  </si>
  <si>
    <t>crude oil</t>
  </si>
  <si>
    <t>coprpus</t>
  </si>
  <si>
    <t>natural gas plant liquids</t>
  </si>
  <si>
    <t>nlprpus</t>
  </si>
  <si>
    <t>refinery gain</t>
  </si>
  <si>
    <t>paglpus</t>
  </si>
  <si>
    <t>renewable and oxygenate plant produciton</t>
  </si>
  <si>
    <t>parnpus</t>
  </si>
  <si>
    <t>products adjustment</t>
  </si>
  <si>
    <t>PAFPPUS</t>
  </si>
  <si>
    <t>ethanol</t>
  </si>
  <si>
    <t>eoprpus</t>
  </si>
  <si>
    <t>biodiesel</t>
  </si>
  <si>
    <t>bdprpus</t>
  </si>
  <si>
    <t>renewable diesel</t>
  </si>
  <si>
    <t>rdprpus</t>
  </si>
  <si>
    <t>other biofuels</t>
  </si>
  <si>
    <t>obprpus</t>
  </si>
  <si>
    <t>liquid fuels</t>
  </si>
  <si>
    <t>papr_us</t>
  </si>
  <si>
    <t>Production (million barrels per day)</t>
  </si>
  <si>
    <t>Annual Growth (million barrels per day)</t>
  </si>
  <si>
    <t>other</t>
  </si>
  <si>
    <t>biofuels</t>
  </si>
  <si>
    <t xml:space="preserve"> ethanol</t>
  </si>
  <si>
    <t xml:space="preserve"> renewable diesel</t>
  </si>
  <si>
    <t xml:space="preserve"> other biofuels</t>
  </si>
  <si>
    <t xml:space="preserve"> biodiesel</t>
  </si>
  <si>
    <t>total</t>
  </si>
  <si>
    <t>Data source: U.S. Energy Information Administration, Short-Term Energy Outlook, September 2024</t>
  </si>
  <si>
    <t>Total Percent Change</t>
  </si>
  <si>
    <t>total monthly production</t>
  </si>
  <si>
    <t xml:space="preserve"> forecast</t>
  </si>
  <si>
    <t>annual average</t>
  </si>
  <si>
    <t>all months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</si>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</sst>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#,##0.000"/>
    <numFmt numFmtId="166" formatCode="0.0%"/>
    <numFmt numFmtId="167" formatCode="mmm\ yyyy"/>
    <numFmt numFmtId="168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164" fontId="4" fillId="0" borderId="0" xfId="1" applyNumberFormat="1" applyFont="1"/>
    <xf numFmtId="0" fontId="1" fillId="0" borderId="0" xfId="2"/>
    <xf numFmtId="0" fontId="3" fillId="0" borderId="0" xfId="3"/>
    <xf numFmtId="0" fontId="5" fillId="0" borderId="0" xfId="4" applyAlignment="1" applyProtection="1"/>
    <xf numFmtId="0" fontId="1" fillId="0" borderId="0" xfId="2" quotePrefix="1"/>
    <xf numFmtId="0" fontId="1" fillId="2" borderId="0" xfId="2" applyFill="1"/>
    <xf numFmtId="0" fontId="6" fillId="0" borderId="1" xfId="1" applyFont="1" applyBorder="1"/>
    <xf numFmtId="0" fontId="3" fillId="0" borderId="2" xfId="1" applyBorder="1"/>
    <xf numFmtId="0" fontId="3" fillId="3" borderId="3" xfId="1" applyFill="1" applyBorder="1"/>
    <xf numFmtId="0" fontId="3" fillId="3" borderId="4" xfId="1" applyFill="1" applyBorder="1"/>
    <xf numFmtId="0" fontId="3" fillId="3" borderId="5" xfId="1" applyFill="1" applyBorder="1"/>
    <xf numFmtId="0" fontId="3" fillId="3" borderId="6" xfId="1" applyFill="1" applyBorder="1"/>
    <xf numFmtId="0" fontId="2" fillId="2" borderId="0" xfId="2" applyFont="1" applyFill="1"/>
    <xf numFmtId="165" fontId="3" fillId="0" borderId="0" xfId="1" applyNumberFormat="1"/>
    <xf numFmtId="0" fontId="3" fillId="0" borderId="0" xfId="1"/>
    <xf numFmtId="0" fontId="7" fillId="0" borderId="0" xfId="1" applyFont="1" applyAlignment="1">
      <alignment horizontal="center"/>
    </xf>
    <xf numFmtId="0" fontId="8" fillId="0" borderId="0" xfId="1" applyFont="1"/>
    <xf numFmtId="0" fontId="3" fillId="0" borderId="7" xfId="1" applyBorder="1"/>
    <xf numFmtId="0" fontId="7" fillId="0" borderId="7" xfId="1" applyFont="1" applyBorder="1"/>
    <xf numFmtId="0" fontId="8" fillId="0" borderId="7" xfId="1" applyFont="1" applyBorder="1"/>
    <xf numFmtId="3" fontId="3" fillId="0" borderId="0" xfId="1" applyNumberFormat="1"/>
    <xf numFmtId="2" fontId="3" fillId="0" borderId="0" xfId="1" applyNumberFormat="1"/>
    <xf numFmtId="165" fontId="3" fillId="0" borderId="0" xfId="1" quotePrefix="1" applyNumberFormat="1"/>
    <xf numFmtId="0" fontId="9" fillId="0" borderId="0" xfId="2" applyFont="1"/>
    <xf numFmtId="165" fontId="1" fillId="0" borderId="0" xfId="2" applyNumberFormat="1"/>
    <xf numFmtId="165" fontId="8" fillId="0" borderId="0" xfId="1" applyNumberFormat="1" applyFont="1"/>
    <xf numFmtId="2" fontId="8" fillId="0" borderId="0" xfId="1" applyNumberFormat="1" applyFont="1"/>
    <xf numFmtId="165" fontId="8" fillId="0" borderId="7" xfId="1" applyNumberFormat="1" applyFont="1" applyBorder="1"/>
    <xf numFmtId="3" fontId="3" fillId="0" borderId="7" xfId="1" applyNumberFormat="1" applyBorder="1"/>
    <xf numFmtId="2" fontId="8" fillId="0" borderId="7" xfId="1" applyNumberFormat="1" applyFont="1" applyBorder="1"/>
    <xf numFmtId="0" fontId="3" fillId="0" borderId="0" xfId="1" applyAlignment="1">
      <alignment horizontal="right"/>
    </xf>
    <xf numFmtId="0" fontId="8" fillId="0" borderId="0" xfId="1" quotePrefix="1" applyFont="1"/>
    <xf numFmtId="166" fontId="3" fillId="0" borderId="0" xfId="1" applyNumberFormat="1" applyAlignment="1">
      <alignment horizontal="right"/>
    </xf>
    <xf numFmtId="0" fontId="9" fillId="0" borderId="7" xfId="2" applyFont="1" applyBorder="1"/>
    <xf numFmtId="167" fontId="9" fillId="0" borderId="0" xfId="2" applyNumberFormat="1" applyFont="1"/>
    <xf numFmtId="168" fontId="3" fillId="0" borderId="8" xfId="3" quotePrefix="1" applyNumberFormat="1" applyBorder="1" applyAlignment="1">
      <alignment horizontal="center"/>
    </xf>
    <xf numFmtId="168" fontId="3" fillId="0" borderId="8" xfId="3" applyNumberFormat="1" applyBorder="1" applyAlignment="1">
      <alignment horizontal="center"/>
    </xf>
    <xf numFmtId="168" fontId="9" fillId="0" borderId="0" xfId="2" applyNumberFormat="1" applyFont="1"/>
    <xf numFmtId="0" fontId="1" fillId="0" borderId="0" xfId="2" applyAlignment="1">
      <alignment horizontal="right"/>
    </xf>
    <xf numFmtId="168" fontId="1" fillId="0" borderId="0" xfId="2" applyNumberFormat="1"/>
    <xf numFmtId="0" fontId="3" fillId="0" borderId="7" xfId="1" applyBorder="1" applyAlignment="1">
      <alignment horizontal="right"/>
    </xf>
    <xf numFmtId="1" fontId="3" fillId="0" borderId="0" xfId="1" applyNumberFormat="1"/>
  </cellXfs>
  <cellStyles count="5">
    <cellStyle name="Hyperlink" xfId="4" builtinId="8"/>
    <cellStyle name="Normal" xfId="0" builtinId="0"/>
    <cellStyle name="Normal 2" xfId="1" xr:uid="{E5D1236B-E0FA-44AF-BE12-0F16045CC7FA}"/>
    <cellStyle name="Normal 3 2" xfId="3" xr:uid="{342A9BCE-67D0-4C78-820B-EA3E143DE64E}"/>
    <cellStyle name="Normal 4 2" xfId="2" xr:uid="{AF474D23-A46D-4112-819F-D2EFCB9D5722}"/>
  </cellStyles>
  <dxfs count="1"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5475357247012"/>
          <c:y val="0.1224615943180013"/>
          <c:w val="0.80772309711286094"/>
          <c:h val="0.7174978631993767"/>
        </c:manualLayout>
      </c:layout>
      <c:barChart>
        <c:barDir val="col"/>
        <c:grouping val="stacked"/>
        <c:varyColors val="0"/>
        <c:ser>
          <c:idx val="3"/>
          <c:order val="0"/>
          <c:tx>
            <c:v>Other</c:v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'13'!$I$28:$L$28</c:f>
              <c:numCache>
                <c:formatCode>0.00</c:formatCode>
                <c:ptCount val="4"/>
                <c:pt idx="0">
                  <c:v>8.8185892569801139E-2</c:v>
                </c:pt>
                <c:pt idx="1">
                  <c:v>-1.3893550872998484E-2</c:v>
                </c:pt>
                <c:pt idx="2">
                  <c:v>-3.20149709680011E-2</c:v>
                </c:pt>
                <c:pt idx="3">
                  <c:v>2.5646478740000589E-2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7-4582-97BA-E4222377C1CC}"/>
            </c:ext>
          </c:extLst>
        </c:ser>
        <c:ser>
          <c:idx val="1"/>
          <c:order val="1"/>
          <c:tx>
            <c:strRef>
              <c:f>'13'!$B$26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'13'!$I$26:$L$26</c:f>
              <c:numCache>
                <c:formatCode>0.00</c:formatCode>
                <c:ptCount val="4"/>
                <c:pt idx="0">
                  <c:v>0.68408811499999977</c:v>
                </c:pt>
                <c:pt idx="1">
                  <c:v>0.94226198399999994</c:v>
                </c:pt>
                <c:pt idx="2">
                  <c:v>0.31701216999999993</c:v>
                </c:pt>
                <c:pt idx="3">
                  <c:v>0.41972237200000073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7-4582-97BA-E4222377C1CC}"/>
            </c:ext>
          </c:extLst>
        </c:ser>
        <c:ser>
          <c:idx val="2"/>
          <c:order val="2"/>
          <c:tx>
            <c:strRef>
              <c:f>'13'!$B$27</c:f>
              <c:strCache>
                <c:ptCount val="1"/>
                <c:pt idx="0">
                  <c:v>natural gas plant liquids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'13'!$I$27:$L$27</c:f>
              <c:numCache>
                <c:formatCode>0.00</c:formatCode>
                <c:ptCount val="4"/>
                <c:pt idx="0">
                  <c:v>0.50816987949999959</c:v>
                </c:pt>
                <c:pt idx="1">
                  <c:v>0.56555878630000045</c:v>
                </c:pt>
                <c:pt idx="2">
                  <c:v>0.20722844259999995</c:v>
                </c:pt>
                <c:pt idx="3">
                  <c:v>7.8029724499999453E-2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7-4582-97BA-E4222377C1CC}"/>
            </c:ext>
          </c:extLst>
        </c:ser>
        <c:ser>
          <c:idx val="5"/>
          <c:order val="4"/>
          <c:tx>
            <c:strRef>
              <c:f>'13'!$B$29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chemeClr val="accent4"/>
            </a:solidFill>
            <a:ln w="28575">
              <a:noFill/>
            </a:ln>
          </c:spPr>
          <c:invertIfNegative val="0"/>
          <c:cat>
            <c:numRef>
              <c:f>'13'!$I$25:$L$25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'13'!$I$29:$L$29</c:f>
              <c:numCache>
                <c:formatCode>0.00</c:formatCode>
                <c:ptCount val="4"/>
                <c:pt idx="0">
                  <c:v>6.6474391930199994E-2</c:v>
                </c:pt>
                <c:pt idx="1">
                  <c:v>9.6309950572999847E-2</c:v>
                </c:pt>
                <c:pt idx="2">
                  <c:v>6.1658688368000147E-2</c:v>
                </c:pt>
                <c:pt idx="3">
                  <c:v>3.7008800759999794E-2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7-4582-97BA-E4222377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82750400"/>
        <c:axId val="-982749312"/>
      </c:barChart>
      <c:lineChart>
        <c:grouping val="stacked"/>
        <c:varyColors val="0"/>
        <c:ser>
          <c:idx val="4"/>
          <c:order val="3"/>
          <c:tx>
            <c:strRef>
              <c:f>'13'!$B$34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tx1"/>
              </a:solidFill>
              <a:ln w="38100">
                <a:solidFill>
                  <a:schemeClr val="tx1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0.11311927823018429"/>
                  <c:y val="-4.8876971651689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8288" rIns="38100" bIns="18288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567886231109431"/>
                      <c:h val="6.3075386858253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8E7-4582-97BA-E4222377C1CC}"/>
                </c:ext>
              </c:extLst>
            </c:dLbl>
            <c:dLbl>
              <c:idx val="1"/>
              <c:layout>
                <c:manualLayout>
                  <c:x val="-0.11441327814589143"/>
                  <c:y val="-4.5915470998448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8288" rIns="38100" bIns="18288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126498157574011"/>
                      <c:h val="5.48593291233045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8E7-4582-97BA-E4222377C1CC}"/>
                </c:ext>
              </c:extLst>
            </c:dLbl>
            <c:dLbl>
              <c:idx val="2"/>
              <c:layout>
                <c:manualLayout>
                  <c:x val="-7.3152270874064798E-2"/>
                  <c:y val="-4.4632924978012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7-4582-97BA-E4222377C1CC}"/>
                </c:ext>
              </c:extLst>
            </c:dLbl>
            <c:dLbl>
              <c:idx val="3"/>
              <c:layout>
                <c:manualLayout>
                  <c:x val="-8.6912603216934226E-2"/>
                  <c:y val="-3.10230576867527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8288" rIns="38100" bIns="18288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407293701059199"/>
                      <c:h val="7.1464822819421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8E7-4582-97BA-E4222377C1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8288" rIns="38100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'13'!$I$25:$L$25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'13'!$I$34:$L$34</c:f>
              <c:numCache>
                <c:formatCode>0.00</c:formatCode>
                <c:ptCount val="4"/>
                <c:pt idx="0">
                  <c:v>1.3469182790000005</c:v>
                </c:pt>
                <c:pt idx="1">
                  <c:v>1.5902371700000018</c:v>
                </c:pt>
                <c:pt idx="2">
                  <c:v>0.55388432999999893</c:v>
                </c:pt>
                <c:pt idx="3">
                  <c:v>0.56040737600000057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E7-4582-97BA-E4222377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2750400"/>
        <c:axId val="-982749312"/>
      </c:lineChart>
      <c:scatterChart>
        <c:scatterStyle val="lineMarker"/>
        <c:varyColors val="0"/>
        <c:ser>
          <c:idx val="0"/>
          <c:order val="5"/>
          <c:tx>
            <c:strRef>
              <c:f>'13'!$B$92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'13'!$A$93:$A$94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'13'!$B$93:$B$94</c:f>
              <c:numCache>
                <c:formatCode>0</c:formatCode>
                <c:ptCount val="2"/>
                <c:pt idx="0">
                  <c:v>-1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8E7-4582-97BA-E4222377C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82750944"/>
        <c:axId val="-982733536"/>
      </c:scatterChart>
      <c:catAx>
        <c:axId val="-982750400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9312"/>
        <c:crosses val="autoZero"/>
        <c:auto val="1"/>
        <c:lblAlgn val="ctr"/>
        <c:lblOffset val="100"/>
        <c:tickLblSkip val="1"/>
        <c:noMultiLvlLbl val="0"/>
      </c:catAx>
      <c:valAx>
        <c:axId val="-982749312"/>
        <c:scaling>
          <c:orientation val="minMax"/>
          <c:max val="2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50400"/>
        <c:crosses val="autoZero"/>
        <c:crossBetween val="between"/>
        <c:majorUnit val="0.5"/>
        <c:minorUnit val="0.5"/>
      </c:valAx>
      <c:valAx>
        <c:axId val="-982733536"/>
        <c:scaling>
          <c:orientation val="minMax"/>
          <c:max val="2"/>
          <c:min val="-1"/>
        </c:scaling>
        <c:delete val="0"/>
        <c:axPos val="r"/>
        <c:numFmt formatCode="0" sourceLinked="1"/>
        <c:majorTickMark val="none"/>
        <c:minorTickMark val="none"/>
        <c:tickLblPos val="none"/>
        <c:spPr>
          <a:ln>
            <a:solidFill>
              <a:schemeClr val="bg1">
                <a:lumMod val="85000"/>
              </a:schemeClr>
            </a:solidFill>
          </a:ln>
        </c:spPr>
        <c:crossAx val="-982750944"/>
        <c:crosses val="max"/>
        <c:crossBetween val="between"/>
      </c:valAx>
      <c:catAx>
        <c:axId val="-9827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82733536"/>
        <c:crosses val="autoZero"/>
        <c:auto val="1"/>
        <c:lblAlgn val="ctr"/>
        <c:lblOffset val="100"/>
        <c:noMultiLvlLbl val="1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6888305628463"/>
          <c:y val="0.13137420322459695"/>
          <c:w val="0.80388998250218735"/>
          <c:h val="0.70921447319085118"/>
        </c:manualLayout>
      </c:layout>
      <c:lineChart>
        <c:grouping val="standard"/>
        <c:varyColors val="0"/>
        <c:ser>
          <c:idx val="0"/>
          <c:order val="0"/>
          <c:tx>
            <c:strRef>
              <c:f>'13'!$C$38</c:f>
              <c:strCache>
                <c:ptCount val="1"/>
                <c:pt idx="0">
                  <c:v>total monthly production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'13'!$A$39:$A$86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'13'!$C$39:$C$86</c:f>
              <c:numCache>
                <c:formatCode>0.000</c:formatCode>
                <c:ptCount val="48"/>
                <c:pt idx="0">
                  <c:v>19.370147515999999</c:v>
                </c:pt>
                <c:pt idx="1">
                  <c:v>19.297978535999999</c:v>
                </c:pt>
                <c:pt idx="2">
                  <c:v>20.243382709999999</c:v>
                </c:pt>
                <c:pt idx="3">
                  <c:v>20.163061766999999</c:v>
                </c:pt>
                <c:pt idx="4">
                  <c:v>20.219596934999998</c:v>
                </c:pt>
                <c:pt idx="5">
                  <c:v>20.513278499999998</c:v>
                </c:pt>
                <c:pt idx="6">
                  <c:v>20.732252161000002</c:v>
                </c:pt>
                <c:pt idx="7">
                  <c:v>20.604362128999998</c:v>
                </c:pt>
                <c:pt idx="8">
                  <c:v>21.022847766999998</c:v>
                </c:pt>
                <c:pt idx="9">
                  <c:v>21.055754289999999</c:v>
                </c:pt>
                <c:pt idx="10">
                  <c:v>21.136653533</c:v>
                </c:pt>
                <c:pt idx="11">
                  <c:v>20.165865355000001</c:v>
                </c:pt>
                <c:pt idx="12">
                  <c:v>21.131112741999999</c:v>
                </c:pt>
                <c:pt idx="13">
                  <c:v>21.096041357000001</c:v>
                </c:pt>
                <c:pt idx="14">
                  <c:v>21.536506289999998</c:v>
                </c:pt>
                <c:pt idx="15">
                  <c:v>21.579399599999999</c:v>
                </c:pt>
                <c:pt idx="16">
                  <c:v>21.602581806</c:v>
                </c:pt>
                <c:pt idx="17">
                  <c:v>21.892111433</c:v>
                </c:pt>
                <c:pt idx="18">
                  <c:v>22.026402580999999</c:v>
                </c:pt>
                <c:pt idx="19">
                  <c:v>22.278824097000001</c:v>
                </c:pt>
                <c:pt idx="20">
                  <c:v>22.593191999999998</c:v>
                </c:pt>
                <c:pt idx="21">
                  <c:v>22.518060225999999</c:v>
                </c:pt>
                <c:pt idx="22">
                  <c:v>22.693973766999999</c:v>
                </c:pt>
                <c:pt idx="23">
                  <c:v>22.665800806</c:v>
                </c:pt>
                <c:pt idx="24">
                  <c:v>21.081009194</c:v>
                </c:pt>
                <c:pt idx="25">
                  <c:v>22.154315517000001</c:v>
                </c:pt>
                <c:pt idx="26">
                  <c:v>22.498334805999999</c:v>
                </c:pt>
                <c:pt idx="27">
                  <c:v>22.719072933</c:v>
                </c:pt>
                <c:pt idx="28">
                  <c:v>22.736339999999998</c:v>
                </c:pt>
                <c:pt idx="29">
                  <c:v>22.810394866999999</c:v>
                </c:pt>
                <c:pt idx="30">
                  <c:v>22.682488602999999</c:v>
                </c:pt>
                <c:pt idx="31">
                  <c:v>22.742853479000001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A-4826-B963-00841CE0B516}"/>
            </c:ext>
          </c:extLst>
        </c:ser>
        <c:ser>
          <c:idx val="2"/>
          <c:order val="1"/>
          <c:tx>
            <c:strRef>
              <c:f>'13'!$D$38</c:f>
              <c:strCache>
                <c:ptCount val="1"/>
                <c:pt idx="0">
                  <c:v> forecast</c:v>
                </c:pt>
              </c:strCache>
            </c:strRef>
          </c:tx>
          <c:spPr>
            <a:ln w="25400" cap="rnd">
              <a:solidFill>
                <a:schemeClr val="accent1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'13'!$A$39:$A$86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'13'!$D$39:$D$86</c:f>
              <c:numCache>
                <c:formatCode>0.000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22.742853479000001</c:v>
                </c:pt>
                <c:pt idx="32">
                  <c:v>22.655200099999998</c:v>
                </c:pt>
                <c:pt idx="33">
                  <c:v>22.700787399999999</c:v>
                </c:pt>
                <c:pt idx="34">
                  <c:v>22.7774188</c:v>
                </c:pt>
                <c:pt idx="35">
                  <c:v>22.7628281</c:v>
                </c:pt>
                <c:pt idx="36">
                  <c:v>22.641458499999999</c:v>
                </c:pt>
                <c:pt idx="37">
                  <c:v>22.404669999999999</c:v>
                </c:pt>
                <c:pt idx="38">
                  <c:v>22.8049626</c:v>
                </c:pt>
                <c:pt idx="39">
                  <c:v>22.874075099999999</c:v>
                </c:pt>
                <c:pt idx="40">
                  <c:v>23.0953154</c:v>
                </c:pt>
                <c:pt idx="41">
                  <c:v>23.111286</c:v>
                </c:pt>
                <c:pt idx="42">
                  <c:v>23.126527899999999</c:v>
                </c:pt>
                <c:pt idx="43">
                  <c:v>23.227784700000001</c:v>
                </c:pt>
                <c:pt idx="44">
                  <c:v>23.260452000000001</c:v>
                </c:pt>
                <c:pt idx="45">
                  <c:v>23.420943999999999</c:v>
                </c:pt>
                <c:pt idx="46">
                  <c:v>23.5335608</c:v>
                </c:pt>
                <c:pt idx="47">
                  <c:v>23.489197300000001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A-4826-B963-00841CE0B516}"/>
            </c:ext>
          </c:extLst>
        </c:ser>
        <c:ser>
          <c:idx val="1"/>
          <c:order val="2"/>
          <c:tx>
            <c:strRef>
              <c:f>'13'!$E$38</c:f>
              <c:strCache>
                <c:ptCount val="1"/>
                <c:pt idx="0">
                  <c:v>annual average</c:v>
                </c:pt>
              </c:strCache>
            </c:strRef>
          </c:tx>
          <c:spPr>
            <a:ln w="25400" cap="rnd">
              <a:solidFill>
                <a:schemeClr val="tx1">
                  <a:alpha val="6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'13'!$A$39:$A$86</c:f>
              <c:numCache>
                <c:formatCode>General</c:formatCode>
                <c:ptCount val="48"/>
                <c:pt idx="0">
                  <c:v>2022</c:v>
                </c:pt>
                <c:pt idx="1">
                  <c:v>2022</c:v>
                </c:pt>
                <c:pt idx="2">
                  <c:v>2022</c:v>
                </c:pt>
                <c:pt idx="3">
                  <c:v>2022</c:v>
                </c:pt>
                <c:pt idx="4">
                  <c:v>2022</c:v>
                </c:pt>
                <c:pt idx="5">
                  <c:v>2022</c:v>
                </c:pt>
                <c:pt idx="6">
                  <c:v>2022</c:v>
                </c:pt>
                <c:pt idx="7">
                  <c:v>2022</c:v>
                </c:pt>
                <c:pt idx="8">
                  <c:v>2022</c:v>
                </c:pt>
                <c:pt idx="9">
                  <c:v>2022</c:v>
                </c:pt>
                <c:pt idx="10">
                  <c:v>2022</c:v>
                </c:pt>
                <c:pt idx="11">
                  <c:v>2022</c:v>
                </c:pt>
                <c:pt idx="12">
                  <c:v>2023</c:v>
                </c:pt>
                <c:pt idx="13">
                  <c:v>2023</c:v>
                </c:pt>
                <c:pt idx="14">
                  <c:v>2023</c:v>
                </c:pt>
                <c:pt idx="15">
                  <c:v>2023</c:v>
                </c:pt>
                <c:pt idx="16">
                  <c:v>2023</c:v>
                </c:pt>
                <c:pt idx="17">
                  <c:v>2023</c:v>
                </c:pt>
                <c:pt idx="18">
                  <c:v>2023</c:v>
                </c:pt>
                <c:pt idx="19">
                  <c:v>2023</c:v>
                </c:pt>
                <c:pt idx="20">
                  <c:v>2023</c:v>
                </c:pt>
                <c:pt idx="21">
                  <c:v>2023</c:v>
                </c:pt>
                <c:pt idx="22">
                  <c:v>2023</c:v>
                </c:pt>
                <c:pt idx="23">
                  <c:v>2023</c:v>
                </c:pt>
                <c:pt idx="24">
                  <c:v>2024</c:v>
                </c:pt>
                <c:pt idx="25">
                  <c:v>2024</c:v>
                </c:pt>
                <c:pt idx="26">
                  <c:v>2024</c:v>
                </c:pt>
                <c:pt idx="27">
                  <c:v>2024</c:v>
                </c:pt>
                <c:pt idx="28">
                  <c:v>2024</c:v>
                </c:pt>
                <c:pt idx="29">
                  <c:v>2024</c:v>
                </c:pt>
                <c:pt idx="30">
                  <c:v>2024</c:v>
                </c:pt>
                <c:pt idx="31">
                  <c:v>2024</c:v>
                </c:pt>
                <c:pt idx="32">
                  <c:v>2024</c:v>
                </c:pt>
                <c:pt idx="33">
                  <c:v>2024</c:v>
                </c:pt>
                <c:pt idx="34">
                  <c:v>2024</c:v>
                </c:pt>
                <c:pt idx="35">
                  <c:v>2024</c:v>
                </c:pt>
                <c:pt idx="36">
                  <c:v>2025</c:v>
                </c:pt>
                <c:pt idx="37">
                  <c:v>2025</c:v>
                </c:pt>
                <c:pt idx="38">
                  <c:v>2025</c:v>
                </c:pt>
                <c:pt idx="39">
                  <c:v>2025</c:v>
                </c:pt>
                <c:pt idx="40">
                  <c:v>2025</c:v>
                </c:pt>
                <c:pt idx="41">
                  <c:v>2025</c:v>
                </c:pt>
                <c:pt idx="42">
                  <c:v>2025</c:v>
                </c:pt>
                <c:pt idx="43">
                  <c:v>2025</c:v>
                </c:pt>
                <c:pt idx="44">
                  <c:v>2025</c:v>
                </c:pt>
                <c:pt idx="45">
                  <c:v>2025</c:v>
                </c:pt>
                <c:pt idx="46">
                  <c:v>2025</c:v>
                </c:pt>
                <c:pt idx="47">
                  <c:v>2025</c:v>
                </c:pt>
              </c:numCache>
            </c:numRef>
          </c:cat>
          <c:val>
            <c:numRef>
              <c:f>'13'!$E$39:$E$86</c:f>
              <c:numCache>
                <c:formatCode>0.000</c:formatCode>
                <c:ptCount val="48"/>
                <c:pt idx="1">
                  <c:v>20.377098433250001</c:v>
                </c:pt>
                <c:pt idx="2">
                  <c:v>20.377098433250001</c:v>
                </c:pt>
                <c:pt idx="3">
                  <c:v>20.377098433250001</c:v>
                </c:pt>
                <c:pt idx="4">
                  <c:v>20.377098433250001</c:v>
                </c:pt>
                <c:pt idx="5">
                  <c:v>20.377098433250001</c:v>
                </c:pt>
                <c:pt idx="6">
                  <c:v>20.377098433250001</c:v>
                </c:pt>
                <c:pt idx="7">
                  <c:v>20.377098433250001</c:v>
                </c:pt>
                <c:pt idx="8">
                  <c:v>20.377098433250001</c:v>
                </c:pt>
                <c:pt idx="9">
                  <c:v>20.377098433250001</c:v>
                </c:pt>
                <c:pt idx="10">
                  <c:v>20.377098433250001</c:v>
                </c:pt>
                <c:pt idx="13">
                  <c:v>21.967833892083334</c:v>
                </c:pt>
                <c:pt idx="14">
                  <c:v>21.967833892083334</c:v>
                </c:pt>
                <c:pt idx="15">
                  <c:v>21.967833892083334</c:v>
                </c:pt>
                <c:pt idx="16">
                  <c:v>21.967833892083334</c:v>
                </c:pt>
                <c:pt idx="17">
                  <c:v>21.967833892083334</c:v>
                </c:pt>
                <c:pt idx="18">
                  <c:v>21.967833892083334</c:v>
                </c:pt>
                <c:pt idx="19">
                  <c:v>21.967833892083334</c:v>
                </c:pt>
                <c:pt idx="20">
                  <c:v>21.967833892083334</c:v>
                </c:pt>
                <c:pt idx="21">
                  <c:v>21.967833892083334</c:v>
                </c:pt>
                <c:pt idx="22">
                  <c:v>21.967833892083334</c:v>
                </c:pt>
                <c:pt idx="25">
                  <c:v>22.526753649916667</c:v>
                </c:pt>
                <c:pt idx="26">
                  <c:v>22.526753649916667</c:v>
                </c:pt>
                <c:pt idx="27">
                  <c:v>22.526753649916667</c:v>
                </c:pt>
                <c:pt idx="28">
                  <c:v>22.526753649916667</c:v>
                </c:pt>
                <c:pt idx="29">
                  <c:v>22.526753649916667</c:v>
                </c:pt>
                <c:pt idx="30">
                  <c:v>22.526753649916667</c:v>
                </c:pt>
                <c:pt idx="31">
                  <c:v>22.526753649916667</c:v>
                </c:pt>
                <c:pt idx="32">
                  <c:v>22.526753649916667</c:v>
                </c:pt>
                <c:pt idx="33">
                  <c:v>22.526753649916667</c:v>
                </c:pt>
                <c:pt idx="34">
                  <c:v>22.526753649916667</c:v>
                </c:pt>
                <c:pt idx="37">
                  <c:v>23.082519524999999</c:v>
                </c:pt>
                <c:pt idx="38">
                  <c:v>23.082519524999999</c:v>
                </c:pt>
                <c:pt idx="39">
                  <c:v>23.082519524999999</c:v>
                </c:pt>
                <c:pt idx="40">
                  <c:v>23.082519524999999</c:v>
                </c:pt>
                <c:pt idx="41">
                  <c:v>23.082519524999999</c:v>
                </c:pt>
                <c:pt idx="42">
                  <c:v>23.082519524999999</c:v>
                </c:pt>
                <c:pt idx="43">
                  <c:v>23.082519524999999</c:v>
                </c:pt>
                <c:pt idx="44">
                  <c:v>23.082519524999999</c:v>
                </c:pt>
                <c:pt idx="45">
                  <c:v>23.082519524999999</c:v>
                </c:pt>
                <c:pt idx="46">
                  <c:v>23.082519524999999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0A-4826-B963-00841CE0B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82746592"/>
        <c:axId val="-982732992"/>
      </c:lineChart>
      <c:catAx>
        <c:axId val="-98274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3299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-982732992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8274659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7130677968876432"/>
          <c:y val="0.42180205317341996"/>
          <c:w val="0.69773751020004904"/>
          <c:h val="0.18501300227539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tx1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39789</xdr:colOff>
      <xdr:row>3</xdr:row>
      <xdr:rowOff>39060</xdr:rowOff>
    </xdr:from>
    <xdr:to>
      <xdr:col>9</xdr:col>
      <xdr:colOff>257174</xdr:colOff>
      <xdr:row>20</xdr:row>
      <xdr:rowOff>6352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1F5084B-6F4B-4961-96F4-C107FE0E72E4}"/>
            </a:ext>
          </a:extLst>
        </xdr:cNvPr>
        <xdr:cNvGrpSpPr/>
      </xdr:nvGrpSpPr>
      <xdr:grpSpPr>
        <a:xfrm>
          <a:off x="658914" y="620085"/>
          <a:ext cx="5532335" cy="3205792"/>
          <a:chOff x="628650" y="619125"/>
          <a:chExt cx="5486400" cy="3206958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EF3ED43-2887-892B-87EB-08F00BF309C7}"/>
              </a:ext>
            </a:extLst>
          </xdr:cNvPr>
          <xdr:cNvGraphicFramePr>
            <a:graphicFrameLocks/>
          </xdr:cNvGraphicFramePr>
        </xdr:nvGraphicFramePr>
        <xdr:xfrm>
          <a:off x="3371850" y="619125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5270A705-0813-D9EC-84B3-88B0D918F102}"/>
              </a:ext>
            </a:extLst>
          </xdr:cNvPr>
          <xdr:cNvGraphicFramePr>
            <a:graphicFrameLocks/>
          </xdr:cNvGraphicFramePr>
        </xdr:nvGraphicFramePr>
        <xdr:xfrm>
          <a:off x="628650" y="619632"/>
          <a:ext cx="27432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B$35">
        <xdr:nvSpPr>
          <xdr:cNvPr id="5" name="TextBox 1">
            <a:extLst>
              <a:ext uri="{FF2B5EF4-FFF2-40B4-BE49-F238E27FC236}">
                <a16:creationId xmlns:a16="http://schemas.microsoft.com/office/drawing/2014/main" id="{8869BA2C-0A20-040E-E783-6EB5B0AB49CE}"/>
              </a:ext>
            </a:extLst>
          </xdr:cNvPr>
          <xdr:cNvSpPr txBox="1"/>
        </xdr:nvSpPr>
        <xdr:spPr>
          <a:xfrm>
            <a:off x="645238" y="3589431"/>
            <a:ext cx="5212110" cy="2366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Ins="9144" rtlCol="0" anchor="t">
            <a:noAutofit/>
          </a:bodyPr>
          <a:lstStyle/>
          <a:p>
            <a:fld id="{BC1E062C-6A28-4C9A-8C86-81D4DDA28F3E}" type="TxLink">
              <a:rPr lang="en-US" sz="9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Data source: U.S. Energy Information Administration, Short-Term Energy Outlook, September 2024</a:t>
            </a:fld>
            <a:endParaRPr lang="en-US" sz="1100"/>
          </a:p>
        </xdr:txBody>
      </xdr:sp>
      <xdr:pic>
        <xdr:nvPicPr>
          <xdr:cNvPr id="6" name="Picture 1">
            <a:extLst>
              <a:ext uri="{FF2B5EF4-FFF2-40B4-BE49-F238E27FC236}">
                <a16:creationId xmlns:a16="http://schemas.microsoft.com/office/drawing/2014/main" id="{9DE57FB8-7A7A-0EFA-F733-C7EADE596E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45591" y="3514726"/>
            <a:ext cx="339142" cy="29075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0.03819</cdr:x>
      <cdr:y>0</cdr:y>
    </cdr:from>
    <cdr:to>
      <cdr:x>1</cdr:x>
      <cdr:y>0.13572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0"/>
          <a:ext cx="2638425" cy="438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Components of annual change</a:t>
          </a: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0.61628</cdr:x>
      <cdr:y>0.15605</cdr:y>
    </cdr:from>
    <cdr:to>
      <cdr:x>0.937</cdr:x>
      <cdr:y>0.45833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69312" y="482424"/>
          <a:ext cx="920769" cy="93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9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biofuels</a:t>
          </a:r>
        </a:p>
        <a:p xmlns:a="http://schemas.openxmlformats.org/drawingml/2006/main">
          <a:r>
            <a:rPr lang="en-US" sz="9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natural gas </a:t>
          </a:r>
        </a:p>
        <a:p xmlns:a="http://schemas.openxmlformats.org/drawingml/2006/main">
          <a:r>
            <a:rPr lang="en-US" sz="900" b="1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plant liquids</a:t>
          </a:r>
        </a:p>
        <a:p xmlns:a="http://schemas.openxmlformats.org/drawingml/2006/main">
          <a:r>
            <a:rPr lang="en-US" sz="9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crude oil</a:t>
          </a:r>
        </a:p>
        <a:p xmlns:a="http://schemas.openxmlformats.org/drawingml/2006/main">
          <a:r>
            <a:rPr lang="en-US" sz="900" b="1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net change</a:t>
          </a:r>
        </a:p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0.5457</cdr:x>
      <cdr:y>0.73401</cdr:y>
    </cdr:from>
    <cdr:to>
      <cdr:x>0.83042</cdr:x>
      <cdr:y>0.79353</cdr:y>
    </cdr:to>
    <cdr:sp macro="" textlink="">
      <cdr:nvSpPr>
        <cdr:cNvPr id="5" name="TextBox 1"/>
        <cdr:cNvSpPr txBox="1"/>
      </cdr:nvSpPr>
      <cdr:spPr>
        <a:xfrm xmlns:a="http://schemas.openxmlformats.org/drawingml/2006/main" flipH="1">
          <a:off x="1493901" y="2348280"/>
          <a:ext cx="779447" cy="190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0.93924</cdr:x>
      <cdr:y>0.20238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2696504" cy="62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crude oil and liquid fuels production</a:t>
          </a:r>
          <a:endParaRPr lang="en-US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barrels per day </a:t>
          </a:r>
          <a:endParaRPr lang="en-US" sz="1100"/>
        </a:p>
      </cdr:txBody>
    </cdr:sp>
  </cdr:relSizeAnchor>
  <cdr:relSizeAnchor xmlns:cdr="http://schemas.openxmlformats.org/drawingml/2006/chartDrawing">
    <cdr:from>
      <cdr:x>0.21181</cdr:x>
      <cdr:y>0.71513</cdr:y>
    </cdr:from>
    <cdr:to>
      <cdr:x>0.54514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1025" y="3105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0.01583</cdr:y>
    </cdr:from>
    <cdr:to>
      <cdr:x>1</cdr:x>
      <cdr:y>0.98815</cdr:y>
    </cdr:to>
    <cdr:sp macro="" textlink="">
      <cdr:nvSpPr>
        <cdr:cNvPr id="5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0" y="50800"/>
          <a:ext cx="2743200" cy="312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5">
          <cell r="I25">
            <v>2022</v>
          </cell>
          <cell r="J25">
            <v>2023</v>
          </cell>
          <cell r="K25">
            <v>2024</v>
          </cell>
          <cell r="L25">
            <v>2025</v>
          </cell>
        </row>
        <row r="26">
          <cell r="B26" t="str">
            <v>crude oil</v>
          </cell>
          <cell r="I26">
            <v>0.68408811499999977</v>
          </cell>
          <cell r="J26">
            <v>0.94226198399999994</v>
          </cell>
          <cell r="K26">
            <v>0.31701216999999993</v>
          </cell>
          <cell r="L26">
            <v>0.41972237200000073</v>
          </cell>
        </row>
        <row r="27">
          <cell r="B27" t="str">
            <v>natural gas plant liquids</v>
          </cell>
          <cell r="I27">
            <v>0.50816987949999959</v>
          </cell>
          <cell r="J27">
            <v>0.56555878630000045</v>
          </cell>
          <cell r="K27">
            <v>0.20722844259999995</v>
          </cell>
          <cell r="L27">
            <v>7.8029724499999453E-2</v>
          </cell>
        </row>
        <row r="28">
          <cell r="I28">
            <v>8.8185892569801139E-2</v>
          </cell>
          <cell r="J28">
            <v>-1.3893550872998484E-2</v>
          </cell>
          <cell r="K28">
            <v>-3.20149709680011E-2</v>
          </cell>
          <cell r="L28">
            <v>2.5646478740000589E-2</v>
          </cell>
        </row>
        <row r="29">
          <cell r="B29" t="str">
            <v>biofuels</v>
          </cell>
          <cell r="I29">
            <v>6.6474391930199994E-2</v>
          </cell>
          <cell r="J29">
            <v>9.6309950572999847E-2</v>
          </cell>
          <cell r="K29">
            <v>6.1658688368000147E-2</v>
          </cell>
          <cell r="L29">
            <v>3.7008800759999794E-2</v>
          </cell>
        </row>
        <row r="34">
          <cell r="B34" t="str">
            <v>total</v>
          </cell>
          <cell r="I34">
            <v>1.3469182790000005</v>
          </cell>
          <cell r="J34">
            <v>1.5902371700000018</v>
          </cell>
          <cell r="K34">
            <v>0.55388432999999893</v>
          </cell>
          <cell r="L34">
            <v>0.56040737600000057</v>
          </cell>
        </row>
        <row r="38">
          <cell r="C38" t="str">
            <v>total monthly production</v>
          </cell>
          <cell r="D38" t="str">
            <v xml:space="preserve"> forecast</v>
          </cell>
          <cell r="E38" t="str">
            <v>annual average</v>
          </cell>
        </row>
        <row r="39">
          <cell r="A39">
            <v>2022</v>
          </cell>
          <cell r="C39">
            <v>19.370147515999999</v>
          </cell>
          <cell r="D39" t="e">
            <v>#N/A</v>
          </cell>
        </row>
        <row r="40">
          <cell r="A40">
            <v>2022</v>
          </cell>
          <cell r="C40">
            <v>19.297978535999999</v>
          </cell>
          <cell r="D40" t="e">
            <v>#N/A</v>
          </cell>
          <cell r="E40">
            <v>20.377098433250001</v>
          </cell>
        </row>
        <row r="41">
          <cell r="A41">
            <v>2022</v>
          </cell>
          <cell r="C41">
            <v>20.243382709999999</v>
          </cell>
          <cell r="D41" t="e">
            <v>#N/A</v>
          </cell>
          <cell r="E41">
            <v>20.377098433250001</v>
          </cell>
        </row>
        <row r="42">
          <cell r="A42">
            <v>2022</v>
          </cell>
          <cell r="C42">
            <v>20.163061766999999</v>
          </cell>
          <cell r="D42" t="e">
            <v>#N/A</v>
          </cell>
          <cell r="E42">
            <v>20.377098433250001</v>
          </cell>
        </row>
        <row r="43">
          <cell r="A43">
            <v>2022</v>
          </cell>
          <cell r="C43">
            <v>20.219596934999998</v>
          </cell>
          <cell r="D43" t="e">
            <v>#N/A</v>
          </cell>
          <cell r="E43">
            <v>20.377098433250001</v>
          </cell>
        </row>
        <row r="44">
          <cell r="A44">
            <v>2022</v>
          </cell>
          <cell r="C44">
            <v>20.513278499999998</v>
          </cell>
          <cell r="D44" t="e">
            <v>#N/A</v>
          </cell>
          <cell r="E44">
            <v>20.377098433250001</v>
          </cell>
        </row>
        <row r="45">
          <cell r="A45">
            <v>2022</v>
          </cell>
          <cell r="C45">
            <v>20.732252161000002</v>
          </cell>
          <cell r="D45" t="e">
            <v>#N/A</v>
          </cell>
          <cell r="E45">
            <v>20.377098433250001</v>
          </cell>
        </row>
        <row r="46">
          <cell r="A46">
            <v>2022</v>
          </cell>
          <cell r="C46">
            <v>20.604362128999998</v>
          </cell>
          <cell r="D46" t="e">
            <v>#N/A</v>
          </cell>
          <cell r="E46">
            <v>20.377098433250001</v>
          </cell>
        </row>
        <row r="47">
          <cell r="A47">
            <v>2022</v>
          </cell>
          <cell r="C47">
            <v>21.022847766999998</v>
          </cell>
          <cell r="D47" t="e">
            <v>#N/A</v>
          </cell>
          <cell r="E47">
            <v>20.377098433250001</v>
          </cell>
        </row>
        <row r="48">
          <cell r="A48">
            <v>2022</v>
          </cell>
          <cell r="C48">
            <v>21.055754289999999</v>
          </cell>
          <cell r="D48" t="e">
            <v>#N/A</v>
          </cell>
          <cell r="E48">
            <v>20.377098433250001</v>
          </cell>
        </row>
        <row r="49">
          <cell r="A49">
            <v>2022</v>
          </cell>
          <cell r="C49">
            <v>21.136653533</v>
          </cell>
          <cell r="D49" t="e">
            <v>#N/A</v>
          </cell>
          <cell r="E49">
            <v>20.377098433250001</v>
          </cell>
        </row>
        <row r="50">
          <cell r="A50">
            <v>2022</v>
          </cell>
          <cell r="C50">
            <v>20.165865355000001</v>
          </cell>
          <cell r="D50" t="e">
            <v>#N/A</v>
          </cell>
        </row>
        <row r="51">
          <cell r="A51">
            <v>2023</v>
          </cell>
          <cell r="C51">
            <v>21.131112741999999</v>
          </cell>
          <cell r="D51" t="e">
            <v>#N/A</v>
          </cell>
        </row>
        <row r="52">
          <cell r="A52">
            <v>2023</v>
          </cell>
          <cell r="C52">
            <v>21.096041357000001</v>
          </cell>
          <cell r="D52" t="e">
            <v>#N/A</v>
          </cell>
          <cell r="E52">
            <v>21.967833892083334</v>
          </cell>
        </row>
        <row r="53">
          <cell r="A53">
            <v>2023</v>
          </cell>
          <cell r="C53">
            <v>21.536506289999998</v>
          </cell>
          <cell r="D53" t="e">
            <v>#N/A</v>
          </cell>
          <cell r="E53">
            <v>21.967833892083334</v>
          </cell>
        </row>
        <row r="54">
          <cell r="A54">
            <v>2023</v>
          </cell>
          <cell r="C54">
            <v>21.579399599999999</v>
          </cell>
          <cell r="D54" t="e">
            <v>#N/A</v>
          </cell>
          <cell r="E54">
            <v>21.967833892083334</v>
          </cell>
        </row>
        <row r="55">
          <cell r="A55">
            <v>2023</v>
          </cell>
          <cell r="C55">
            <v>21.602581806</v>
          </cell>
          <cell r="D55" t="e">
            <v>#N/A</v>
          </cell>
          <cell r="E55">
            <v>21.967833892083334</v>
          </cell>
        </row>
        <row r="56">
          <cell r="A56">
            <v>2023</v>
          </cell>
          <cell r="C56">
            <v>21.892111433</v>
          </cell>
          <cell r="D56" t="e">
            <v>#N/A</v>
          </cell>
          <cell r="E56">
            <v>21.967833892083334</v>
          </cell>
        </row>
        <row r="57">
          <cell r="A57">
            <v>2023</v>
          </cell>
          <cell r="C57">
            <v>22.026402580999999</v>
          </cell>
          <cell r="D57" t="e">
            <v>#N/A</v>
          </cell>
          <cell r="E57">
            <v>21.967833892083334</v>
          </cell>
        </row>
        <row r="58">
          <cell r="A58">
            <v>2023</v>
          </cell>
          <cell r="C58">
            <v>22.278824097000001</v>
          </cell>
          <cell r="D58" t="e">
            <v>#N/A</v>
          </cell>
          <cell r="E58">
            <v>21.967833892083334</v>
          </cell>
        </row>
        <row r="59">
          <cell r="A59">
            <v>2023</v>
          </cell>
          <cell r="C59">
            <v>22.593191999999998</v>
          </cell>
          <cell r="D59" t="e">
            <v>#N/A</v>
          </cell>
          <cell r="E59">
            <v>21.967833892083334</v>
          </cell>
        </row>
        <row r="60">
          <cell r="A60">
            <v>2023</v>
          </cell>
          <cell r="C60">
            <v>22.518060225999999</v>
          </cell>
          <cell r="D60" t="e">
            <v>#N/A</v>
          </cell>
          <cell r="E60">
            <v>21.967833892083334</v>
          </cell>
        </row>
        <row r="61">
          <cell r="A61">
            <v>2023</v>
          </cell>
          <cell r="C61">
            <v>22.693973766999999</v>
          </cell>
          <cell r="D61" t="e">
            <v>#N/A</v>
          </cell>
          <cell r="E61">
            <v>21.967833892083334</v>
          </cell>
        </row>
        <row r="62">
          <cell r="A62">
            <v>2023</v>
          </cell>
          <cell r="C62">
            <v>22.665800806</v>
          </cell>
          <cell r="D62" t="e">
            <v>#N/A</v>
          </cell>
        </row>
        <row r="63">
          <cell r="A63">
            <v>2024</v>
          </cell>
          <cell r="C63">
            <v>21.081009194</v>
          </cell>
          <cell r="D63" t="e">
            <v>#N/A</v>
          </cell>
        </row>
        <row r="64">
          <cell r="A64">
            <v>2024</v>
          </cell>
          <cell r="C64">
            <v>22.154315517000001</v>
          </cell>
          <cell r="D64" t="e">
            <v>#N/A</v>
          </cell>
          <cell r="E64">
            <v>22.526753649916667</v>
          </cell>
        </row>
        <row r="65">
          <cell r="A65">
            <v>2024</v>
          </cell>
          <cell r="C65">
            <v>22.498334805999999</v>
          </cell>
          <cell r="D65" t="e">
            <v>#N/A</v>
          </cell>
          <cell r="E65">
            <v>22.526753649916667</v>
          </cell>
        </row>
        <row r="66">
          <cell r="A66">
            <v>2024</v>
          </cell>
          <cell r="C66">
            <v>22.719072933</v>
          </cell>
          <cell r="D66" t="e">
            <v>#N/A</v>
          </cell>
          <cell r="E66">
            <v>22.526753649916667</v>
          </cell>
        </row>
        <row r="67">
          <cell r="A67">
            <v>2024</v>
          </cell>
          <cell r="C67">
            <v>22.736339999999998</v>
          </cell>
          <cell r="D67" t="e">
            <v>#N/A</v>
          </cell>
          <cell r="E67">
            <v>22.526753649916667</v>
          </cell>
        </row>
        <row r="68">
          <cell r="A68">
            <v>2024</v>
          </cell>
          <cell r="C68">
            <v>22.810394866999999</v>
          </cell>
          <cell r="D68" t="e">
            <v>#N/A</v>
          </cell>
          <cell r="E68">
            <v>22.526753649916667</v>
          </cell>
        </row>
        <row r="69">
          <cell r="A69">
            <v>2024</v>
          </cell>
          <cell r="C69">
            <v>22.682488602999999</v>
          </cell>
          <cell r="D69" t="e">
            <v>#N/A</v>
          </cell>
          <cell r="E69">
            <v>22.526753649916667</v>
          </cell>
        </row>
        <row r="70">
          <cell r="A70">
            <v>2024</v>
          </cell>
          <cell r="C70">
            <v>22.742853479000001</v>
          </cell>
          <cell r="D70">
            <v>22.742853479000001</v>
          </cell>
          <cell r="E70">
            <v>22.526753649916667</v>
          </cell>
        </row>
        <row r="71">
          <cell r="A71">
            <v>2024</v>
          </cell>
          <cell r="C71" t="e">
            <v>#N/A</v>
          </cell>
          <cell r="D71">
            <v>22.655200099999998</v>
          </cell>
          <cell r="E71">
            <v>22.526753649916667</v>
          </cell>
        </row>
        <row r="72">
          <cell r="A72">
            <v>2024</v>
          </cell>
          <cell r="C72" t="e">
            <v>#N/A</v>
          </cell>
          <cell r="D72">
            <v>22.700787399999999</v>
          </cell>
          <cell r="E72">
            <v>22.526753649916667</v>
          </cell>
        </row>
        <row r="73">
          <cell r="A73">
            <v>2024</v>
          </cell>
          <cell r="C73" t="e">
            <v>#N/A</v>
          </cell>
          <cell r="D73">
            <v>22.7774188</v>
          </cell>
          <cell r="E73">
            <v>22.526753649916667</v>
          </cell>
        </row>
        <row r="74">
          <cell r="A74">
            <v>2024</v>
          </cell>
          <cell r="C74" t="e">
            <v>#N/A</v>
          </cell>
          <cell r="D74">
            <v>22.7628281</v>
          </cell>
        </row>
        <row r="75">
          <cell r="A75">
            <v>2025</v>
          </cell>
          <cell r="C75" t="e">
            <v>#N/A</v>
          </cell>
          <cell r="D75">
            <v>22.641458499999999</v>
          </cell>
        </row>
        <row r="76">
          <cell r="A76">
            <v>2025</v>
          </cell>
          <cell r="C76" t="e">
            <v>#N/A</v>
          </cell>
          <cell r="D76">
            <v>22.404669999999999</v>
          </cell>
          <cell r="E76">
            <v>23.082519524999999</v>
          </cell>
        </row>
        <row r="77">
          <cell r="A77">
            <v>2025</v>
          </cell>
          <cell r="C77" t="e">
            <v>#N/A</v>
          </cell>
          <cell r="D77">
            <v>22.8049626</v>
          </cell>
          <cell r="E77">
            <v>23.082519524999999</v>
          </cell>
        </row>
        <row r="78">
          <cell r="A78">
            <v>2025</v>
          </cell>
          <cell r="C78" t="e">
            <v>#N/A</v>
          </cell>
          <cell r="D78">
            <v>22.874075099999999</v>
          </cell>
          <cell r="E78">
            <v>23.082519524999999</v>
          </cell>
        </row>
        <row r="79">
          <cell r="A79">
            <v>2025</v>
          </cell>
          <cell r="C79" t="e">
            <v>#N/A</v>
          </cell>
          <cell r="D79">
            <v>23.0953154</v>
          </cell>
          <cell r="E79">
            <v>23.082519524999999</v>
          </cell>
        </row>
        <row r="80">
          <cell r="A80">
            <v>2025</v>
          </cell>
          <cell r="C80" t="e">
            <v>#N/A</v>
          </cell>
          <cell r="D80">
            <v>23.111286</v>
          </cell>
          <cell r="E80">
            <v>23.082519524999999</v>
          </cell>
        </row>
        <row r="81">
          <cell r="A81">
            <v>2025</v>
          </cell>
          <cell r="C81" t="e">
            <v>#N/A</v>
          </cell>
          <cell r="D81">
            <v>23.126527899999999</v>
          </cell>
          <cell r="E81">
            <v>23.082519524999999</v>
          </cell>
        </row>
        <row r="82">
          <cell r="A82">
            <v>2025</v>
          </cell>
          <cell r="C82" t="e">
            <v>#N/A</v>
          </cell>
          <cell r="D82">
            <v>23.227784700000001</v>
          </cell>
          <cell r="E82">
            <v>23.082519524999999</v>
          </cell>
        </row>
        <row r="83">
          <cell r="A83">
            <v>2025</v>
          </cell>
          <cell r="C83" t="e">
            <v>#N/A</v>
          </cell>
          <cell r="D83">
            <v>23.260452000000001</v>
          </cell>
          <cell r="E83">
            <v>23.082519524999999</v>
          </cell>
        </row>
        <row r="84">
          <cell r="A84">
            <v>2025</v>
          </cell>
          <cell r="C84" t="e">
            <v>#N/A</v>
          </cell>
          <cell r="D84">
            <v>23.420943999999999</v>
          </cell>
          <cell r="E84">
            <v>23.082519524999999</v>
          </cell>
        </row>
        <row r="85">
          <cell r="A85">
            <v>2025</v>
          </cell>
          <cell r="C85" t="e">
            <v>#N/A</v>
          </cell>
          <cell r="D85">
            <v>23.5335608</v>
          </cell>
          <cell r="E85">
            <v>23.082519524999999</v>
          </cell>
        </row>
        <row r="86">
          <cell r="A86">
            <v>2025</v>
          </cell>
          <cell r="C86" t="e">
            <v>#N/A</v>
          </cell>
          <cell r="D86">
            <v>23.489197300000001</v>
          </cell>
        </row>
        <row r="92">
          <cell r="B92" t="str">
            <v>Forecast</v>
          </cell>
        </row>
        <row r="93">
          <cell r="A93">
            <v>2.5</v>
          </cell>
          <cell r="B93">
            <v>-1</v>
          </cell>
        </row>
        <row r="94">
          <cell r="A94">
            <v>2.5</v>
          </cell>
          <cell r="B94">
            <v>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BB16-2214-4037-AD17-849313D31825}">
  <dimension ref="A2:AB134"/>
  <sheetViews>
    <sheetView tabSelected="1" zoomScaleNormal="100" workbookViewId="0"/>
  </sheetViews>
  <sheetFormatPr defaultColWidth="9.28515625" defaultRowHeight="15" x14ac:dyDescent="0.25"/>
  <cols>
    <col min="1" max="1" width="9.28515625" style="2"/>
    <col min="2" max="2" width="14.7109375" style="2" customWidth="1"/>
    <col min="3" max="13" width="9.28515625" style="2"/>
    <col min="14" max="15" width="9.28515625" style="3"/>
    <col min="16" max="16" width="9.28515625" style="2"/>
    <col min="17" max="17" width="37.28515625" style="2" bestFit="1" customWidth="1"/>
    <col min="18" max="26" width="9.28515625" style="2"/>
    <col min="27" max="28" width="9.28515625" style="3"/>
    <col min="29" max="16384" width="9.28515625" style="2"/>
  </cols>
  <sheetData>
    <row r="2" spans="1:18" ht="15.75" x14ac:dyDescent="0.25">
      <c r="A2" s="1" t="s">
        <v>0</v>
      </c>
    </row>
    <row r="3" spans="1:18" x14ac:dyDescent="0.25">
      <c r="A3" s="4"/>
      <c r="Q3" s="5"/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Q4" s="5"/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Q5" s="7" t="s">
        <v>1</v>
      </c>
      <c r="R5" s="8"/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Q6" s="9" t="s">
        <v>2</v>
      </c>
      <c r="R6" s="10" t="s">
        <v>3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Q7" s="9" t="s">
        <v>4</v>
      </c>
      <c r="R7" s="10" t="s">
        <v>5</v>
      </c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Q8" s="9" t="s">
        <v>6</v>
      </c>
      <c r="R8" s="10" t="s">
        <v>7</v>
      </c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Q9" s="9" t="s">
        <v>8</v>
      </c>
      <c r="R9" s="10" t="s">
        <v>9</v>
      </c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Q10" s="9" t="s">
        <v>10</v>
      </c>
      <c r="R10" s="10" t="s">
        <v>11</v>
      </c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Q11" s="9" t="s">
        <v>12</v>
      </c>
      <c r="R11" s="10" t="s">
        <v>13</v>
      </c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Q12" s="9" t="s">
        <v>14</v>
      </c>
      <c r="R12" s="10" t="s">
        <v>15</v>
      </c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Q13" s="9" t="s">
        <v>16</v>
      </c>
      <c r="R13" s="10" t="s">
        <v>17</v>
      </c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Q14" s="9" t="s">
        <v>18</v>
      </c>
      <c r="R14" s="10" t="s">
        <v>19</v>
      </c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Q15" s="11" t="s">
        <v>20</v>
      </c>
      <c r="R15" s="12" t="s">
        <v>21</v>
      </c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2" x14ac:dyDescent="0.25">
      <c r="A19" s="6"/>
      <c r="B19" s="6"/>
      <c r="C19" s="6"/>
      <c r="D19" s="6"/>
      <c r="E19" s="6"/>
      <c r="F19" s="6"/>
      <c r="G19" s="6"/>
      <c r="H19" s="13"/>
      <c r="I19" s="6"/>
      <c r="J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2" x14ac:dyDescent="0.25">
      <c r="C22" s="14">
        <v>1.1357143999999999</v>
      </c>
      <c r="D22" s="14">
        <v>1.2027943123</v>
      </c>
      <c r="E22" s="14">
        <v>1.2989252247</v>
      </c>
      <c r="F22" s="14">
        <v>1.3591593098999999</v>
      </c>
      <c r="G22" s="14">
        <v>1.3931512081999999</v>
      </c>
    </row>
    <row r="24" spans="1:12" x14ac:dyDescent="0.25">
      <c r="A24" s="15"/>
      <c r="B24" s="15"/>
      <c r="C24" s="16" t="s">
        <v>22</v>
      </c>
      <c r="D24" s="16"/>
      <c r="E24" s="16"/>
      <c r="F24" s="16"/>
      <c r="G24" s="16"/>
      <c r="H24" s="17"/>
      <c r="I24" s="16" t="s">
        <v>23</v>
      </c>
      <c r="J24" s="16"/>
      <c r="K24" s="16"/>
      <c r="L24" s="16"/>
    </row>
    <row r="25" spans="1:12" x14ac:dyDescent="0.25">
      <c r="A25" s="3"/>
      <c r="B25" s="18"/>
      <c r="C25" s="19">
        <v>2021</v>
      </c>
      <c r="D25" s="19">
        <v>2022</v>
      </c>
      <c r="E25" s="19">
        <v>2023</v>
      </c>
      <c r="F25" s="19">
        <v>2024</v>
      </c>
      <c r="G25" s="19">
        <v>2025</v>
      </c>
      <c r="H25" s="20"/>
      <c r="I25" s="19">
        <v>2022</v>
      </c>
      <c r="J25" s="19">
        <v>2023</v>
      </c>
      <c r="K25" s="19">
        <v>2024</v>
      </c>
      <c r="L25" s="19">
        <v>2025</v>
      </c>
    </row>
    <row r="26" spans="1:12" x14ac:dyDescent="0.25">
      <c r="A26" s="3"/>
      <c r="B26" s="15" t="s">
        <v>2</v>
      </c>
      <c r="C26" s="14">
        <v>11.308157989</v>
      </c>
      <c r="D26" s="14">
        <v>11.992246103999999</v>
      </c>
      <c r="E26" s="14">
        <v>12.934508087999999</v>
      </c>
      <c r="F26" s="14">
        <v>13.251520257999999</v>
      </c>
      <c r="G26" s="14">
        <v>13.67124263</v>
      </c>
      <c r="H26" s="21"/>
      <c r="I26" s="22">
        <f t="shared" ref="I26:L27" si="0">D26-C26</f>
        <v>0.68408811499999977</v>
      </c>
      <c r="J26" s="22">
        <f t="shared" si="0"/>
        <v>0.94226198399999994</v>
      </c>
      <c r="K26" s="22">
        <f t="shared" si="0"/>
        <v>0.31701216999999993</v>
      </c>
      <c r="L26" s="22">
        <f t="shared" si="0"/>
        <v>0.41972237200000073</v>
      </c>
    </row>
    <row r="27" spans="1:12" x14ac:dyDescent="0.25">
      <c r="A27" s="3"/>
      <c r="B27" s="15" t="s">
        <v>4</v>
      </c>
      <c r="C27" s="23">
        <v>5.4248904493000003</v>
      </c>
      <c r="D27" s="14">
        <v>5.9330603287999999</v>
      </c>
      <c r="E27" s="14">
        <v>6.4986191151000003</v>
      </c>
      <c r="F27" s="14">
        <v>6.7058475577000003</v>
      </c>
      <c r="G27" s="14">
        <v>6.7838772821999997</v>
      </c>
      <c r="H27" s="21"/>
      <c r="I27" s="22">
        <f t="shared" si="0"/>
        <v>0.50816987949999959</v>
      </c>
      <c r="J27" s="22">
        <f t="shared" si="0"/>
        <v>0.56555878630000045</v>
      </c>
      <c r="K27" s="22">
        <f t="shared" si="0"/>
        <v>0.20722844259999995</v>
      </c>
      <c r="L27" s="22">
        <f t="shared" si="0"/>
        <v>7.8029724499999453E-2</v>
      </c>
    </row>
    <row r="28" spans="1:12" x14ac:dyDescent="0.25">
      <c r="A28" s="3"/>
      <c r="B28" s="24" t="s">
        <v>24</v>
      </c>
      <c r="C28" s="25">
        <f>C34-C26-C27-C29</f>
        <v>1.1499792110701985</v>
      </c>
      <c r="D28" s="25">
        <f>D34-D26-D27-D29</f>
        <v>1.2381651036399997</v>
      </c>
      <c r="E28" s="25">
        <f>E34-E26-E27-E29</f>
        <v>1.2242715527670012</v>
      </c>
      <c r="F28" s="25">
        <f>F34-F26-F27-F29</f>
        <v>1.1922565817990001</v>
      </c>
      <c r="G28" s="25">
        <f>G34-G26-G27-G29</f>
        <v>1.2179030605390007</v>
      </c>
      <c r="H28" s="25"/>
      <c r="I28" s="22">
        <f>D28-C28</f>
        <v>8.8185892569801139E-2</v>
      </c>
      <c r="J28" s="22">
        <f>E28-D28</f>
        <v>-1.3893550872998484E-2</v>
      </c>
      <c r="K28" s="22">
        <f>F28-E28</f>
        <v>-3.20149709680011E-2</v>
      </c>
      <c r="L28" s="22">
        <f>G28-F28</f>
        <v>2.5646478740000589E-2</v>
      </c>
    </row>
    <row r="29" spans="1:12" x14ac:dyDescent="0.25">
      <c r="A29" s="3"/>
      <c r="B29" s="24" t="s">
        <v>25</v>
      </c>
      <c r="C29" s="25">
        <f>SUM(C30:C33)</f>
        <v>1.1523851396298002</v>
      </c>
      <c r="D29" s="25">
        <f>SUM(D30:D33)</f>
        <v>1.2188595315600002</v>
      </c>
      <c r="E29" s="25">
        <f>SUM(E30:E33)</f>
        <v>1.315169482133</v>
      </c>
      <c r="F29" s="25">
        <f>SUM(F30:F33)</f>
        <v>1.3768281705010001</v>
      </c>
      <c r="G29" s="25">
        <f>SUM(G30:G33)</f>
        <v>1.4138369712609999</v>
      </c>
      <c r="H29" s="25"/>
      <c r="I29" s="22">
        <f t="shared" ref="I29:L34" si="1">D29-C29</f>
        <v>6.6474391930199994E-2</v>
      </c>
      <c r="J29" s="22">
        <f t="shared" si="1"/>
        <v>9.6309950572999847E-2</v>
      </c>
      <c r="K29" s="22">
        <f t="shared" si="1"/>
        <v>6.1658688368000147E-2</v>
      </c>
      <c r="L29" s="22">
        <f t="shared" si="1"/>
        <v>3.7008800759999794E-2</v>
      </c>
    </row>
    <row r="30" spans="1:12" x14ac:dyDescent="0.25">
      <c r="A30" s="3"/>
      <c r="B30" s="17" t="s">
        <v>26</v>
      </c>
      <c r="C30" s="26">
        <v>0.97949968219000005</v>
      </c>
      <c r="D30" s="26">
        <v>1.0020024959</v>
      </c>
      <c r="E30" s="26">
        <v>1.0163213781</v>
      </c>
      <c r="F30" s="26">
        <v>1.0386063852</v>
      </c>
      <c r="G30" s="26">
        <v>1.0342814466000001</v>
      </c>
      <c r="H30" s="21"/>
      <c r="I30" s="27">
        <f t="shared" si="1"/>
        <v>2.2502813709999958E-2</v>
      </c>
      <c r="J30" s="27">
        <f t="shared" si="1"/>
        <v>1.4318882199999994E-2</v>
      </c>
      <c r="K30" s="27">
        <f t="shared" si="1"/>
        <v>2.2285007100000032E-2</v>
      </c>
      <c r="L30" s="27">
        <f t="shared" si="1"/>
        <v>-4.324938599999939E-3</v>
      </c>
    </row>
    <row r="31" spans="1:12" x14ac:dyDescent="0.25">
      <c r="A31" s="3"/>
      <c r="B31" s="17" t="s">
        <v>27</v>
      </c>
      <c r="C31" s="26">
        <v>5.6172271237999997E-2</v>
      </c>
      <c r="D31" s="26">
        <v>9.7785712344999998E-2</v>
      </c>
      <c r="E31" s="26">
        <v>0.16916121368000001</v>
      </c>
      <c r="F31" s="26">
        <v>0.20843809894000001</v>
      </c>
      <c r="G31" s="26">
        <v>0.23590083425</v>
      </c>
      <c r="H31" s="21"/>
      <c r="I31" s="27">
        <f t="shared" si="1"/>
        <v>4.1613441107E-2</v>
      </c>
      <c r="J31" s="27">
        <f t="shared" si="1"/>
        <v>7.1375501335000008E-2</v>
      </c>
      <c r="K31" s="27">
        <f t="shared" si="1"/>
        <v>3.9276885260000005E-2</v>
      </c>
      <c r="L31" s="27">
        <f t="shared" si="1"/>
        <v>2.7462735309999986E-2</v>
      </c>
    </row>
    <row r="32" spans="1:12" x14ac:dyDescent="0.25">
      <c r="A32" s="3"/>
      <c r="B32" s="17" t="s">
        <v>28</v>
      </c>
      <c r="C32" s="26">
        <v>5.2438027918000002E-3</v>
      </c>
      <c r="D32" s="26">
        <v>1.3263854804999999E-2</v>
      </c>
      <c r="E32" s="26">
        <v>1.8871953353000001E-2</v>
      </c>
      <c r="F32" s="26">
        <v>2.4410665811000001E-2</v>
      </c>
      <c r="G32" s="26">
        <v>4.3748285478999997E-2</v>
      </c>
      <c r="H32" s="21"/>
      <c r="I32" s="27">
        <f t="shared" si="1"/>
        <v>8.0200520131999999E-3</v>
      </c>
      <c r="J32" s="27">
        <f t="shared" si="1"/>
        <v>5.6080985480000019E-3</v>
      </c>
      <c r="K32" s="27">
        <f t="shared" si="1"/>
        <v>5.5387124580000002E-3</v>
      </c>
      <c r="L32" s="27">
        <f t="shared" si="1"/>
        <v>1.9337619667999996E-2</v>
      </c>
    </row>
    <row r="33" spans="1:12" x14ac:dyDescent="0.25">
      <c r="A33" s="3"/>
      <c r="B33" s="20" t="s">
        <v>29</v>
      </c>
      <c r="C33" s="28">
        <v>0.11146938341</v>
      </c>
      <c r="D33" s="28">
        <v>0.10580746851</v>
      </c>
      <c r="E33" s="28">
        <v>0.110814937</v>
      </c>
      <c r="F33" s="28">
        <v>0.10537302055</v>
      </c>
      <c r="G33" s="28">
        <v>9.9906404931999995E-2</v>
      </c>
      <c r="H33" s="29"/>
      <c r="I33" s="30">
        <f t="shared" si="1"/>
        <v>-5.6619148999999952E-3</v>
      </c>
      <c r="J33" s="30">
        <f t="shared" si="1"/>
        <v>5.0074684899999999E-3</v>
      </c>
      <c r="K33" s="30">
        <f t="shared" si="1"/>
        <v>-5.4419164500000006E-3</v>
      </c>
      <c r="L33" s="30">
        <f t="shared" si="1"/>
        <v>-5.4666156180000064E-3</v>
      </c>
    </row>
    <row r="34" spans="1:12" x14ac:dyDescent="0.25">
      <c r="A34" s="15"/>
      <c r="B34" s="31" t="s">
        <v>30</v>
      </c>
      <c r="C34" s="14">
        <v>19.035412788999999</v>
      </c>
      <c r="D34" s="14">
        <v>20.382331067999999</v>
      </c>
      <c r="E34" s="14">
        <v>21.972568238000001</v>
      </c>
      <c r="F34" s="14">
        <v>22.526452568</v>
      </c>
      <c r="G34" s="14">
        <v>23.086859944</v>
      </c>
      <c r="H34" s="15"/>
      <c r="I34" s="22">
        <f t="shared" si="1"/>
        <v>1.3469182790000005</v>
      </c>
      <c r="J34" s="22">
        <f t="shared" si="1"/>
        <v>1.5902371700000018</v>
      </c>
      <c r="K34" s="22">
        <f t="shared" si="1"/>
        <v>0.55388432999999893</v>
      </c>
      <c r="L34" s="22">
        <f t="shared" si="1"/>
        <v>0.56040737600000057</v>
      </c>
    </row>
    <row r="35" spans="1:12" x14ac:dyDescent="0.25">
      <c r="B35" s="32" t="s">
        <v>31</v>
      </c>
      <c r="C35" s="15"/>
      <c r="D35" s="31"/>
      <c r="E35" s="15"/>
      <c r="F35" s="15"/>
      <c r="G35" s="15"/>
      <c r="H35" s="15"/>
      <c r="I35" s="31" t="s">
        <v>32</v>
      </c>
      <c r="J35" s="33">
        <f>E26/D26-1</f>
        <v>7.8572602315567064E-2</v>
      </c>
      <c r="K35" s="33">
        <f>F26/E26-1</f>
        <v>2.4509024065175522E-2</v>
      </c>
      <c r="L35" s="33">
        <f>G26/F26-1</f>
        <v>3.1673526042916622E-2</v>
      </c>
    </row>
    <row r="36" spans="1:12" x14ac:dyDescent="0.25">
      <c r="D36" s="25"/>
      <c r="E36" s="25"/>
      <c r="F36" s="25"/>
      <c r="G36" s="25"/>
    </row>
    <row r="38" spans="1:12" x14ac:dyDescent="0.25">
      <c r="A38" s="24"/>
      <c r="B38" s="24"/>
      <c r="C38" s="24" t="s">
        <v>33</v>
      </c>
      <c r="D38" s="24" t="s">
        <v>34</v>
      </c>
      <c r="E38" s="34" t="s">
        <v>35</v>
      </c>
      <c r="F38" s="34" t="s">
        <v>36</v>
      </c>
    </row>
    <row r="39" spans="1:12" x14ac:dyDescent="0.25">
      <c r="A39" s="24">
        <f t="shared" ref="A39:A86" si="2">YEAR(B39)</f>
        <v>2022</v>
      </c>
      <c r="B39" s="35">
        <v>44562</v>
      </c>
      <c r="C39" s="36">
        <v>19.370147515999999</v>
      </c>
      <c r="D39" s="37" t="e">
        <v>#N/A</v>
      </c>
      <c r="E39" s="38"/>
      <c r="F39" s="38">
        <v>19.370147515999999</v>
      </c>
      <c r="G39" s="39"/>
    </row>
    <row r="40" spans="1:12" x14ac:dyDescent="0.25">
      <c r="A40" s="24">
        <f t="shared" si="2"/>
        <v>2022</v>
      </c>
      <c r="B40" s="35">
        <v>44593</v>
      </c>
      <c r="C40" s="36">
        <v>19.297978535999999</v>
      </c>
      <c r="D40" s="37" t="e">
        <v>#N/A</v>
      </c>
      <c r="E40" s="38">
        <f t="shared" ref="E40:E49" si="3">AVERAGEIF($A$39:$A$100,A40,$F$39:$F$100)</f>
        <v>20.377098433250001</v>
      </c>
      <c r="F40" s="38">
        <v>19.297978535999999</v>
      </c>
      <c r="G40" s="39"/>
    </row>
    <row r="41" spans="1:12" x14ac:dyDescent="0.25">
      <c r="A41" s="24">
        <f t="shared" si="2"/>
        <v>2022</v>
      </c>
      <c r="B41" s="35">
        <v>44621</v>
      </c>
      <c r="C41" s="36">
        <v>20.243382709999999</v>
      </c>
      <c r="D41" s="37" t="e">
        <v>#N/A</v>
      </c>
      <c r="E41" s="38">
        <f t="shared" si="3"/>
        <v>20.377098433250001</v>
      </c>
      <c r="F41" s="38">
        <v>20.243382709999999</v>
      </c>
      <c r="G41" s="39"/>
      <c r="H41" s="40"/>
    </row>
    <row r="42" spans="1:12" x14ac:dyDescent="0.25">
      <c r="A42" s="24">
        <f t="shared" si="2"/>
        <v>2022</v>
      </c>
      <c r="B42" s="35">
        <v>44652</v>
      </c>
      <c r="C42" s="36">
        <v>20.163061766999999</v>
      </c>
      <c r="D42" s="37" t="e">
        <v>#N/A</v>
      </c>
      <c r="E42" s="38">
        <f t="shared" si="3"/>
        <v>20.377098433250001</v>
      </c>
      <c r="F42" s="38">
        <v>20.163061766999999</v>
      </c>
      <c r="G42" s="39"/>
    </row>
    <row r="43" spans="1:12" x14ac:dyDescent="0.25">
      <c r="A43" s="24">
        <f t="shared" si="2"/>
        <v>2022</v>
      </c>
      <c r="B43" s="35">
        <v>44682</v>
      </c>
      <c r="C43" s="36">
        <v>20.219596934999998</v>
      </c>
      <c r="D43" s="37" t="e">
        <v>#N/A</v>
      </c>
      <c r="E43" s="38">
        <f t="shared" si="3"/>
        <v>20.377098433250001</v>
      </c>
      <c r="F43" s="38">
        <v>20.219596934999998</v>
      </c>
      <c r="G43" s="39"/>
    </row>
    <row r="44" spans="1:12" x14ac:dyDescent="0.25">
      <c r="A44" s="24">
        <f t="shared" si="2"/>
        <v>2022</v>
      </c>
      <c r="B44" s="35">
        <v>44713</v>
      </c>
      <c r="C44" s="36">
        <v>20.513278499999998</v>
      </c>
      <c r="D44" s="37" t="e">
        <v>#N/A</v>
      </c>
      <c r="E44" s="38">
        <f t="shared" si="3"/>
        <v>20.377098433250001</v>
      </c>
      <c r="F44" s="38">
        <v>20.513278499999998</v>
      </c>
      <c r="G44" s="39"/>
    </row>
    <row r="45" spans="1:12" x14ac:dyDescent="0.25">
      <c r="A45" s="24">
        <f t="shared" si="2"/>
        <v>2022</v>
      </c>
      <c r="B45" s="35">
        <v>44743</v>
      </c>
      <c r="C45" s="36">
        <v>20.732252161000002</v>
      </c>
      <c r="D45" s="37" t="e">
        <v>#N/A</v>
      </c>
      <c r="E45" s="38">
        <f t="shared" si="3"/>
        <v>20.377098433250001</v>
      </c>
      <c r="F45" s="38">
        <v>20.732252161000002</v>
      </c>
      <c r="G45" s="39"/>
    </row>
    <row r="46" spans="1:12" x14ac:dyDescent="0.25">
      <c r="A46" s="24">
        <f t="shared" si="2"/>
        <v>2022</v>
      </c>
      <c r="B46" s="35">
        <v>44774</v>
      </c>
      <c r="C46" s="36">
        <v>20.604362128999998</v>
      </c>
      <c r="D46" s="37" t="e">
        <v>#N/A</v>
      </c>
      <c r="E46" s="38">
        <f t="shared" si="3"/>
        <v>20.377098433250001</v>
      </c>
      <c r="F46" s="38">
        <v>20.604362128999998</v>
      </c>
      <c r="G46" s="39"/>
    </row>
    <row r="47" spans="1:12" x14ac:dyDescent="0.25">
      <c r="A47" s="24">
        <f t="shared" si="2"/>
        <v>2022</v>
      </c>
      <c r="B47" s="35">
        <v>44805</v>
      </c>
      <c r="C47" s="36">
        <v>21.022847766999998</v>
      </c>
      <c r="D47" s="37" t="e">
        <v>#N/A</v>
      </c>
      <c r="E47" s="38">
        <f t="shared" si="3"/>
        <v>20.377098433250001</v>
      </c>
      <c r="F47" s="38">
        <v>21.022847766999998</v>
      </c>
      <c r="G47" s="39"/>
    </row>
    <row r="48" spans="1:12" x14ac:dyDescent="0.25">
      <c r="A48" s="24">
        <f t="shared" si="2"/>
        <v>2022</v>
      </c>
      <c r="B48" s="35">
        <v>44835</v>
      </c>
      <c r="C48" s="36">
        <v>21.055754289999999</v>
      </c>
      <c r="D48" s="37" t="e">
        <v>#N/A</v>
      </c>
      <c r="E48" s="38">
        <f t="shared" si="3"/>
        <v>20.377098433250001</v>
      </c>
      <c r="F48" s="38">
        <v>21.055754289999999</v>
      </c>
      <c r="G48" s="39"/>
    </row>
    <row r="49" spans="1:8" x14ac:dyDescent="0.25">
      <c r="A49" s="24">
        <f t="shared" si="2"/>
        <v>2022</v>
      </c>
      <c r="B49" s="35">
        <v>44866</v>
      </c>
      <c r="C49" s="36">
        <v>21.136653533</v>
      </c>
      <c r="D49" s="37" t="e">
        <v>#N/A</v>
      </c>
      <c r="E49" s="38">
        <f t="shared" si="3"/>
        <v>20.377098433250001</v>
      </c>
      <c r="F49" s="38">
        <v>21.136653533</v>
      </c>
      <c r="G49" s="39"/>
    </row>
    <row r="50" spans="1:8" x14ac:dyDescent="0.25">
      <c r="A50" s="24">
        <f t="shared" si="2"/>
        <v>2022</v>
      </c>
      <c r="B50" s="35">
        <v>44896</v>
      </c>
      <c r="C50" s="36">
        <v>20.165865355000001</v>
      </c>
      <c r="D50" s="37" t="e">
        <v>#N/A</v>
      </c>
      <c r="E50" s="38"/>
      <c r="F50" s="38">
        <v>20.165865355000001</v>
      </c>
      <c r="G50" s="39"/>
    </row>
    <row r="51" spans="1:8" x14ac:dyDescent="0.25">
      <c r="A51" s="24">
        <f t="shared" si="2"/>
        <v>2023</v>
      </c>
      <c r="B51" s="35">
        <v>44927</v>
      </c>
      <c r="C51" s="36">
        <v>21.131112741999999</v>
      </c>
      <c r="D51" s="37" t="e">
        <v>#N/A</v>
      </c>
      <c r="E51" s="38"/>
      <c r="F51" s="38">
        <v>21.131112741999999</v>
      </c>
      <c r="G51" s="39"/>
    </row>
    <row r="52" spans="1:8" x14ac:dyDescent="0.25">
      <c r="A52" s="24">
        <f t="shared" si="2"/>
        <v>2023</v>
      </c>
      <c r="B52" s="35">
        <v>44958</v>
      </c>
      <c r="C52" s="36">
        <v>21.096041357000001</v>
      </c>
      <c r="D52" s="37" t="e">
        <v>#N/A</v>
      </c>
      <c r="E52" s="38">
        <f>AVERAGEIF($A$39:$A$100,A52,$F$39:$F$100)</f>
        <v>21.967833892083334</v>
      </c>
      <c r="F52" s="38">
        <v>21.096041357000001</v>
      </c>
      <c r="G52" s="39"/>
    </row>
    <row r="53" spans="1:8" x14ac:dyDescent="0.25">
      <c r="A53" s="24">
        <f t="shared" si="2"/>
        <v>2023</v>
      </c>
      <c r="B53" s="35">
        <v>44986</v>
      </c>
      <c r="C53" s="36">
        <v>21.536506289999998</v>
      </c>
      <c r="D53" s="37" t="e">
        <v>#N/A</v>
      </c>
      <c r="E53" s="38">
        <f t="shared" ref="E53:E61" si="4">AVERAGEIF($A$39:$A$100,A53,$F$39:$F$100)</f>
        <v>21.967833892083334</v>
      </c>
      <c r="F53" s="38">
        <v>21.536506289999998</v>
      </c>
      <c r="G53" s="39"/>
      <c r="H53" s="40"/>
    </row>
    <row r="54" spans="1:8" x14ac:dyDescent="0.25">
      <c r="A54" s="24">
        <f t="shared" si="2"/>
        <v>2023</v>
      </c>
      <c r="B54" s="35">
        <v>45017</v>
      </c>
      <c r="C54" s="36">
        <v>21.579399599999999</v>
      </c>
      <c r="D54" s="37" t="e">
        <v>#N/A</v>
      </c>
      <c r="E54" s="38">
        <f t="shared" si="4"/>
        <v>21.967833892083334</v>
      </c>
      <c r="F54" s="38">
        <v>21.579399599999999</v>
      </c>
      <c r="G54" s="39"/>
    </row>
    <row r="55" spans="1:8" x14ac:dyDescent="0.25">
      <c r="A55" s="24">
        <f t="shared" si="2"/>
        <v>2023</v>
      </c>
      <c r="B55" s="35">
        <v>45047</v>
      </c>
      <c r="C55" s="36">
        <v>21.602581806</v>
      </c>
      <c r="D55" s="37" t="e">
        <v>#N/A</v>
      </c>
      <c r="E55" s="38">
        <f t="shared" si="4"/>
        <v>21.967833892083334</v>
      </c>
      <c r="F55" s="38">
        <v>21.602581806</v>
      </c>
      <c r="G55" s="39"/>
    </row>
    <row r="56" spans="1:8" x14ac:dyDescent="0.25">
      <c r="A56" s="24">
        <f t="shared" si="2"/>
        <v>2023</v>
      </c>
      <c r="B56" s="35">
        <v>45078</v>
      </c>
      <c r="C56" s="36">
        <v>21.892111433</v>
      </c>
      <c r="D56" s="37" t="e">
        <v>#N/A</v>
      </c>
      <c r="E56" s="38">
        <f t="shared" si="4"/>
        <v>21.967833892083334</v>
      </c>
      <c r="F56" s="38">
        <v>21.892111433</v>
      </c>
      <c r="G56" s="39"/>
    </row>
    <row r="57" spans="1:8" x14ac:dyDescent="0.25">
      <c r="A57" s="24">
        <f t="shared" si="2"/>
        <v>2023</v>
      </c>
      <c r="B57" s="35">
        <v>45108</v>
      </c>
      <c r="C57" s="36">
        <v>22.026402580999999</v>
      </c>
      <c r="D57" s="37" t="e">
        <v>#N/A</v>
      </c>
      <c r="E57" s="38">
        <f t="shared" si="4"/>
        <v>21.967833892083334</v>
      </c>
      <c r="F57" s="38">
        <v>22.026402580999999</v>
      </c>
      <c r="G57" s="39"/>
    </row>
    <row r="58" spans="1:8" x14ac:dyDescent="0.25">
      <c r="A58" s="24">
        <f t="shared" si="2"/>
        <v>2023</v>
      </c>
      <c r="B58" s="35">
        <v>45139</v>
      </c>
      <c r="C58" s="36">
        <v>22.278824097000001</v>
      </c>
      <c r="D58" s="37" t="e">
        <v>#N/A</v>
      </c>
      <c r="E58" s="38">
        <f t="shared" si="4"/>
        <v>21.967833892083334</v>
      </c>
      <c r="F58" s="38">
        <v>22.278824097000001</v>
      </c>
      <c r="G58" s="39"/>
    </row>
    <row r="59" spans="1:8" x14ac:dyDescent="0.25">
      <c r="A59" s="24">
        <f t="shared" si="2"/>
        <v>2023</v>
      </c>
      <c r="B59" s="35">
        <v>45170</v>
      </c>
      <c r="C59" s="36">
        <v>22.593191999999998</v>
      </c>
      <c r="D59" s="37" t="e">
        <v>#N/A</v>
      </c>
      <c r="E59" s="38">
        <f t="shared" si="4"/>
        <v>21.967833892083334</v>
      </c>
      <c r="F59" s="38">
        <v>22.593191999999998</v>
      </c>
      <c r="G59" s="39"/>
    </row>
    <row r="60" spans="1:8" x14ac:dyDescent="0.25">
      <c r="A60" s="24">
        <f t="shared" si="2"/>
        <v>2023</v>
      </c>
      <c r="B60" s="35">
        <v>45200</v>
      </c>
      <c r="C60" s="36">
        <v>22.518060225999999</v>
      </c>
      <c r="D60" s="37" t="e">
        <v>#N/A</v>
      </c>
      <c r="E60" s="38">
        <f t="shared" si="4"/>
        <v>21.967833892083334</v>
      </c>
      <c r="F60" s="38">
        <v>22.518060225999999</v>
      </c>
      <c r="G60" s="39"/>
    </row>
    <row r="61" spans="1:8" x14ac:dyDescent="0.25">
      <c r="A61" s="24">
        <f t="shared" si="2"/>
        <v>2023</v>
      </c>
      <c r="B61" s="35">
        <v>45231</v>
      </c>
      <c r="C61" s="36">
        <v>22.693973766999999</v>
      </c>
      <c r="D61" s="37" t="e">
        <v>#N/A</v>
      </c>
      <c r="E61" s="38">
        <f t="shared" si="4"/>
        <v>21.967833892083334</v>
      </c>
      <c r="F61" s="38">
        <v>22.693973766999999</v>
      </c>
      <c r="G61" s="39"/>
    </row>
    <row r="62" spans="1:8" x14ac:dyDescent="0.25">
      <c r="A62" s="24">
        <f t="shared" si="2"/>
        <v>2023</v>
      </c>
      <c r="B62" s="35">
        <v>45261</v>
      </c>
      <c r="C62" s="36">
        <v>22.665800806</v>
      </c>
      <c r="D62" s="37" t="e">
        <v>#N/A</v>
      </c>
      <c r="E62" s="38"/>
      <c r="F62" s="38">
        <v>22.665800806</v>
      </c>
      <c r="G62" s="39"/>
    </row>
    <row r="63" spans="1:8" x14ac:dyDescent="0.25">
      <c r="A63" s="24">
        <f t="shared" si="2"/>
        <v>2024</v>
      </c>
      <c r="B63" s="35">
        <v>45292</v>
      </c>
      <c r="C63" s="36">
        <v>21.081009194</v>
      </c>
      <c r="D63" s="37" t="e">
        <v>#N/A</v>
      </c>
      <c r="E63" s="38"/>
      <c r="F63" s="38">
        <v>21.081009194</v>
      </c>
      <c r="G63" s="39"/>
    </row>
    <row r="64" spans="1:8" x14ac:dyDescent="0.25">
      <c r="A64" s="24">
        <f t="shared" si="2"/>
        <v>2024</v>
      </c>
      <c r="B64" s="35">
        <v>45323</v>
      </c>
      <c r="C64" s="36">
        <v>22.154315517000001</v>
      </c>
      <c r="D64" s="37" t="e">
        <v>#N/A</v>
      </c>
      <c r="E64" s="38">
        <f>AVERAGEIF($A$39:$A$100,A64,$F$39:$F$100)</f>
        <v>22.526753649916667</v>
      </c>
      <c r="F64" s="38">
        <v>22.154315517000001</v>
      </c>
      <c r="G64" s="39"/>
    </row>
    <row r="65" spans="1:8" x14ac:dyDescent="0.25">
      <c r="A65" s="24">
        <f t="shared" si="2"/>
        <v>2024</v>
      </c>
      <c r="B65" s="35">
        <v>45352</v>
      </c>
      <c r="C65" s="36">
        <v>22.498334805999999</v>
      </c>
      <c r="D65" s="37" t="e">
        <v>#N/A</v>
      </c>
      <c r="E65" s="38">
        <f t="shared" ref="E65:E73" si="5">AVERAGEIF($A$39:$A$100,A65,$F$39:$F$100)</f>
        <v>22.526753649916667</v>
      </c>
      <c r="F65" s="38">
        <v>22.498334805999999</v>
      </c>
      <c r="G65" s="39"/>
      <c r="H65" s="40"/>
    </row>
    <row r="66" spans="1:8" x14ac:dyDescent="0.25">
      <c r="A66" s="24">
        <f t="shared" si="2"/>
        <v>2024</v>
      </c>
      <c r="B66" s="35">
        <v>45383</v>
      </c>
      <c r="C66" s="36">
        <v>22.719072933</v>
      </c>
      <c r="D66" s="37" t="e">
        <v>#N/A</v>
      </c>
      <c r="E66" s="38">
        <f t="shared" si="5"/>
        <v>22.526753649916667</v>
      </c>
      <c r="F66" s="38">
        <v>22.719072933</v>
      </c>
      <c r="G66" s="39"/>
    </row>
    <row r="67" spans="1:8" x14ac:dyDescent="0.25">
      <c r="A67" s="24">
        <f t="shared" si="2"/>
        <v>2024</v>
      </c>
      <c r="B67" s="35">
        <v>45413</v>
      </c>
      <c r="C67" s="36">
        <v>22.736339999999998</v>
      </c>
      <c r="D67" s="37" t="e">
        <v>#N/A</v>
      </c>
      <c r="E67" s="38">
        <f t="shared" si="5"/>
        <v>22.526753649916667</v>
      </c>
      <c r="F67" s="38">
        <v>22.736339999999998</v>
      </c>
      <c r="G67" s="39"/>
    </row>
    <row r="68" spans="1:8" x14ac:dyDescent="0.25">
      <c r="A68" s="24">
        <f t="shared" si="2"/>
        <v>2024</v>
      </c>
      <c r="B68" s="35">
        <v>45444</v>
      </c>
      <c r="C68" s="36">
        <v>22.810394866999999</v>
      </c>
      <c r="D68" s="37" t="e">
        <v>#N/A</v>
      </c>
      <c r="E68" s="38">
        <f t="shared" si="5"/>
        <v>22.526753649916667</v>
      </c>
      <c r="F68" s="38">
        <v>22.810394866999999</v>
      </c>
      <c r="G68" s="39"/>
    </row>
    <row r="69" spans="1:8" x14ac:dyDescent="0.25">
      <c r="A69" s="24">
        <f t="shared" si="2"/>
        <v>2024</v>
      </c>
      <c r="B69" s="35">
        <v>45474</v>
      </c>
      <c r="C69" s="36">
        <v>22.682488602999999</v>
      </c>
      <c r="D69" s="37" t="e">
        <v>#N/A</v>
      </c>
      <c r="E69" s="38">
        <f t="shared" si="5"/>
        <v>22.526753649916667</v>
      </c>
      <c r="F69" s="38">
        <v>22.682488602999999</v>
      </c>
      <c r="G69" s="39"/>
    </row>
    <row r="70" spans="1:8" x14ac:dyDescent="0.25">
      <c r="A70" s="24">
        <f t="shared" si="2"/>
        <v>2024</v>
      </c>
      <c r="B70" s="35">
        <v>45505</v>
      </c>
      <c r="C70" s="36">
        <v>22.742853479000001</v>
      </c>
      <c r="D70" s="37">
        <v>22.742853479000001</v>
      </c>
      <c r="E70" s="38">
        <f t="shared" si="5"/>
        <v>22.526753649916667</v>
      </c>
      <c r="F70" s="38">
        <v>22.742853479000001</v>
      </c>
      <c r="G70" s="39"/>
    </row>
    <row r="71" spans="1:8" x14ac:dyDescent="0.25">
      <c r="A71" s="24">
        <f t="shared" si="2"/>
        <v>2024</v>
      </c>
      <c r="B71" s="35">
        <v>45536</v>
      </c>
      <c r="C71" s="36" t="e">
        <v>#N/A</v>
      </c>
      <c r="D71" s="37">
        <v>22.655200099999998</v>
      </c>
      <c r="E71" s="38">
        <f t="shared" si="5"/>
        <v>22.526753649916667</v>
      </c>
      <c r="F71" s="38">
        <v>22.655200099999998</v>
      </c>
      <c r="G71" s="39"/>
    </row>
    <row r="72" spans="1:8" x14ac:dyDescent="0.25">
      <c r="A72" s="24">
        <f t="shared" si="2"/>
        <v>2024</v>
      </c>
      <c r="B72" s="35">
        <v>45566</v>
      </c>
      <c r="C72" s="36" t="e">
        <v>#N/A</v>
      </c>
      <c r="D72" s="37">
        <v>22.700787399999999</v>
      </c>
      <c r="E72" s="38">
        <f t="shared" si="5"/>
        <v>22.526753649916667</v>
      </c>
      <c r="F72" s="38">
        <v>22.700787399999999</v>
      </c>
      <c r="G72" s="39"/>
    </row>
    <row r="73" spans="1:8" x14ac:dyDescent="0.25">
      <c r="A73" s="24">
        <f t="shared" si="2"/>
        <v>2024</v>
      </c>
      <c r="B73" s="35">
        <v>45597</v>
      </c>
      <c r="C73" s="36" t="e">
        <v>#N/A</v>
      </c>
      <c r="D73" s="37">
        <v>22.7774188</v>
      </c>
      <c r="E73" s="38">
        <f t="shared" si="5"/>
        <v>22.526753649916667</v>
      </c>
      <c r="F73" s="38">
        <v>22.7774188</v>
      </c>
      <c r="G73" s="39"/>
    </row>
    <row r="74" spans="1:8" x14ac:dyDescent="0.25">
      <c r="A74" s="24">
        <f t="shared" si="2"/>
        <v>2024</v>
      </c>
      <c r="B74" s="35">
        <v>45627</v>
      </c>
      <c r="C74" s="36" t="e">
        <v>#N/A</v>
      </c>
      <c r="D74" s="37">
        <v>22.7628281</v>
      </c>
      <c r="E74" s="38"/>
      <c r="F74" s="38">
        <v>22.7628281</v>
      </c>
      <c r="G74" s="39"/>
    </row>
    <row r="75" spans="1:8" x14ac:dyDescent="0.25">
      <c r="A75" s="24">
        <f t="shared" si="2"/>
        <v>2025</v>
      </c>
      <c r="B75" s="35">
        <v>45658</v>
      </c>
      <c r="C75" s="36" t="e">
        <v>#N/A</v>
      </c>
      <c r="D75" s="37">
        <v>22.641458499999999</v>
      </c>
      <c r="E75" s="38"/>
      <c r="F75" s="38">
        <v>22.641458499999999</v>
      </c>
      <c r="G75" s="39"/>
    </row>
    <row r="76" spans="1:8" x14ac:dyDescent="0.25">
      <c r="A76" s="24">
        <f t="shared" si="2"/>
        <v>2025</v>
      </c>
      <c r="B76" s="35">
        <v>45689</v>
      </c>
      <c r="C76" s="36" t="e">
        <v>#N/A</v>
      </c>
      <c r="D76" s="37">
        <v>22.404669999999999</v>
      </c>
      <c r="E76" s="38">
        <f>AVERAGEIF($A$39:$A$100,A76,$F$39:$F$100)</f>
        <v>23.082519524999999</v>
      </c>
      <c r="F76" s="38">
        <v>22.404669999999999</v>
      </c>
      <c r="G76" s="39"/>
    </row>
    <row r="77" spans="1:8" x14ac:dyDescent="0.25">
      <c r="A77" s="24">
        <f t="shared" si="2"/>
        <v>2025</v>
      </c>
      <c r="B77" s="35">
        <v>45717</v>
      </c>
      <c r="C77" s="36" t="e">
        <v>#N/A</v>
      </c>
      <c r="D77" s="37">
        <v>22.8049626</v>
      </c>
      <c r="E77" s="38">
        <f t="shared" ref="E77:E85" si="6">AVERAGEIF($A$39:$A$100,A77,$F$39:$F$100)</f>
        <v>23.082519524999999</v>
      </c>
      <c r="F77" s="38">
        <v>22.8049626</v>
      </c>
      <c r="G77" s="39"/>
      <c r="H77" s="40"/>
    </row>
    <row r="78" spans="1:8" x14ac:dyDescent="0.25">
      <c r="A78" s="24">
        <f t="shared" si="2"/>
        <v>2025</v>
      </c>
      <c r="B78" s="35">
        <v>45748</v>
      </c>
      <c r="C78" s="36" t="e">
        <v>#N/A</v>
      </c>
      <c r="D78" s="37">
        <v>22.874075099999999</v>
      </c>
      <c r="E78" s="38">
        <f t="shared" si="6"/>
        <v>23.082519524999999</v>
      </c>
      <c r="F78" s="38">
        <v>22.874075099999999</v>
      </c>
      <c r="G78" s="39"/>
    </row>
    <row r="79" spans="1:8" x14ac:dyDescent="0.25">
      <c r="A79" s="24">
        <f t="shared" si="2"/>
        <v>2025</v>
      </c>
      <c r="B79" s="35">
        <v>45778</v>
      </c>
      <c r="C79" s="36" t="e">
        <v>#N/A</v>
      </c>
      <c r="D79" s="37">
        <v>23.0953154</v>
      </c>
      <c r="E79" s="38">
        <f t="shared" si="6"/>
        <v>23.082519524999999</v>
      </c>
      <c r="F79" s="38">
        <v>23.0953154</v>
      </c>
      <c r="G79" s="39"/>
    </row>
    <row r="80" spans="1:8" x14ac:dyDescent="0.25">
      <c r="A80" s="24">
        <f t="shared" si="2"/>
        <v>2025</v>
      </c>
      <c r="B80" s="35">
        <v>45809</v>
      </c>
      <c r="C80" s="36" t="e">
        <v>#N/A</v>
      </c>
      <c r="D80" s="37">
        <v>23.111286</v>
      </c>
      <c r="E80" s="38">
        <f t="shared" si="6"/>
        <v>23.082519524999999</v>
      </c>
      <c r="F80" s="38">
        <v>23.111286</v>
      </c>
      <c r="G80" s="39"/>
    </row>
    <row r="81" spans="1:7" x14ac:dyDescent="0.25">
      <c r="A81" s="24">
        <f t="shared" si="2"/>
        <v>2025</v>
      </c>
      <c r="B81" s="35">
        <v>45839</v>
      </c>
      <c r="C81" s="36" t="e">
        <v>#N/A</v>
      </c>
      <c r="D81" s="37">
        <v>23.126527899999999</v>
      </c>
      <c r="E81" s="38">
        <f t="shared" si="6"/>
        <v>23.082519524999999</v>
      </c>
      <c r="F81" s="38">
        <v>23.126527899999999</v>
      </c>
      <c r="G81" s="39"/>
    </row>
    <row r="82" spans="1:7" x14ac:dyDescent="0.25">
      <c r="A82" s="24">
        <f t="shared" si="2"/>
        <v>2025</v>
      </c>
      <c r="B82" s="35">
        <v>45870</v>
      </c>
      <c r="C82" s="36" t="e">
        <v>#N/A</v>
      </c>
      <c r="D82" s="37">
        <v>23.227784700000001</v>
      </c>
      <c r="E82" s="38">
        <f t="shared" si="6"/>
        <v>23.082519524999999</v>
      </c>
      <c r="F82" s="38">
        <v>23.227784700000001</v>
      </c>
      <c r="G82" s="39"/>
    </row>
    <row r="83" spans="1:7" x14ac:dyDescent="0.25">
      <c r="A83" s="24">
        <f t="shared" si="2"/>
        <v>2025</v>
      </c>
      <c r="B83" s="35">
        <v>45901</v>
      </c>
      <c r="C83" s="36" t="e">
        <v>#N/A</v>
      </c>
      <c r="D83" s="37">
        <v>23.260452000000001</v>
      </c>
      <c r="E83" s="38">
        <f t="shared" si="6"/>
        <v>23.082519524999999</v>
      </c>
      <c r="F83" s="38">
        <v>23.260452000000001</v>
      </c>
      <c r="G83" s="39"/>
    </row>
    <row r="84" spans="1:7" x14ac:dyDescent="0.25">
      <c r="A84" s="24">
        <f t="shared" si="2"/>
        <v>2025</v>
      </c>
      <c r="B84" s="35">
        <v>45931</v>
      </c>
      <c r="C84" s="36" t="e">
        <v>#N/A</v>
      </c>
      <c r="D84" s="37">
        <v>23.420943999999999</v>
      </c>
      <c r="E84" s="38">
        <f t="shared" si="6"/>
        <v>23.082519524999999</v>
      </c>
      <c r="F84" s="38">
        <v>23.420943999999999</v>
      </c>
      <c r="G84" s="39"/>
    </row>
    <row r="85" spans="1:7" x14ac:dyDescent="0.25">
      <c r="A85" s="24">
        <f t="shared" si="2"/>
        <v>2025</v>
      </c>
      <c r="B85" s="35">
        <v>45962</v>
      </c>
      <c r="C85" s="36" t="e">
        <v>#N/A</v>
      </c>
      <c r="D85" s="37">
        <v>23.5335608</v>
      </c>
      <c r="E85" s="38">
        <f t="shared" si="6"/>
        <v>23.082519524999999</v>
      </c>
      <c r="F85" s="38">
        <v>23.5335608</v>
      </c>
      <c r="G85" s="39"/>
    </row>
    <row r="86" spans="1:7" x14ac:dyDescent="0.25">
      <c r="A86" s="24">
        <f t="shared" si="2"/>
        <v>2025</v>
      </c>
      <c r="B86" s="35">
        <v>45992</v>
      </c>
      <c r="C86" s="36" t="e">
        <v>#N/A</v>
      </c>
      <c r="D86" s="37">
        <v>23.489197300000001</v>
      </c>
      <c r="E86" s="38"/>
      <c r="F86" s="38">
        <v>23.489197300000001</v>
      </c>
      <c r="G86" s="39"/>
    </row>
    <row r="87" spans="1:7" x14ac:dyDescent="0.25">
      <c r="F87" s="40"/>
      <c r="G87" s="39"/>
    </row>
    <row r="88" spans="1:7" x14ac:dyDescent="0.25">
      <c r="F88" s="40"/>
      <c r="G88" s="39"/>
    </row>
    <row r="89" spans="1:7" x14ac:dyDescent="0.25">
      <c r="F89" s="40"/>
      <c r="G89" s="39"/>
    </row>
    <row r="90" spans="1:7" x14ac:dyDescent="0.25">
      <c r="F90" s="40"/>
      <c r="G90" s="39"/>
    </row>
    <row r="91" spans="1:7" x14ac:dyDescent="0.25">
      <c r="F91" s="40"/>
      <c r="G91" s="39"/>
    </row>
    <row r="92" spans="1:7" x14ac:dyDescent="0.25">
      <c r="A92" s="41"/>
      <c r="B92" s="41" t="s">
        <v>37</v>
      </c>
      <c r="F92" s="40"/>
      <c r="G92" s="39"/>
    </row>
    <row r="93" spans="1:7" x14ac:dyDescent="0.25">
      <c r="A93" s="15">
        <v>2.5</v>
      </c>
      <c r="B93" s="42">
        <v>-1</v>
      </c>
      <c r="F93" s="40"/>
      <c r="G93" s="39"/>
    </row>
    <row r="94" spans="1:7" x14ac:dyDescent="0.25">
      <c r="A94" s="15">
        <v>2.5</v>
      </c>
      <c r="B94" s="42">
        <v>2</v>
      </c>
      <c r="F94" s="40"/>
      <c r="G94" s="39"/>
    </row>
    <row r="95" spans="1:7" x14ac:dyDescent="0.25">
      <c r="F95" s="40"/>
      <c r="G95" s="39"/>
    </row>
    <row r="96" spans="1:7" x14ac:dyDescent="0.25">
      <c r="F96" s="40"/>
      <c r="G96" s="39"/>
    </row>
    <row r="97" spans="6:7" x14ac:dyDescent="0.25">
      <c r="F97" s="40"/>
      <c r="G97" s="39"/>
    </row>
    <row r="98" spans="6:7" x14ac:dyDescent="0.25">
      <c r="F98" s="40"/>
      <c r="G98" s="39"/>
    </row>
    <row r="99" spans="6:7" x14ac:dyDescent="0.25">
      <c r="F99" s="40"/>
      <c r="G99" s="39"/>
    </row>
    <row r="100" spans="6:7" x14ac:dyDescent="0.25">
      <c r="F100" s="40"/>
      <c r="G100" s="39"/>
    </row>
    <row r="101" spans="6:7" x14ac:dyDescent="0.25">
      <c r="F101" s="40"/>
      <c r="G101" s="39"/>
    </row>
    <row r="102" spans="6:7" x14ac:dyDescent="0.25">
      <c r="F102" s="40"/>
      <c r="G102" s="39"/>
    </row>
    <row r="103" spans="6:7" x14ac:dyDescent="0.25">
      <c r="F103" s="40"/>
      <c r="G103" s="39"/>
    </row>
    <row r="104" spans="6:7" x14ac:dyDescent="0.25">
      <c r="F104" s="40"/>
      <c r="G104" s="39"/>
    </row>
    <row r="105" spans="6:7" x14ac:dyDescent="0.25">
      <c r="F105" s="40"/>
      <c r="G105" s="39"/>
    </row>
    <row r="106" spans="6:7" x14ac:dyDescent="0.25">
      <c r="F106" s="40"/>
      <c r="G106" s="39"/>
    </row>
    <row r="107" spans="6:7" x14ac:dyDescent="0.25">
      <c r="F107" s="40"/>
      <c r="G107" s="39"/>
    </row>
    <row r="108" spans="6:7" x14ac:dyDescent="0.25">
      <c r="F108" s="40"/>
      <c r="G108" s="39"/>
    </row>
    <row r="109" spans="6:7" x14ac:dyDescent="0.25">
      <c r="F109" s="40"/>
      <c r="G109" s="39"/>
    </row>
    <row r="110" spans="6:7" x14ac:dyDescent="0.25">
      <c r="F110" s="40"/>
    </row>
    <row r="111" spans="6:7" x14ac:dyDescent="0.25">
      <c r="F111" s="40"/>
    </row>
    <row r="112" spans="6:7" x14ac:dyDescent="0.25">
      <c r="F112" s="40"/>
    </row>
    <row r="113" spans="6:6" x14ac:dyDescent="0.25">
      <c r="F113" s="40"/>
    </row>
    <row r="114" spans="6:6" x14ac:dyDescent="0.25">
      <c r="F114" s="40"/>
    </row>
    <row r="115" spans="6:6" x14ac:dyDescent="0.25">
      <c r="F115" s="40"/>
    </row>
    <row r="116" spans="6:6" x14ac:dyDescent="0.25">
      <c r="F116" s="40"/>
    </row>
    <row r="117" spans="6:6" x14ac:dyDescent="0.25">
      <c r="F117" s="40"/>
    </row>
    <row r="118" spans="6:6" x14ac:dyDescent="0.25">
      <c r="F118" s="40"/>
    </row>
    <row r="119" spans="6:6" x14ac:dyDescent="0.25">
      <c r="F119" s="40"/>
    </row>
    <row r="120" spans="6:6" x14ac:dyDescent="0.25">
      <c r="F120" s="40"/>
    </row>
    <row r="121" spans="6:6" x14ac:dyDescent="0.25">
      <c r="F121" s="40"/>
    </row>
    <row r="122" spans="6:6" x14ac:dyDescent="0.25">
      <c r="F122" s="40"/>
    </row>
    <row r="123" spans="6:6" x14ac:dyDescent="0.25">
      <c r="F123" s="40"/>
    </row>
    <row r="124" spans="6:6" x14ac:dyDescent="0.25">
      <c r="F124" s="40"/>
    </row>
    <row r="125" spans="6:6" x14ac:dyDescent="0.25">
      <c r="F125" s="40"/>
    </row>
    <row r="126" spans="6:6" x14ac:dyDescent="0.25">
      <c r="F126" s="40"/>
    </row>
    <row r="127" spans="6:6" x14ac:dyDescent="0.25">
      <c r="F127" s="40"/>
    </row>
    <row r="128" spans="6:6" x14ac:dyDescent="0.25">
      <c r="F128" s="40"/>
    </row>
    <row r="129" spans="6:6" x14ac:dyDescent="0.25">
      <c r="F129" s="40"/>
    </row>
    <row r="130" spans="6:6" x14ac:dyDescent="0.25">
      <c r="F130" s="40"/>
    </row>
    <row r="131" spans="6:6" x14ac:dyDescent="0.25">
      <c r="F131" s="40"/>
    </row>
    <row r="132" spans="6:6" x14ac:dyDescent="0.25">
      <c r="F132" s="40"/>
    </row>
    <row r="133" spans="6:6" x14ac:dyDescent="0.25">
      <c r="F133" s="40"/>
    </row>
    <row r="134" spans="6:6" x14ac:dyDescent="0.25">
      <c r="F134" s="40"/>
    </row>
  </sheetData>
  <mergeCells count="2">
    <mergeCell ref="C24:G24"/>
    <mergeCell ref="I24:L24"/>
  </mergeCells>
  <conditionalFormatting sqref="C39:D86">
    <cfRule type="expression" dxfId="0" priority="1" stopIfTrue="1">
      <formula>ISNA(C39)</formula>
    </cfRule>
  </conditionalFormatting>
  <pageMargins left="0.7" right="0.7" top="0.75" bottom="0.75" header="0.3" footer="0.3"/>
  <pageSetup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2024-09-09T21:09:27Z</dcterms:created>
  <dcterms:modified xsi:type="dcterms:W3CDTF">2024-09-09T21:09:30Z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{6BD47405-DB79-4B34-B9A5-8A5D4CCFE13A}</vt:lpwstr>
  </property>
</Properties>
</file>