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A:\Oct26\"/>
    </mc:Choice>
  </mc:AlternateContent>
  <xr:revisionPtr revIDLastSave="0" documentId="13_ncr:1_{DB27D082-FBAA-4B58-8413-ABFF6A834300}" xr6:coauthVersionLast="47" xr6:coauthVersionMax="47" xr10:uidLastSave="{00000000-0000-0000-0000-000000000000}"/>
  <bookViews>
    <workbookView xWindow="23580" yWindow="4930" windowWidth="21600" windowHeight="11110" tabRatio="736" activeTab="1" xr2:uid="{00000000-000D-0000-FFFF-FFFF00000000}"/>
  </bookViews>
  <sheets>
    <sheet name="Seasonal WFO" sheetId="1" r:id="rId1"/>
    <sheet name="Monthly WFO" sheetId="20" r:id="rId2"/>
    <sheet name="WF01-Real" sheetId="13" state="hidden" r:id="rId3"/>
    <sheet name="Expenditures(Cold) Real" sheetId="15" state="hidden" r:id="rId4"/>
    <sheet name="Expenditures (Warm) Real" sheetId="3" state="hidden" r:id="rId5"/>
  </sheets>
  <definedNames>
    <definedName name="_xlnm.Print_Area" localSheetId="1">'Monthly WFO'!$A$1:$N$138</definedName>
    <definedName name="_xlnm.Print_Area" localSheetId="0">'Seasonal WFO'!$A$1:$L$114</definedName>
    <definedName name="_xlnm.Print_Area" localSheetId="2">'WF01-Real'!$A$1:$J$110</definedName>
    <definedName name="_xlnm.Print_Titles" localSheetId="1">'Monthly WFO'!$1:$4</definedName>
    <definedName name="_xlnm.Print_Titles" localSheetId="0">'Seasonal WFO'!$1:$4</definedName>
    <definedName name="_xlnm.Print_Titles" localSheetId="2">'WF01-Real'!$1:$4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0" l="1"/>
  <c r="I4" i="13" l="1"/>
  <c r="H4" i="13"/>
  <c r="G4" i="13"/>
  <c r="F4" i="13"/>
  <c r="E4" i="13"/>
  <c r="D4" i="13"/>
  <c r="C4" i="13"/>
  <c r="B4" i="13"/>
  <c r="K65" i="3"/>
  <c r="K61" i="3"/>
  <c r="K57" i="3"/>
  <c r="K53" i="3"/>
  <c r="K52" i="3"/>
  <c r="K48" i="3"/>
  <c r="K44" i="3"/>
  <c r="K40" i="3"/>
  <c r="K36" i="3"/>
  <c r="K32" i="3"/>
  <c r="K31" i="3"/>
  <c r="K27" i="3"/>
  <c r="K26" i="3"/>
  <c r="K22" i="3"/>
  <c r="K18" i="3"/>
  <c r="K14" i="3"/>
  <c r="K10" i="3"/>
  <c r="B4" i="15" l="1"/>
  <c r="C4" i="15"/>
  <c r="E4" i="15" s="1"/>
  <c r="B4" i="3"/>
  <c r="C4" i="3"/>
  <c r="E4" i="3" s="1"/>
  <c r="C59" i="15"/>
  <c r="C59" i="3"/>
  <c r="C63" i="3" l="1"/>
  <c r="C63" i="15"/>
  <c r="C55" i="15"/>
  <c r="C55" i="3"/>
  <c r="B104" i="13" l="1"/>
  <c r="B106" i="13"/>
  <c r="B102" i="13"/>
  <c r="B78" i="13" l="1"/>
  <c r="B86" i="13"/>
  <c r="B92" i="13"/>
  <c r="B103" i="13"/>
  <c r="B105" i="13"/>
  <c r="B93" i="13"/>
  <c r="B85" i="13"/>
  <c r="C104" i="13"/>
  <c r="C106" i="13"/>
  <c r="B70" i="13"/>
  <c r="B69" i="13"/>
  <c r="B99" i="13" l="1"/>
  <c r="B100" i="13"/>
  <c r="C71" i="13"/>
  <c r="C92" i="13"/>
  <c r="B71" i="13"/>
  <c r="C103" i="13"/>
  <c r="B89" i="13"/>
  <c r="B83" i="13"/>
  <c r="C105" i="13"/>
  <c r="B76" i="13"/>
  <c r="B82" i="13"/>
  <c r="B67" i="13"/>
  <c r="B74" i="13"/>
  <c r="B77" i="13"/>
  <c r="B81" i="13"/>
  <c r="B84" i="13"/>
  <c r="B75" i="13"/>
  <c r="B72" i="13"/>
  <c r="C102" i="13"/>
  <c r="B79" i="13"/>
  <c r="B68" i="13"/>
  <c r="B90" i="13"/>
  <c r="B91" i="13"/>
  <c r="B88" i="13"/>
  <c r="B98" i="13"/>
  <c r="C68" i="13"/>
  <c r="C93" i="13"/>
  <c r="D105" i="13"/>
  <c r="D106" i="13"/>
  <c r="C100" i="13" l="1"/>
  <c r="D104" i="13"/>
  <c r="C99" i="13"/>
  <c r="B96" i="13"/>
  <c r="C79" i="13"/>
  <c r="B95" i="13"/>
  <c r="C81" i="13"/>
  <c r="C69" i="13"/>
  <c r="D103" i="13"/>
  <c r="C70" i="13"/>
  <c r="B97" i="13"/>
  <c r="C67" i="13"/>
  <c r="C78" i="13"/>
  <c r="C76" i="13"/>
  <c r="C82" i="13"/>
  <c r="C83" i="13"/>
  <c r="C77" i="13"/>
  <c r="C91" i="13"/>
  <c r="C86" i="13"/>
  <c r="D102" i="13"/>
  <c r="C90" i="13"/>
  <c r="C84" i="13"/>
  <c r="C85" i="13"/>
  <c r="C75" i="13"/>
  <c r="C74" i="13"/>
  <c r="C88" i="13"/>
  <c r="C72" i="13"/>
  <c r="C89" i="13"/>
  <c r="D78" i="13"/>
  <c r="E104" i="13"/>
  <c r="E103" i="13"/>
  <c r="E102" i="13"/>
  <c r="D70" i="13"/>
  <c r="D85" i="13"/>
  <c r="C98" i="13"/>
  <c r="D84" i="13"/>
  <c r="B15" i="13" l="1"/>
  <c r="D99" i="13"/>
  <c r="D100" i="13"/>
  <c r="D90" i="13"/>
  <c r="E106" i="13"/>
  <c r="D75" i="13"/>
  <c r="D86" i="13"/>
  <c r="E105" i="13"/>
  <c r="D77" i="13"/>
  <c r="C97" i="13"/>
  <c r="D76" i="13"/>
  <c r="D92" i="13"/>
  <c r="D82" i="13"/>
  <c r="D68" i="13"/>
  <c r="C95" i="13"/>
  <c r="D69" i="13"/>
  <c r="C96" i="13"/>
  <c r="D67" i="13"/>
  <c r="D71" i="13"/>
  <c r="D83" i="13"/>
  <c r="D93" i="13"/>
  <c r="D91" i="13"/>
  <c r="D89" i="13"/>
  <c r="D79" i="13"/>
  <c r="D72" i="13"/>
  <c r="D88" i="13"/>
  <c r="D81" i="13"/>
  <c r="D74" i="13"/>
  <c r="D96" i="13"/>
  <c r="E72" i="13"/>
  <c r="E70" i="13"/>
  <c r="D97" i="13"/>
  <c r="F103" i="13"/>
  <c r="E79" i="13"/>
  <c r="E91" i="13"/>
  <c r="E68" i="13"/>
  <c r="C41" i="13" l="1"/>
  <c r="B45" i="13"/>
  <c r="B58" i="13"/>
  <c r="B37" i="13"/>
  <c r="B11" i="13"/>
  <c r="B41" i="13"/>
  <c r="B19" i="13"/>
  <c r="B28" i="13"/>
  <c r="B62" i="13"/>
  <c r="E93" i="13"/>
  <c r="E86" i="13"/>
  <c r="E71" i="13"/>
  <c r="E92" i="13"/>
  <c r="B7" i="13"/>
  <c r="E85" i="13"/>
  <c r="E69" i="13"/>
  <c r="E88" i="13"/>
  <c r="E82" i="13"/>
  <c r="E84" i="13"/>
  <c r="F105" i="13"/>
  <c r="E89" i="13"/>
  <c r="E67" i="13"/>
  <c r="E76" i="13"/>
  <c r="E83" i="13"/>
  <c r="F104" i="13"/>
  <c r="E75" i="13"/>
  <c r="D98" i="13"/>
  <c r="F102" i="13"/>
  <c r="B33" i="13"/>
  <c r="E90" i="13"/>
  <c r="B54" i="13"/>
  <c r="D95" i="13"/>
  <c r="E81" i="13"/>
  <c r="E74" i="13"/>
  <c r="E78" i="13"/>
  <c r="F106" i="13"/>
  <c r="E77" i="13"/>
  <c r="F71" i="13"/>
  <c r="E96" i="13"/>
  <c r="F85" i="13"/>
  <c r="F86" i="13"/>
  <c r="F93" i="13"/>
  <c r="F68" i="13"/>
  <c r="F75" i="13"/>
  <c r="C54" i="13" l="1"/>
  <c r="C37" i="13"/>
  <c r="C11" i="13"/>
  <c r="C15" i="13"/>
  <c r="C33" i="13"/>
  <c r="C62" i="13"/>
  <c r="C19" i="13"/>
  <c r="C45" i="13"/>
  <c r="C58" i="13"/>
  <c r="F99" i="13"/>
  <c r="E99" i="13"/>
  <c r="C7" i="13"/>
  <c r="F72" i="13"/>
  <c r="F78" i="13"/>
  <c r="E98" i="13"/>
  <c r="F88" i="13"/>
  <c r="G102" i="13"/>
  <c r="B49" i="13"/>
  <c r="E97" i="13"/>
  <c r="F83" i="13"/>
  <c r="F89" i="13"/>
  <c r="F92" i="13"/>
  <c r="F74" i="13"/>
  <c r="G105" i="13"/>
  <c r="F79" i="13"/>
  <c r="G72" i="13"/>
  <c r="F70" i="13"/>
  <c r="G104" i="13"/>
  <c r="B23" i="13"/>
  <c r="F76" i="13"/>
  <c r="F77" i="13"/>
  <c r="F67" i="13"/>
  <c r="G106" i="13"/>
  <c r="F69" i="13"/>
  <c r="F82" i="13"/>
  <c r="G103" i="13"/>
  <c r="E100" i="13"/>
  <c r="F81" i="13"/>
  <c r="F91" i="13"/>
  <c r="E95" i="13"/>
  <c r="F84" i="13"/>
  <c r="F90" i="13"/>
  <c r="G70" i="13"/>
  <c r="F96" i="13"/>
  <c r="G74" i="13"/>
  <c r="G68" i="13"/>
  <c r="G86" i="13"/>
  <c r="G93" i="13"/>
  <c r="G90" i="13"/>
  <c r="C35" i="13" l="1"/>
  <c r="C34" i="13" s="1"/>
  <c r="C21" i="13"/>
  <c r="C20" i="13" s="1"/>
  <c r="C47" i="13"/>
  <c r="C46" i="13" s="1"/>
  <c r="B30" i="13"/>
  <c r="B29" i="13" s="1"/>
  <c r="D37" i="13"/>
  <c r="D45" i="13"/>
  <c r="C13" i="13"/>
  <c r="C12" i="13" s="1"/>
  <c r="C17" i="13"/>
  <c r="C16" i="13" s="1"/>
  <c r="D15" i="13"/>
  <c r="D58" i="13"/>
  <c r="D11" i="13"/>
  <c r="D62" i="13"/>
  <c r="D19" i="13"/>
  <c r="C28" i="13"/>
  <c r="C49" i="13"/>
  <c r="E7" i="13"/>
  <c r="E11" i="13"/>
  <c r="D41" i="13"/>
  <c r="E15" i="13"/>
  <c r="D28" i="13"/>
  <c r="D7" i="13"/>
  <c r="D49" i="13"/>
  <c r="E19" i="13"/>
  <c r="D33" i="13"/>
  <c r="B25" i="13"/>
  <c r="B24" i="13" s="1"/>
  <c r="F100" i="13"/>
  <c r="H102" i="13"/>
  <c r="G71" i="13"/>
  <c r="H92" i="13"/>
  <c r="H85" i="13"/>
  <c r="G84" i="13"/>
  <c r="G67" i="13"/>
  <c r="F98" i="13"/>
  <c r="C43" i="13"/>
  <c r="C42" i="13" s="1"/>
  <c r="F95" i="13"/>
  <c r="G77" i="13"/>
  <c r="G76" i="13"/>
  <c r="B39" i="13"/>
  <c r="B38" i="13" s="1"/>
  <c r="E37" i="13"/>
  <c r="H103" i="13"/>
  <c r="G69" i="13"/>
  <c r="B21" i="13"/>
  <c r="B20" i="13" s="1"/>
  <c r="G88" i="13"/>
  <c r="D54" i="13"/>
  <c r="G92" i="13"/>
  <c r="B35" i="13"/>
  <c r="B34" i="13" s="1"/>
  <c r="G75" i="13"/>
  <c r="G85" i="13"/>
  <c r="G81" i="13"/>
  <c r="G79" i="13"/>
  <c r="H104" i="13"/>
  <c r="B13" i="13"/>
  <c r="B12" i="13" s="1"/>
  <c r="G99" i="13"/>
  <c r="G91" i="13"/>
  <c r="H105" i="13"/>
  <c r="B47" i="13"/>
  <c r="B46" i="13" s="1"/>
  <c r="B9" i="13"/>
  <c r="B8" i="13" s="1"/>
  <c r="G89" i="13"/>
  <c r="C23" i="13"/>
  <c r="G82" i="13"/>
  <c r="H106" i="13"/>
  <c r="B43" i="13"/>
  <c r="B42" i="13" s="1"/>
  <c r="E41" i="13"/>
  <c r="E62" i="13"/>
  <c r="G78" i="13"/>
  <c r="B17" i="13"/>
  <c r="B16" i="13" s="1"/>
  <c r="C39" i="13"/>
  <c r="C38" i="13" s="1"/>
  <c r="G83" i="13"/>
  <c r="F97" i="13"/>
  <c r="H72" i="13"/>
  <c r="C9" i="13"/>
  <c r="C8" i="13" s="1"/>
  <c r="B51" i="13"/>
  <c r="B50" i="13" s="1"/>
  <c r="H69" i="13"/>
  <c r="H89" i="13"/>
  <c r="C25" i="13" l="1"/>
  <c r="C24" i="13" s="1"/>
  <c r="D17" i="13"/>
  <c r="D16" i="13" s="1"/>
  <c r="D51" i="13"/>
  <c r="D50" i="13" s="1"/>
  <c r="D21" i="13"/>
  <c r="D20" i="13" s="1"/>
  <c r="D35" i="13"/>
  <c r="D34" i="13" s="1"/>
  <c r="D13" i="13"/>
  <c r="D12" i="13" s="1"/>
  <c r="D43" i="13"/>
  <c r="D42" i="13" s="1"/>
  <c r="D47" i="13"/>
  <c r="D46" i="13" s="1"/>
  <c r="D25" i="13"/>
  <c r="E43" i="13"/>
  <c r="E42" i="13" s="1"/>
  <c r="D39" i="13"/>
  <c r="D38" i="13" s="1"/>
  <c r="E58" i="13"/>
  <c r="D30" i="13"/>
  <c r="D29" i="13" s="1"/>
  <c r="E13" i="13"/>
  <c r="E12" i="13" s="1"/>
  <c r="F13" i="13"/>
  <c r="D23" i="13"/>
  <c r="C51" i="13"/>
  <c r="C50" i="13" s="1"/>
  <c r="F41" i="13"/>
  <c r="E45" i="13"/>
  <c r="E47" i="13"/>
  <c r="E33" i="13"/>
  <c r="F15" i="13"/>
  <c r="F19" i="13"/>
  <c r="E35" i="13"/>
  <c r="F37" i="13"/>
  <c r="F11" i="13"/>
  <c r="F62" i="13"/>
  <c r="G100" i="13"/>
  <c r="E21" i="13"/>
  <c r="E20" i="13" s="1"/>
  <c r="C30" i="13"/>
  <c r="C29" i="13" s="1"/>
  <c r="E17" i="13"/>
  <c r="E16" i="13" s="1"/>
  <c r="I105" i="13"/>
  <c r="J105" i="13" s="1"/>
  <c r="I102" i="13"/>
  <c r="J102" i="13" s="1"/>
  <c r="I103" i="13"/>
  <c r="J103" i="13" s="1"/>
  <c r="E39" i="13"/>
  <c r="E38" i="13" s="1"/>
  <c r="F7" i="13"/>
  <c r="D9" i="13"/>
  <c r="D8" i="13" s="1"/>
  <c r="E9" i="13"/>
  <c r="E8" i="13" s="1"/>
  <c r="G95" i="13"/>
  <c r="H77" i="13"/>
  <c r="H76" i="13"/>
  <c r="H70" i="13"/>
  <c r="G98" i="13"/>
  <c r="I104" i="13"/>
  <c r="J104" i="13" s="1"/>
  <c r="H86" i="13"/>
  <c r="I106" i="13"/>
  <c r="J106" i="13" s="1"/>
  <c r="G96" i="13"/>
  <c r="F45" i="13"/>
  <c r="H68" i="13"/>
  <c r="H82" i="13"/>
  <c r="H90" i="13"/>
  <c r="H67" i="13"/>
  <c r="H83" i="13"/>
  <c r="H79" i="13"/>
  <c r="H88" i="13"/>
  <c r="H93" i="13"/>
  <c r="H78" i="13"/>
  <c r="H81" i="13"/>
  <c r="G97" i="13"/>
  <c r="F58" i="13"/>
  <c r="E54" i="13"/>
  <c r="H91" i="13"/>
  <c r="H84" i="13"/>
  <c r="H74" i="13"/>
  <c r="H71" i="13"/>
  <c r="H75" i="13"/>
  <c r="H100" i="13"/>
  <c r="I71" i="13"/>
  <c r="F17" i="13"/>
  <c r="H98" i="13"/>
  <c r="I69" i="13"/>
  <c r="J69" i="13" s="1"/>
  <c r="I79" i="13"/>
  <c r="F43" i="13"/>
  <c r="I85" i="13"/>
  <c r="J85" i="13" s="1"/>
  <c r="I72" i="13"/>
  <c r="J72" i="13" s="1"/>
  <c r="F39" i="13" l="1"/>
  <c r="F38" i="13" s="1"/>
  <c r="F21" i="13"/>
  <c r="F20" i="13" s="1"/>
  <c r="F47" i="13"/>
  <c r="F46" i="13" s="1"/>
  <c r="F42" i="13"/>
  <c r="D24" i="13"/>
  <c r="E46" i="13"/>
  <c r="E30" i="13"/>
  <c r="G21" i="13"/>
  <c r="G19" i="13"/>
  <c r="F16" i="13"/>
  <c r="F12" i="13"/>
  <c r="E28" i="13"/>
  <c r="F33" i="13"/>
  <c r="G41" i="13"/>
  <c r="E34" i="13"/>
  <c r="G45" i="13"/>
  <c r="G7" i="13"/>
  <c r="E51" i="13"/>
  <c r="E49" i="13"/>
  <c r="F49" i="13"/>
  <c r="I93" i="13"/>
  <c r="J93" i="13" s="1"/>
  <c r="J71" i="13"/>
  <c r="J79" i="13"/>
  <c r="G15" i="13"/>
  <c r="G17" i="13"/>
  <c r="F9" i="13"/>
  <c r="F8" i="13" s="1"/>
  <c r="E23" i="13"/>
  <c r="I81" i="13"/>
  <c r="J81" i="13" s="1"/>
  <c r="H99" i="13"/>
  <c r="I83" i="13"/>
  <c r="J83" i="13" s="1"/>
  <c r="I90" i="13"/>
  <c r="J90" i="13" s="1"/>
  <c r="I67" i="13"/>
  <c r="J67" i="13" s="1"/>
  <c r="I70" i="13"/>
  <c r="J70" i="13" s="1"/>
  <c r="I74" i="13"/>
  <c r="J74" i="13" s="1"/>
  <c r="I78" i="13"/>
  <c r="J78" i="13" s="1"/>
  <c r="H95" i="13"/>
  <c r="G62" i="13"/>
  <c r="I82" i="13"/>
  <c r="J82" i="13" s="1"/>
  <c r="I68" i="13"/>
  <c r="J68" i="13" s="1"/>
  <c r="I77" i="13"/>
  <c r="J77" i="13" s="1"/>
  <c r="I84" i="13"/>
  <c r="J84" i="13" s="1"/>
  <c r="G58" i="13"/>
  <c r="F54" i="13"/>
  <c r="I88" i="13"/>
  <c r="J88" i="13" s="1"/>
  <c r="I92" i="13"/>
  <c r="J92" i="13" s="1"/>
  <c r="E25" i="13"/>
  <c r="I91" i="13"/>
  <c r="J91" i="13" s="1"/>
  <c r="I76" i="13"/>
  <c r="J76" i="13" s="1"/>
  <c r="H96" i="13"/>
  <c r="I89" i="13"/>
  <c r="J89" i="13" s="1"/>
  <c r="I86" i="13"/>
  <c r="J86" i="13" s="1"/>
  <c r="G54" i="13"/>
  <c r="H97" i="13"/>
  <c r="I75" i="13"/>
  <c r="J75" i="13" s="1"/>
  <c r="F35" i="13"/>
  <c r="I96" i="13"/>
  <c r="G9" i="13" l="1"/>
  <c r="G8" i="13" s="1"/>
  <c r="G47" i="13"/>
  <c r="G46" i="13" s="1"/>
  <c r="G43" i="13"/>
  <c r="G42" i="13" s="1"/>
  <c r="H41" i="13"/>
  <c r="B41" i="15" s="1"/>
  <c r="G20" i="13"/>
  <c r="E29" i="13"/>
  <c r="F51" i="13"/>
  <c r="F50" i="13" s="1"/>
  <c r="F34" i="13"/>
  <c r="F28" i="13"/>
  <c r="G37" i="13"/>
  <c r="E50" i="13"/>
  <c r="G39" i="13"/>
  <c r="G11" i="13"/>
  <c r="H19" i="13"/>
  <c r="B19" i="15" s="1"/>
  <c r="F25" i="13"/>
  <c r="H21" i="13"/>
  <c r="B21" i="15" s="1"/>
  <c r="G35" i="13"/>
  <c r="F23" i="13"/>
  <c r="G33" i="13"/>
  <c r="G13" i="13"/>
  <c r="H37" i="13"/>
  <c r="B37" i="15" s="1"/>
  <c r="H7" i="13"/>
  <c r="B7" i="15" s="1"/>
  <c r="E24" i="13"/>
  <c r="J96" i="13"/>
  <c r="G16" i="13"/>
  <c r="I97" i="13"/>
  <c r="J97" i="13" s="1"/>
  <c r="H58" i="13"/>
  <c r="H62" i="13"/>
  <c r="H45" i="13"/>
  <c r="H39" i="13"/>
  <c r="I98" i="13"/>
  <c r="J98" i="13" s="1"/>
  <c r="H15" i="13"/>
  <c r="I100" i="13"/>
  <c r="J100" i="13" s="1"/>
  <c r="I99" i="13"/>
  <c r="J99" i="13" s="1"/>
  <c r="I95" i="13"/>
  <c r="J95" i="13" s="1"/>
  <c r="H11" i="13"/>
  <c r="F30" i="13"/>
  <c r="H47" i="13" l="1"/>
  <c r="H46" i="13" s="1"/>
  <c r="H13" i="13"/>
  <c r="B13" i="15" s="1"/>
  <c r="H17" i="13"/>
  <c r="B17" i="15" s="1"/>
  <c r="H9" i="13"/>
  <c r="B9" i="15" s="1"/>
  <c r="B41" i="3"/>
  <c r="G38" i="13"/>
  <c r="B19" i="3"/>
  <c r="H43" i="13"/>
  <c r="B43" i="3" s="1"/>
  <c r="F29" i="13"/>
  <c r="I37" i="13"/>
  <c r="C37" i="15" s="1"/>
  <c r="H35" i="13"/>
  <c r="F24" i="13"/>
  <c r="G12" i="13"/>
  <c r="G34" i="13"/>
  <c r="G28" i="13"/>
  <c r="G51" i="13"/>
  <c r="H33" i="13"/>
  <c r="B33" i="3" s="1"/>
  <c r="G25" i="13"/>
  <c r="G23" i="13"/>
  <c r="G30" i="13"/>
  <c r="H49" i="13"/>
  <c r="B49" i="3" s="1"/>
  <c r="G49" i="13"/>
  <c r="I11" i="13"/>
  <c r="C11" i="3" s="1"/>
  <c r="H38" i="13"/>
  <c r="B37" i="3"/>
  <c r="B21" i="3"/>
  <c r="H20" i="13"/>
  <c r="B20" i="3" s="1"/>
  <c r="B7" i="3"/>
  <c r="I58" i="13"/>
  <c r="J58" i="13" s="1"/>
  <c r="B45" i="15"/>
  <c r="B45" i="3"/>
  <c r="I41" i="13"/>
  <c r="B58" i="15"/>
  <c r="B58" i="3"/>
  <c r="I45" i="13"/>
  <c r="H54" i="13"/>
  <c r="B11" i="15"/>
  <c r="B11" i="3"/>
  <c r="B15" i="3"/>
  <c r="B15" i="15"/>
  <c r="B62" i="15"/>
  <c r="B62" i="3"/>
  <c r="I19" i="13"/>
  <c r="B39" i="3"/>
  <c r="B39" i="15"/>
  <c r="I62" i="13"/>
  <c r="I15" i="13"/>
  <c r="H12" i="13" l="1"/>
  <c r="B12" i="15" s="1"/>
  <c r="B47" i="3"/>
  <c r="B13" i="3"/>
  <c r="B47" i="15"/>
  <c r="I17" i="13"/>
  <c r="C17" i="3" s="1"/>
  <c r="H16" i="13"/>
  <c r="B16" i="3" s="1"/>
  <c r="B17" i="3"/>
  <c r="I39" i="13"/>
  <c r="C39" i="15" s="1"/>
  <c r="I21" i="13"/>
  <c r="C21" i="15" s="1"/>
  <c r="H8" i="13"/>
  <c r="B8" i="3" s="1"/>
  <c r="B9" i="3"/>
  <c r="J37" i="13"/>
  <c r="D37" i="15" s="1"/>
  <c r="C37" i="3"/>
  <c r="K37" i="3" s="1"/>
  <c r="H42" i="13"/>
  <c r="B42" i="15" s="1"/>
  <c r="B43" i="15"/>
  <c r="I47" i="13"/>
  <c r="C47" i="3" s="1"/>
  <c r="G24" i="13"/>
  <c r="B33" i="15"/>
  <c r="G29" i="13"/>
  <c r="H51" i="13"/>
  <c r="B51" i="3" s="1"/>
  <c r="I13" i="13"/>
  <c r="C13" i="3" s="1"/>
  <c r="H30" i="13"/>
  <c r="B30" i="15" s="1"/>
  <c r="H28" i="13"/>
  <c r="B28" i="3" s="1"/>
  <c r="H25" i="13"/>
  <c r="B25" i="15" s="1"/>
  <c r="H23" i="13"/>
  <c r="B23" i="15" s="1"/>
  <c r="G50" i="13"/>
  <c r="C11" i="15"/>
  <c r="J11" i="13"/>
  <c r="D11" i="3" s="1"/>
  <c r="B35" i="15"/>
  <c r="H34" i="13"/>
  <c r="B34" i="15" s="1"/>
  <c r="B20" i="15"/>
  <c r="I60" i="13"/>
  <c r="C58" i="15"/>
  <c r="E13" i="15"/>
  <c r="F13" i="15" s="1"/>
  <c r="I43" i="13"/>
  <c r="I42" i="13" s="1"/>
  <c r="B49" i="15"/>
  <c r="C58" i="3"/>
  <c r="K58" i="3" s="1"/>
  <c r="I7" i="13"/>
  <c r="J7" i="13" s="1"/>
  <c r="B35" i="3"/>
  <c r="I54" i="13"/>
  <c r="B38" i="15"/>
  <c r="B38" i="3"/>
  <c r="C41" i="15"/>
  <c r="J41" i="13"/>
  <c r="C41" i="3"/>
  <c r="K11" i="3"/>
  <c r="J15" i="13"/>
  <c r="C15" i="15"/>
  <c r="C15" i="3"/>
  <c r="D58" i="15"/>
  <c r="D58" i="3"/>
  <c r="C62" i="15"/>
  <c r="J62" i="13"/>
  <c r="C62" i="3"/>
  <c r="I64" i="13"/>
  <c r="I33" i="13"/>
  <c r="C19" i="15"/>
  <c r="J19" i="13"/>
  <c r="C19" i="3"/>
  <c r="B54" i="15"/>
  <c r="B54" i="3"/>
  <c r="C45" i="3"/>
  <c r="J45" i="13"/>
  <c r="C45" i="15"/>
  <c r="B46" i="15"/>
  <c r="B46" i="3"/>
  <c r="I35" i="13"/>
  <c r="I9" i="13"/>
  <c r="B16" i="15" l="1"/>
  <c r="B12" i="3"/>
  <c r="I16" i="13"/>
  <c r="C16" i="15" s="1"/>
  <c r="J17" i="13"/>
  <c r="D17" i="15" s="1"/>
  <c r="C17" i="15"/>
  <c r="K13" i="3"/>
  <c r="C39" i="3"/>
  <c r="K39" i="3" s="1"/>
  <c r="I38" i="13"/>
  <c r="J38" i="13" s="1"/>
  <c r="D38" i="3" s="1"/>
  <c r="J39" i="13"/>
  <c r="D39" i="15" s="1"/>
  <c r="C21" i="3"/>
  <c r="K21" i="3" s="1"/>
  <c r="J21" i="13"/>
  <c r="D21" i="3" s="1"/>
  <c r="E21" i="3"/>
  <c r="F21" i="3" s="1"/>
  <c r="I20" i="13"/>
  <c r="C20" i="15" s="1"/>
  <c r="E45" i="3"/>
  <c r="F45" i="3" s="1"/>
  <c r="E47" i="3"/>
  <c r="F47" i="3" s="1"/>
  <c r="E56" i="15"/>
  <c r="B8" i="15"/>
  <c r="E17" i="3"/>
  <c r="F17" i="3" s="1"/>
  <c r="E13" i="3"/>
  <c r="F13" i="3" s="1"/>
  <c r="E35" i="15"/>
  <c r="F35" i="15" s="1"/>
  <c r="E64" i="15"/>
  <c r="E64" i="3"/>
  <c r="E60" i="15"/>
  <c r="D37" i="3"/>
  <c r="E15" i="3"/>
  <c r="F15" i="3" s="1"/>
  <c r="J13" i="13"/>
  <c r="D13" i="15" s="1"/>
  <c r="B42" i="3"/>
  <c r="J47" i="13"/>
  <c r="D47" i="3" s="1"/>
  <c r="C47" i="15"/>
  <c r="I46" i="13"/>
  <c r="C46" i="3" s="1"/>
  <c r="I12" i="13"/>
  <c r="J12" i="13" s="1"/>
  <c r="D12" i="3" s="1"/>
  <c r="E9" i="15"/>
  <c r="F9" i="15" s="1"/>
  <c r="E37" i="3"/>
  <c r="F37" i="3" s="1"/>
  <c r="E39" i="3"/>
  <c r="F39" i="3" s="1"/>
  <c r="B25" i="3"/>
  <c r="C13" i="15"/>
  <c r="H13" i="15" s="1"/>
  <c r="I13" i="15" s="1"/>
  <c r="H24" i="13"/>
  <c r="B24" i="3" s="1"/>
  <c r="I30" i="13"/>
  <c r="C30" i="15" s="1"/>
  <c r="I28" i="13"/>
  <c r="J28" i="13" s="1"/>
  <c r="B51" i="15"/>
  <c r="H50" i="13"/>
  <c r="B50" i="3" s="1"/>
  <c r="I23" i="13"/>
  <c r="C23" i="15" s="1"/>
  <c r="I25" i="13"/>
  <c r="C25" i="3" s="1"/>
  <c r="B28" i="15"/>
  <c r="B23" i="3"/>
  <c r="D11" i="15"/>
  <c r="E62" i="15"/>
  <c r="G62" i="15" s="1"/>
  <c r="E60" i="3"/>
  <c r="E58" i="3"/>
  <c r="F58" i="3" s="1"/>
  <c r="E9" i="3"/>
  <c r="F9" i="3" s="1"/>
  <c r="I34" i="13"/>
  <c r="E7" i="3"/>
  <c r="F7" i="3" s="1"/>
  <c r="J43" i="13"/>
  <c r="D43" i="15" s="1"/>
  <c r="E30" i="15"/>
  <c r="F30" i="15" s="1"/>
  <c r="E19" i="3"/>
  <c r="F19" i="3" s="1"/>
  <c r="E58" i="15"/>
  <c r="E45" i="15"/>
  <c r="F45" i="15" s="1"/>
  <c r="E47" i="15"/>
  <c r="C7" i="3"/>
  <c r="K7" i="3" s="1"/>
  <c r="E39" i="15"/>
  <c r="H39" i="15" s="1"/>
  <c r="I39" i="15" s="1"/>
  <c r="C7" i="15"/>
  <c r="E11" i="15"/>
  <c r="E12" i="15" s="1"/>
  <c r="F12" i="15" s="1"/>
  <c r="C60" i="3"/>
  <c r="C60" i="15"/>
  <c r="E11" i="3"/>
  <c r="C43" i="15"/>
  <c r="E37" i="15"/>
  <c r="F37" i="15" s="1"/>
  <c r="C43" i="3"/>
  <c r="K43" i="3" s="1"/>
  <c r="E62" i="3"/>
  <c r="F62" i="3" s="1"/>
  <c r="E43" i="15"/>
  <c r="F43" i="15" s="1"/>
  <c r="E33" i="3"/>
  <c r="F33" i="3" s="1"/>
  <c r="E19" i="15"/>
  <c r="F19" i="15" s="1"/>
  <c r="E33" i="15"/>
  <c r="F33" i="15" s="1"/>
  <c r="E7" i="15"/>
  <c r="F7" i="15" s="1"/>
  <c r="K17" i="3"/>
  <c r="E15" i="15"/>
  <c r="F15" i="15" s="1"/>
  <c r="E17" i="15"/>
  <c r="E35" i="3"/>
  <c r="E43" i="3"/>
  <c r="E41" i="3"/>
  <c r="F41" i="3" s="1"/>
  <c r="E41" i="15"/>
  <c r="F41" i="15" s="1"/>
  <c r="E54" i="15"/>
  <c r="G54" i="15" s="1"/>
  <c r="E21" i="15"/>
  <c r="E56" i="3"/>
  <c r="E54" i="3"/>
  <c r="J54" i="3" s="1"/>
  <c r="B30" i="3"/>
  <c r="H29" i="13"/>
  <c r="B29" i="3" s="1"/>
  <c r="B34" i="3"/>
  <c r="I51" i="13"/>
  <c r="C33" i="15"/>
  <c r="J33" i="13"/>
  <c r="C33" i="3"/>
  <c r="C42" i="15"/>
  <c r="J42" i="13"/>
  <c r="C42" i="3"/>
  <c r="D41" i="15"/>
  <c r="D41" i="3"/>
  <c r="C54" i="15"/>
  <c r="C54" i="3"/>
  <c r="J54" i="13"/>
  <c r="I56" i="13"/>
  <c r="D45" i="3"/>
  <c r="D45" i="15"/>
  <c r="K45" i="3"/>
  <c r="D15" i="15"/>
  <c r="D15" i="3"/>
  <c r="D7" i="15"/>
  <c r="D7" i="3"/>
  <c r="K15" i="3"/>
  <c r="K41" i="3"/>
  <c r="C9" i="3"/>
  <c r="C9" i="15"/>
  <c r="I8" i="13"/>
  <c r="J9" i="13"/>
  <c r="C64" i="15"/>
  <c r="C64" i="3"/>
  <c r="C35" i="15"/>
  <c r="C35" i="3"/>
  <c r="J35" i="13"/>
  <c r="K47" i="3"/>
  <c r="K62" i="3"/>
  <c r="I49" i="13"/>
  <c r="K19" i="3"/>
  <c r="D62" i="15"/>
  <c r="D62" i="3"/>
  <c r="D19" i="15"/>
  <c r="D19" i="3"/>
  <c r="C16" i="3" l="1"/>
  <c r="J16" i="13"/>
  <c r="J20" i="13"/>
  <c r="D20" i="15" s="1"/>
  <c r="C38" i="15"/>
  <c r="H17" i="15"/>
  <c r="I17" i="15" s="1"/>
  <c r="D17" i="3"/>
  <c r="C20" i="3"/>
  <c r="D39" i="3"/>
  <c r="C38" i="3"/>
  <c r="K38" i="3" s="1"/>
  <c r="D21" i="15"/>
  <c r="D38" i="15"/>
  <c r="H21" i="3"/>
  <c r="I21" i="3" s="1"/>
  <c r="H45" i="3"/>
  <c r="I45" i="3" s="1"/>
  <c r="H47" i="3"/>
  <c r="I47" i="3" s="1"/>
  <c r="E46" i="3"/>
  <c r="F46" i="3" s="1"/>
  <c r="H64" i="15"/>
  <c r="I64" i="15" s="1"/>
  <c r="H64" i="3"/>
  <c r="H17" i="3"/>
  <c r="I17" i="3" s="1"/>
  <c r="H60" i="15"/>
  <c r="I60" i="15" s="1"/>
  <c r="H13" i="3"/>
  <c r="I13" i="3" s="1"/>
  <c r="H35" i="15"/>
  <c r="I35" i="15" s="1"/>
  <c r="E66" i="15"/>
  <c r="E12" i="3"/>
  <c r="F12" i="3" s="1"/>
  <c r="E59" i="15"/>
  <c r="H59" i="15" s="1"/>
  <c r="I59" i="15" s="1"/>
  <c r="B24" i="15"/>
  <c r="C23" i="3"/>
  <c r="K23" i="3" s="1"/>
  <c r="J23" i="13"/>
  <c r="D23" i="3" s="1"/>
  <c r="D13" i="3"/>
  <c r="D12" i="15"/>
  <c r="C46" i="15"/>
  <c r="E51" i="15"/>
  <c r="F51" i="15" s="1"/>
  <c r="H9" i="15"/>
  <c r="I9" i="15" s="1"/>
  <c r="H15" i="3"/>
  <c r="I15" i="3" s="1"/>
  <c r="E16" i="3"/>
  <c r="F16" i="3" s="1"/>
  <c r="J46" i="13"/>
  <c r="D46" i="3" s="1"/>
  <c r="E25" i="15"/>
  <c r="D47" i="15"/>
  <c r="B50" i="15"/>
  <c r="C25" i="15"/>
  <c r="J25" i="13"/>
  <c r="D25" i="3" s="1"/>
  <c r="I24" i="13"/>
  <c r="C24" i="15" s="1"/>
  <c r="C12" i="3"/>
  <c r="K12" i="3" s="1"/>
  <c r="E51" i="3"/>
  <c r="F51" i="3" s="1"/>
  <c r="C28" i="3"/>
  <c r="K28" i="3" s="1"/>
  <c r="C12" i="15"/>
  <c r="H12" i="15" s="1"/>
  <c r="I12" i="15" s="1"/>
  <c r="C28" i="15"/>
  <c r="H47" i="15"/>
  <c r="I47" i="15" s="1"/>
  <c r="H37" i="3"/>
  <c r="I37" i="3" s="1"/>
  <c r="H39" i="3"/>
  <c r="I39" i="3" s="1"/>
  <c r="J58" i="3"/>
  <c r="H58" i="3"/>
  <c r="I58" i="3" s="1"/>
  <c r="E59" i="3"/>
  <c r="H59" i="3" s="1"/>
  <c r="I59" i="3" s="1"/>
  <c r="H62" i="15"/>
  <c r="I62" i="15" s="1"/>
  <c r="F62" i="15"/>
  <c r="E38" i="3"/>
  <c r="F38" i="3" s="1"/>
  <c r="E63" i="15"/>
  <c r="H63" i="15" s="1"/>
  <c r="I63" i="15" s="1"/>
  <c r="E28" i="15"/>
  <c r="F28" i="15" s="1"/>
  <c r="C51" i="15"/>
  <c r="I50" i="13"/>
  <c r="F11" i="15"/>
  <c r="D43" i="3"/>
  <c r="F47" i="15"/>
  <c r="H7" i="3"/>
  <c r="I7" i="3" s="1"/>
  <c r="E8" i="3"/>
  <c r="F8" i="3" s="1"/>
  <c r="H11" i="15"/>
  <c r="I11" i="15" s="1"/>
  <c r="F58" i="15"/>
  <c r="H19" i="3"/>
  <c r="I19" i="3" s="1"/>
  <c r="F39" i="15"/>
  <c r="E46" i="15"/>
  <c r="F46" i="15" s="1"/>
  <c r="H60" i="3"/>
  <c r="I60" i="3" s="1"/>
  <c r="E34" i="3"/>
  <c r="F34" i="3" s="1"/>
  <c r="H45" i="15"/>
  <c r="I45" i="15" s="1"/>
  <c r="E20" i="3"/>
  <c r="F20" i="3" s="1"/>
  <c r="H43" i="15"/>
  <c r="I43" i="15" s="1"/>
  <c r="H58" i="15"/>
  <c r="I58" i="15" s="1"/>
  <c r="G58" i="15"/>
  <c r="H43" i="3"/>
  <c r="I43" i="3" s="1"/>
  <c r="E25" i="3"/>
  <c r="F25" i="3" s="1"/>
  <c r="H37" i="15"/>
  <c r="I37" i="15" s="1"/>
  <c r="E38" i="15"/>
  <c r="F38" i="15" s="1"/>
  <c r="H62" i="3"/>
  <c r="E63" i="3"/>
  <c r="F11" i="3"/>
  <c r="H11" i="3"/>
  <c r="I11" i="3" s="1"/>
  <c r="E30" i="3"/>
  <c r="F30" i="3" s="1"/>
  <c r="L7" i="3"/>
  <c r="F54" i="3"/>
  <c r="H33" i="15"/>
  <c r="I33" i="15" s="1"/>
  <c r="E8" i="15"/>
  <c r="F8" i="15" s="1"/>
  <c r="H19" i="15"/>
  <c r="I19" i="15" s="1"/>
  <c r="H30" i="15"/>
  <c r="I30" i="15" s="1"/>
  <c r="H41" i="3"/>
  <c r="I41" i="3" s="1"/>
  <c r="E34" i="15"/>
  <c r="F34" i="15" s="1"/>
  <c r="F35" i="3"/>
  <c r="H7" i="15"/>
  <c r="I7" i="15" s="1"/>
  <c r="H54" i="15"/>
  <c r="I54" i="15" s="1"/>
  <c r="E55" i="15"/>
  <c r="E55" i="3"/>
  <c r="E66" i="3"/>
  <c r="E42" i="15"/>
  <c r="F42" i="15" s="1"/>
  <c r="E42" i="3"/>
  <c r="F42" i="3" s="1"/>
  <c r="F43" i="3"/>
  <c r="F54" i="15"/>
  <c r="H15" i="15"/>
  <c r="I15" i="15" s="1"/>
  <c r="E20" i="15"/>
  <c r="F20" i="15" s="1"/>
  <c r="F21" i="15"/>
  <c r="H21" i="15"/>
  <c r="I21" i="15" s="1"/>
  <c r="H41" i="15"/>
  <c r="I41" i="15" s="1"/>
  <c r="E16" i="15"/>
  <c r="F16" i="15" s="1"/>
  <c r="F17" i="15"/>
  <c r="I29" i="13"/>
  <c r="C29" i="3" s="1"/>
  <c r="B29" i="15"/>
  <c r="C30" i="3"/>
  <c r="K30" i="3" s="1"/>
  <c r="C51" i="3"/>
  <c r="J30" i="13"/>
  <c r="D30" i="15" s="1"/>
  <c r="J51" i="13"/>
  <c r="D51" i="3" s="1"/>
  <c r="C49" i="15"/>
  <c r="C49" i="3"/>
  <c r="J49" i="13"/>
  <c r="K9" i="3"/>
  <c r="H9" i="3"/>
  <c r="I9" i="3" s="1"/>
  <c r="D54" i="3"/>
  <c r="D54" i="15"/>
  <c r="H33" i="3"/>
  <c r="I33" i="3" s="1"/>
  <c r="K33" i="3"/>
  <c r="D28" i="15"/>
  <c r="D28" i="3"/>
  <c r="K42" i="3"/>
  <c r="D20" i="3"/>
  <c r="D42" i="15"/>
  <c r="D42" i="3"/>
  <c r="K46" i="3"/>
  <c r="K35" i="3"/>
  <c r="H35" i="3"/>
  <c r="I35" i="3" s="1"/>
  <c r="K20" i="3"/>
  <c r="K16" i="3"/>
  <c r="D35" i="15"/>
  <c r="D35" i="3"/>
  <c r="D9" i="15"/>
  <c r="D9" i="3"/>
  <c r="H54" i="3"/>
  <c r="I54" i="3" s="1"/>
  <c r="K54" i="3"/>
  <c r="J34" i="13"/>
  <c r="C34" i="15"/>
  <c r="C34" i="3"/>
  <c r="J8" i="13"/>
  <c r="C8" i="3"/>
  <c r="C8" i="15"/>
  <c r="D16" i="3"/>
  <c r="D16" i="15"/>
  <c r="K25" i="3"/>
  <c r="D33" i="3"/>
  <c r="D33" i="15"/>
  <c r="C56" i="15"/>
  <c r="H56" i="15" s="1"/>
  <c r="I56" i="15" s="1"/>
  <c r="C56" i="3"/>
  <c r="H46" i="3" l="1"/>
  <c r="I46" i="3" s="1"/>
  <c r="D23" i="15"/>
  <c r="D46" i="15"/>
  <c r="E23" i="15"/>
  <c r="F23" i="15" s="1"/>
  <c r="E49" i="15"/>
  <c r="F49" i="15" s="1"/>
  <c r="H16" i="3"/>
  <c r="I16" i="3" s="1"/>
  <c r="D25" i="15"/>
  <c r="H12" i="3"/>
  <c r="I12" i="3" s="1"/>
  <c r="H25" i="15"/>
  <c r="I25" i="15" s="1"/>
  <c r="C24" i="3"/>
  <c r="K24" i="3" s="1"/>
  <c r="J24" i="13"/>
  <c r="D24" i="15" s="1"/>
  <c r="E49" i="3"/>
  <c r="F49" i="3" s="1"/>
  <c r="H38" i="3"/>
  <c r="I38" i="3" s="1"/>
  <c r="E29" i="15"/>
  <c r="F29" i="15" s="1"/>
  <c r="H28" i="15"/>
  <c r="I28" i="15" s="1"/>
  <c r="H8" i="15"/>
  <c r="I8" i="15" s="1"/>
  <c r="H46" i="15"/>
  <c r="I46" i="15" s="1"/>
  <c r="C29" i="15"/>
  <c r="H25" i="3"/>
  <c r="I25" i="3" s="1"/>
  <c r="E28" i="3"/>
  <c r="F28" i="3" s="1"/>
  <c r="H20" i="3"/>
  <c r="I20" i="3" s="1"/>
  <c r="E23" i="3"/>
  <c r="J29" i="13"/>
  <c r="D29" i="15" s="1"/>
  <c r="H38" i="15"/>
  <c r="I38" i="15" s="1"/>
  <c r="H42" i="3"/>
  <c r="I42" i="3" s="1"/>
  <c r="H51" i="3"/>
  <c r="I51" i="3" s="1"/>
  <c r="H30" i="3"/>
  <c r="M30" i="3" s="1"/>
  <c r="H42" i="15"/>
  <c r="I42" i="15" s="1"/>
  <c r="H34" i="15"/>
  <c r="I34" i="15" s="1"/>
  <c r="H51" i="15"/>
  <c r="I51" i="15" s="1"/>
  <c r="L51" i="3"/>
  <c r="H16" i="15"/>
  <c r="I16" i="15" s="1"/>
  <c r="L66" i="3"/>
  <c r="H55" i="15"/>
  <c r="I55" i="15" s="1"/>
  <c r="H55" i="3"/>
  <c r="I55" i="3" s="1"/>
  <c r="L25" i="3"/>
  <c r="F25" i="15"/>
  <c r="H20" i="15"/>
  <c r="I20" i="15" s="1"/>
  <c r="L30" i="3"/>
  <c r="K51" i="3"/>
  <c r="D51" i="15"/>
  <c r="D30" i="3"/>
  <c r="C66" i="3"/>
  <c r="H56" i="3"/>
  <c r="I56" i="3" s="1"/>
  <c r="K8" i="3"/>
  <c r="H8" i="3"/>
  <c r="I8" i="3" s="1"/>
  <c r="K29" i="3"/>
  <c r="D8" i="3"/>
  <c r="D8" i="15"/>
  <c r="K34" i="3"/>
  <c r="H34" i="3"/>
  <c r="I34" i="3" s="1"/>
  <c r="D49" i="3"/>
  <c r="D49" i="15"/>
  <c r="K49" i="3"/>
  <c r="D34" i="3"/>
  <c r="D34" i="15"/>
  <c r="J50" i="13"/>
  <c r="C50" i="15"/>
  <c r="C50" i="3"/>
  <c r="H23" i="15" l="1"/>
  <c r="I23" i="15" s="1"/>
  <c r="E50" i="15"/>
  <c r="F50" i="15" s="1"/>
  <c r="E24" i="15"/>
  <c r="F24" i="15" s="1"/>
  <c r="H49" i="15"/>
  <c r="I49" i="15" s="1"/>
  <c r="D24" i="3"/>
  <c r="E50" i="3"/>
  <c r="F50" i="3" s="1"/>
  <c r="H49" i="3"/>
  <c r="I49" i="3" s="1"/>
  <c r="H29" i="15"/>
  <c r="I29" i="15" s="1"/>
  <c r="M25" i="3"/>
  <c r="D29" i="3"/>
  <c r="H28" i="3"/>
  <c r="I28" i="3" s="1"/>
  <c r="E29" i="3"/>
  <c r="F29" i="3" s="1"/>
  <c r="F23" i="3"/>
  <c r="H23" i="3"/>
  <c r="I23" i="3" s="1"/>
  <c r="E24" i="3"/>
  <c r="I30" i="3"/>
  <c r="M51" i="3"/>
  <c r="D50" i="3"/>
  <c r="D50" i="15"/>
  <c r="K50" i="3"/>
  <c r="H66" i="3"/>
  <c r="H24" i="15" l="1"/>
  <c r="I24" i="15" s="1"/>
  <c r="H50" i="15"/>
  <c r="I50" i="15" s="1"/>
  <c r="H50" i="3"/>
  <c r="I50" i="3" s="1"/>
  <c r="H29" i="3"/>
  <c r="I29" i="3" s="1"/>
  <c r="F24" i="3"/>
  <c r="H24" i="3"/>
  <c r="I24" i="3" s="1"/>
  <c r="G56" i="13" l="1"/>
  <c r="C56" i="13"/>
  <c r="B60" i="13"/>
  <c r="B56" i="13"/>
  <c r="D56" i="13"/>
  <c r="C60" i="13"/>
  <c r="G64" i="13"/>
  <c r="G60" i="13"/>
  <c r="F64" i="13"/>
  <c r="F60" i="13"/>
  <c r="E64" i="13"/>
  <c r="B64" i="13"/>
  <c r="F56" i="13"/>
  <c r="E60" i="13"/>
  <c r="D64" i="13"/>
  <c r="E56" i="13"/>
  <c r="D60" i="13"/>
  <c r="C64" i="13"/>
  <c r="J59" i="13" l="1"/>
  <c r="B59" i="3"/>
  <c r="B59" i="15"/>
  <c r="H60" i="13"/>
  <c r="B63" i="15"/>
  <c r="H64" i="13"/>
  <c r="B63" i="3"/>
  <c r="J63" i="13"/>
  <c r="H56" i="13"/>
  <c r="J55" i="13"/>
  <c r="B55" i="15"/>
  <c r="B55" i="3"/>
  <c r="G63" i="15" l="1"/>
  <c r="F63" i="15"/>
  <c r="J55" i="3"/>
  <c r="K55" i="3"/>
  <c r="F55" i="3"/>
  <c r="J56" i="13"/>
  <c r="B56" i="3"/>
  <c r="B56" i="15"/>
  <c r="F63" i="3"/>
  <c r="K63" i="3"/>
  <c r="J64" i="13"/>
  <c r="B64" i="3"/>
  <c r="B64" i="15"/>
  <c r="J59" i="3"/>
  <c r="K59" i="3"/>
  <c r="F59" i="3"/>
  <c r="G55" i="15"/>
  <c r="F55" i="15"/>
  <c r="D55" i="15"/>
  <c r="D55" i="3"/>
  <c r="D63" i="3"/>
  <c r="D63" i="15"/>
  <c r="J60" i="13"/>
  <c r="B60" i="15"/>
  <c r="B60" i="3"/>
  <c r="F59" i="15"/>
  <c r="G59" i="15"/>
  <c r="D59" i="3"/>
  <c r="D59" i="15"/>
  <c r="D60" i="15" l="1"/>
  <c r="D60" i="3"/>
  <c r="G60" i="15"/>
  <c r="F60" i="15"/>
  <c r="D64" i="3"/>
  <c r="D64" i="15"/>
  <c r="J60" i="3"/>
  <c r="F60" i="3"/>
  <c r="K60" i="3"/>
  <c r="F64" i="3"/>
  <c r="K64" i="3"/>
  <c r="B66" i="3"/>
  <c r="J56" i="3"/>
  <c r="K56" i="3"/>
  <c r="F56" i="3"/>
  <c r="G64" i="15"/>
  <c r="F64" i="15"/>
  <c r="F56" i="15"/>
  <c r="B66" i="15"/>
  <c r="H66" i="15" s="1"/>
  <c r="G56" i="15"/>
  <c r="D56" i="15"/>
  <c r="D56" i="3"/>
  <c r="F66" i="3" l="1"/>
  <c r="K66" i="3"/>
  <c r="M66" i="3" s="1"/>
</calcChain>
</file>

<file path=xl/sharedStrings.xml><?xml version="1.0" encoding="utf-8"?>
<sst xmlns="http://schemas.openxmlformats.org/spreadsheetml/2006/main" count="668" uniqueCount="77">
  <si>
    <t>21-22</t>
  </si>
  <si>
    <t>22-23</t>
  </si>
  <si>
    <t>Heating degree days</t>
  </si>
  <si>
    <t>Natural Gas</t>
  </si>
  <si>
    <t>Electricity</t>
  </si>
  <si>
    <t>Heating Oil</t>
  </si>
  <si>
    <t>Propane</t>
  </si>
  <si>
    <t>Wood</t>
  </si>
  <si>
    <t>Other/None</t>
  </si>
  <si>
    <t>U.S. Average</t>
  </si>
  <si>
    <t>South</t>
  </si>
  <si>
    <t>Heating oil</t>
  </si>
  <si>
    <t>Natural gas</t>
  </si>
  <si>
    <t>Northeast</t>
  </si>
  <si>
    <t>Midwest</t>
  </si>
  <si>
    <t>West</t>
  </si>
  <si>
    <t>Cold Case</t>
  </si>
  <si>
    <t>Warm Case</t>
  </si>
  <si>
    <t>Fuel / Region</t>
  </si>
  <si>
    <t>Winter of</t>
  </si>
  <si>
    <t>Forecast</t>
  </si>
  <si>
    <t xml:space="preserve">% Change </t>
  </si>
  <si>
    <t xml:space="preserve">Natural Gas </t>
  </si>
  <si>
    <t>Number of households by primary space heating fuel (thousands)</t>
  </si>
  <si>
    <t>* Prices exclude taxes</t>
  </si>
  <si>
    <t>** thousand cubic feet</t>
  </si>
  <si>
    <t>*** kilowatthour</t>
  </si>
  <si>
    <t>Changes from last winter</t>
  </si>
  <si>
    <t>Last Winter</t>
  </si>
  <si>
    <t>Baseline Forecast</t>
  </si>
  <si>
    <t>Warm Forecast</t>
  </si>
  <si>
    <t>Change from Baseline</t>
  </si>
  <si>
    <t>Winter Range</t>
  </si>
  <si>
    <t>Warmer</t>
  </si>
  <si>
    <t>Quantity</t>
  </si>
  <si>
    <t>Percent</t>
  </si>
  <si>
    <t>Note: Winter covers the period October 1 through March 31.</t>
  </si>
  <si>
    <t>* Prices include taxes</t>
  </si>
  <si>
    <t>Changes from Last Winter</t>
  </si>
  <si>
    <t>Cold Forecast</t>
  </si>
  <si>
    <t>Note: Winter covers the period October 1 through March 31.  Fuel prices are adjusted for inflation using the Consumer Price Index and are state in terms of the value of a dollar in October 2022.  Fuel consumption per household is based only on households that use that fuel as the primary space-heating fuel.  Included in fuel consumption is consumption for water heating, appliances, electronics, and lighting (electricity).  Per-household consumption based on EIA's 2015 Residential Energy Consumption Surveys corrected for actual and projected heating degree days.  Number of households using heating oil includes kerosene.</t>
  </si>
  <si>
    <t>U.S.Totals</t>
  </si>
  <si>
    <t>Consumption (gallons)</t>
  </si>
  <si>
    <t>Expenditures ($)</t>
  </si>
  <si>
    <t>Price * ($/gallon)</t>
  </si>
  <si>
    <t>Consumption (Mcf**)</t>
  </si>
  <si>
    <t>Price ($/mcf)</t>
  </si>
  <si>
    <t>Consumption (Mcf)</t>
  </si>
  <si>
    <t>Price ($/gallon)</t>
  </si>
  <si>
    <t>Consumption (kWh***)</t>
  </si>
  <si>
    <t>Price ($/kwh)</t>
  </si>
  <si>
    <t>Consumption (kWh)</t>
  </si>
  <si>
    <t>Table WF01. Real Average Consumer Prices and Expenditures for Heating Fuels During the Winter</t>
  </si>
  <si>
    <t>Baseline change from previous winter</t>
  </si>
  <si>
    <t>U.S. Totals</t>
  </si>
  <si>
    <t>U.S. Energy Information Administration  |  Short-Term Energy Outlook - March 2023</t>
  </si>
  <si>
    <t>Nov</t>
  </si>
  <si>
    <t>Dec</t>
  </si>
  <si>
    <t>Mar</t>
  </si>
  <si>
    <t>Jan</t>
  </si>
  <si>
    <t>Feb</t>
  </si>
  <si>
    <t>Colder</t>
  </si>
  <si>
    <t>Note: Winter covers the period November 1 through March 31.  Fuel prices are nominal prices.  Fuel consumption per household is based only on households that use that fuel as the primary space-heating fuel.  Included in fuel consumption is consumption for water heating, appliances, electronics, and lighting (electricity).  Per-household consumption based on EIA's 2020 Residential Energy Consumption Surveys corrected for actual and projected heating degree days.  Number of households using heating oil includes kerosene.</t>
  </si>
  <si>
    <t>23-24</t>
  </si>
  <si>
    <t>Price (cents/kWh)</t>
  </si>
  <si>
    <t>24-25</t>
  </si>
  <si>
    <t>Heating</t>
  </si>
  <si>
    <t>Non-Heating</t>
  </si>
  <si>
    <t>Table WF01. Seasonal Average Household Consumption, Prices, and Expenditures by Heating Fuel</t>
  </si>
  <si>
    <t>Table WF02. Monthly Average Household Consumption, Prices, and Expenditures by Heating Fuel</t>
  </si>
  <si>
    <t>25-26</t>
  </si>
  <si>
    <t>Winter of 25-26</t>
  </si>
  <si>
    <t>26-27</t>
  </si>
  <si>
    <r>
      <t>26</t>
    </r>
    <r>
      <rPr>
        <b/>
        <sz val="9"/>
        <color theme="1"/>
        <rFont val="Aptos Narrow"/>
        <family val="2"/>
      </rPr>
      <t>–</t>
    </r>
    <r>
      <rPr>
        <b/>
        <sz val="9"/>
        <color theme="1"/>
        <rFont val="Calibri"/>
        <family val="2"/>
        <scheme val="minor"/>
      </rPr>
      <t>27 Winter Scenarios</t>
    </r>
  </si>
  <si>
    <t>Winter of 26-27</t>
  </si>
  <si>
    <t>U.S. Energy Information Administration  |  Short-Term Energy Outlook - October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</si>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</sst>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E2E5"/>
        <bgColor indexed="64"/>
      </patternFill>
    </fill>
    <fill>
      <patternFill patternType="solid">
        <fgColor rgb="FFDDF4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 style="thick">
        <color theme="0"/>
      </left>
      <right/>
      <top style="thin">
        <color theme="0" tint="-0.249977111117893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  <border>
      <left/>
      <right style="thick">
        <color theme="0"/>
      </right>
      <top style="thin">
        <color theme="0" tint="-0.249977111117893"/>
      </top>
      <bottom style="thin">
        <color theme="0" tint="-0.2499465926084170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ck">
        <color theme="0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ck">
        <color theme="0"/>
      </right>
      <top/>
      <bottom style="thin">
        <color theme="0" tint="-0.24994659260841701"/>
      </bottom>
      <diagonal/>
    </border>
  </borders>
  <cellStyleXfs count="19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  <xf numFmtId="0" fontId="7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9" fillId="0" borderId="0"/>
    <xf numFmtId="0" fontId="6" fillId="0" borderId="0"/>
  </cellStyleXfs>
  <cellXfs count="101">
    <xf numFmtId="0" fontId="0" fillId="0" borderId="0" xfId="0"/>
    <xf numFmtId="0" fontId="5" fillId="0" borderId="0" xfId="12">
      <alignment horizontal="left"/>
    </xf>
    <xf numFmtId="0" fontId="0" fillId="0" borderId="5" xfId="7" applyFont="1">
      <alignment wrapText="1"/>
    </xf>
    <xf numFmtId="0" fontId="1" fillId="0" borderId="6" xfId="4">
      <alignment wrapText="1"/>
    </xf>
    <xf numFmtId="0" fontId="1" fillId="0" borderId="7" xfId="3">
      <alignment horizontal="left" wrapText="1"/>
    </xf>
    <xf numFmtId="0" fontId="1" fillId="0" borderId="1" xfId="1">
      <alignment wrapText="1"/>
    </xf>
    <xf numFmtId="0" fontId="1" fillId="0" borderId="7" xfId="3" applyAlignment="1">
      <alignment horizontal="center" wrapText="1"/>
    </xf>
    <xf numFmtId="0" fontId="2" fillId="0" borderId="0" xfId="0" applyFont="1"/>
    <xf numFmtId="165" fontId="0" fillId="0" borderId="0" xfId="0" applyNumberFormat="1"/>
    <xf numFmtId="0" fontId="2" fillId="0" borderId="2" xfId="8" applyBorder="1" applyAlignment="1">
      <alignment horizontal="left" wrapText="1" indent="1"/>
    </xf>
    <xf numFmtId="164" fontId="2" fillId="0" borderId="2" xfId="15" applyNumberFormat="1" applyFont="1" applyBorder="1" applyAlignment="1">
      <alignment wrapText="1"/>
    </xf>
    <xf numFmtId="0" fontId="1" fillId="0" borderId="1" xfId="1" applyAlignment="1">
      <alignment horizontal="center" wrapText="1"/>
    </xf>
    <xf numFmtId="0" fontId="0" fillId="0" borderId="11" xfId="7" applyFont="1" applyBorder="1">
      <alignment wrapText="1"/>
    </xf>
    <xf numFmtId="165" fontId="1" fillId="0" borderId="1" xfId="1" applyNumberFormat="1" applyAlignment="1">
      <alignment horizontal="center" wrapText="1"/>
    </xf>
    <xf numFmtId="165" fontId="0" fillId="0" borderId="5" xfId="7" applyNumberFormat="1" applyFont="1">
      <alignment wrapText="1"/>
    </xf>
    <xf numFmtId="165" fontId="1" fillId="0" borderId="6" xfId="4" applyNumberFormat="1">
      <alignment wrapText="1"/>
    </xf>
    <xf numFmtId="165" fontId="2" fillId="0" borderId="2" xfId="15" applyNumberFormat="1" applyFont="1" applyBorder="1" applyAlignment="1">
      <alignment wrapText="1"/>
    </xf>
    <xf numFmtId="165" fontId="0" fillId="0" borderId="11" xfId="7" applyNumberFormat="1" applyFont="1" applyBorder="1">
      <alignment wrapText="1"/>
    </xf>
    <xf numFmtId="165" fontId="1" fillId="0" borderId="7" xfId="3" applyNumberFormat="1" applyAlignment="1">
      <alignment horizontal="center" wrapText="1"/>
    </xf>
    <xf numFmtId="0" fontId="0" fillId="0" borderId="11" xfId="7" applyFont="1" applyBorder="1" applyAlignment="1"/>
    <xf numFmtId="0" fontId="0" fillId="2" borderId="5" xfId="7" applyFont="1" applyFill="1">
      <alignment wrapText="1"/>
    </xf>
    <xf numFmtId="0" fontId="1" fillId="2" borderId="6" xfId="4" applyFill="1">
      <alignment wrapText="1"/>
    </xf>
    <xf numFmtId="164" fontId="2" fillId="2" borderId="2" xfId="15" applyNumberFormat="1" applyFont="1" applyFill="1" applyBorder="1" applyAlignment="1">
      <alignment wrapText="1"/>
    </xf>
    <xf numFmtId="1" fontId="2" fillId="2" borderId="2" xfId="16" applyNumberFormat="1" applyFont="1" applyFill="1" applyBorder="1" applyAlignment="1">
      <alignment wrapText="1"/>
    </xf>
    <xf numFmtId="0" fontId="0" fillId="2" borderId="11" xfId="7" applyFont="1" applyFill="1" applyBorder="1">
      <alignment wrapText="1"/>
    </xf>
    <xf numFmtId="0" fontId="0" fillId="2" borderId="11" xfId="7" applyFont="1" applyFill="1" applyBorder="1" applyAlignment="1"/>
    <xf numFmtId="0" fontId="1" fillId="0" borderId="7" xfId="3" applyAlignment="1">
      <alignment horizontal="left"/>
    </xf>
    <xf numFmtId="2" fontId="2" fillId="0" borderId="0" xfId="0" applyNumberFormat="1" applyFont="1"/>
    <xf numFmtId="2" fontId="2" fillId="0" borderId="2" xfId="15" applyNumberFormat="1" applyFont="1" applyBorder="1" applyAlignment="1">
      <alignment wrapText="1"/>
    </xf>
    <xf numFmtId="2" fontId="2" fillId="2" borderId="2" xfId="15" applyNumberFormat="1" applyFont="1" applyFill="1" applyBorder="1" applyAlignment="1">
      <alignment wrapText="1"/>
    </xf>
    <xf numFmtId="1" fontId="2" fillId="0" borderId="2" xfId="15" applyNumberFormat="1" applyFont="1" applyBorder="1" applyAlignment="1">
      <alignment wrapText="1"/>
    </xf>
    <xf numFmtId="1" fontId="2" fillId="2" borderId="2" xfId="15" applyNumberFormat="1" applyFont="1" applyFill="1" applyBorder="1" applyAlignment="1">
      <alignment wrapText="1"/>
    </xf>
    <xf numFmtId="43" fontId="2" fillId="2" borderId="2" xfId="15" applyFont="1" applyFill="1" applyBorder="1" applyAlignment="1">
      <alignment wrapText="1"/>
    </xf>
    <xf numFmtId="43" fontId="2" fillId="0" borderId="2" xfId="15" applyFont="1" applyBorder="1" applyAlignment="1">
      <alignment wrapText="1"/>
    </xf>
    <xf numFmtId="0" fontId="1" fillId="0" borderId="4" xfId="5" applyAlignment="1"/>
    <xf numFmtId="0" fontId="1" fillId="0" borderId="1" xfId="1" applyAlignment="1">
      <alignment horizontal="right" wrapText="1"/>
    </xf>
    <xf numFmtId="0" fontId="0" fillId="3" borderId="5" xfId="7" applyFont="1" applyFill="1">
      <alignment wrapText="1"/>
    </xf>
    <xf numFmtId="0" fontId="1" fillId="3" borderId="6" xfId="4" applyFill="1">
      <alignment wrapText="1"/>
    </xf>
    <xf numFmtId="1" fontId="2" fillId="3" borderId="2" xfId="15" applyNumberFormat="1" applyFont="1" applyFill="1" applyBorder="1" applyAlignment="1">
      <alignment wrapText="1"/>
    </xf>
    <xf numFmtId="2" fontId="2" fillId="3" borderId="2" xfId="15" applyNumberFormat="1" applyFont="1" applyFill="1" applyBorder="1" applyAlignment="1">
      <alignment wrapText="1"/>
    </xf>
    <xf numFmtId="164" fontId="2" fillId="3" borderId="2" xfId="15" applyNumberFormat="1" applyFont="1" applyFill="1" applyBorder="1" applyAlignment="1">
      <alignment wrapText="1"/>
    </xf>
    <xf numFmtId="43" fontId="2" fillId="3" borderId="2" xfId="15" applyFont="1" applyFill="1" applyBorder="1" applyAlignment="1">
      <alignment wrapText="1"/>
    </xf>
    <xf numFmtId="0" fontId="0" fillId="3" borderId="11" xfId="7" applyFont="1" applyFill="1" applyBorder="1">
      <alignment wrapText="1"/>
    </xf>
    <xf numFmtId="0" fontId="0" fillId="4" borderId="5" xfId="7" applyFont="1" applyFill="1">
      <alignment wrapText="1"/>
    </xf>
    <xf numFmtId="0" fontId="1" fillId="4" borderId="6" xfId="4" applyFill="1">
      <alignment wrapText="1"/>
    </xf>
    <xf numFmtId="1" fontId="2" fillId="4" borderId="2" xfId="15" applyNumberFormat="1" applyFont="1" applyFill="1" applyBorder="1" applyAlignment="1">
      <alignment wrapText="1"/>
    </xf>
    <xf numFmtId="2" fontId="2" fillId="4" borderId="2" xfId="15" applyNumberFormat="1" applyFont="1" applyFill="1" applyBorder="1" applyAlignment="1">
      <alignment wrapText="1"/>
    </xf>
    <xf numFmtId="164" fontId="2" fillId="4" borderId="2" xfId="15" applyNumberFormat="1" applyFont="1" applyFill="1" applyBorder="1" applyAlignment="1">
      <alignment wrapText="1"/>
    </xf>
    <xf numFmtId="43" fontId="2" fillId="4" borderId="2" xfId="15" applyFont="1" applyFill="1" applyBorder="1" applyAlignment="1">
      <alignment wrapText="1"/>
    </xf>
    <xf numFmtId="0" fontId="0" fillId="4" borderId="11" xfId="7" applyFont="1" applyFill="1" applyBorder="1">
      <alignment wrapText="1"/>
    </xf>
    <xf numFmtId="164" fontId="2" fillId="3" borderId="2" xfId="15" applyNumberFormat="1" applyFont="1" applyFill="1" applyBorder="1" applyAlignment="1">
      <alignment horizontal="center" wrapText="1"/>
    </xf>
    <xf numFmtId="164" fontId="2" fillId="4" borderId="2" xfId="15" applyNumberFormat="1" applyFont="1" applyFill="1" applyBorder="1" applyAlignment="1">
      <alignment horizontal="center" wrapText="1"/>
    </xf>
    <xf numFmtId="0" fontId="1" fillId="3" borderId="6" xfId="4" applyFill="1" applyAlignment="1">
      <alignment horizontal="center" wrapText="1"/>
    </xf>
    <xf numFmtId="0" fontId="1" fillId="4" borderId="6" xfId="4" applyFill="1" applyAlignment="1">
      <alignment horizontal="center" wrapText="1"/>
    </xf>
    <xf numFmtId="166" fontId="2" fillId="0" borderId="2" xfId="15" applyNumberFormat="1" applyFont="1" applyBorder="1" applyAlignment="1">
      <alignment wrapText="1"/>
    </xf>
    <xf numFmtId="166" fontId="2" fillId="2" borderId="2" xfId="15" applyNumberFormat="1" applyFont="1" applyFill="1" applyBorder="1" applyAlignment="1">
      <alignment wrapText="1"/>
    </xf>
    <xf numFmtId="166" fontId="2" fillId="3" borderId="2" xfId="15" applyNumberFormat="1" applyFont="1" applyFill="1" applyBorder="1" applyAlignment="1">
      <alignment wrapText="1"/>
    </xf>
    <xf numFmtId="166" fontId="2" fillId="4" borderId="2" xfId="15" applyNumberFormat="1" applyFont="1" applyFill="1" applyBorder="1" applyAlignment="1">
      <alignment wrapText="1"/>
    </xf>
    <xf numFmtId="0" fontId="2" fillId="0" borderId="2" xfId="8" applyBorder="1" applyAlignment="1">
      <alignment horizontal="left" wrapText="1" indent="2"/>
    </xf>
    <xf numFmtId="0" fontId="10" fillId="0" borderId="0" xfId="0" applyFont="1"/>
    <xf numFmtId="0" fontId="10" fillId="0" borderId="5" xfId="7" applyFont="1">
      <alignment wrapText="1"/>
    </xf>
    <xf numFmtId="1" fontId="1" fillId="0" borderId="2" xfId="15" applyNumberFormat="1" applyFont="1" applyBorder="1" applyAlignment="1">
      <alignment wrapText="1"/>
    </xf>
    <xf numFmtId="2" fontId="1" fillId="0" borderId="2" xfId="15" applyNumberFormat="1" applyFont="1" applyBorder="1" applyAlignment="1">
      <alignment wrapText="1"/>
    </xf>
    <xf numFmtId="0" fontId="10" fillId="0" borderId="11" xfId="7" applyFont="1" applyBorder="1">
      <alignment wrapText="1"/>
    </xf>
    <xf numFmtId="164" fontId="1" fillId="0" borderId="2" xfId="15" applyNumberFormat="1" applyFont="1" applyBorder="1" applyAlignment="1">
      <alignment wrapText="1"/>
    </xf>
    <xf numFmtId="166" fontId="1" fillId="0" borderId="2" xfId="15" applyNumberFormat="1" applyFont="1" applyBorder="1" applyAlignment="1">
      <alignment wrapText="1"/>
    </xf>
    <xf numFmtId="43" fontId="1" fillId="0" borderId="2" xfId="15" applyFont="1" applyBorder="1" applyAlignment="1">
      <alignment wrapText="1"/>
    </xf>
    <xf numFmtId="0" fontId="10" fillId="2" borderId="5" xfId="7" applyFont="1" applyFill="1">
      <alignment wrapText="1"/>
    </xf>
    <xf numFmtId="1" fontId="1" fillId="2" borderId="2" xfId="15" applyNumberFormat="1" applyFont="1" applyFill="1" applyBorder="1" applyAlignment="1">
      <alignment wrapText="1"/>
    </xf>
    <xf numFmtId="2" fontId="1" fillId="2" borderId="2" xfId="15" applyNumberFormat="1" applyFont="1" applyFill="1" applyBorder="1" applyAlignment="1">
      <alignment wrapText="1"/>
    </xf>
    <xf numFmtId="164" fontId="1" fillId="2" borderId="2" xfId="15" applyNumberFormat="1" applyFont="1" applyFill="1" applyBorder="1" applyAlignment="1">
      <alignment wrapText="1"/>
    </xf>
    <xf numFmtId="43" fontId="1" fillId="2" borderId="2" xfId="15" applyFont="1" applyFill="1" applyBorder="1" applyAlignment="1">
      <alignment wrapText="1"/>
    </xf>
    <xf numFmtId="0" fontId="10" fillId="2" borderId="11" xfId="7" applyFont="1" applyFill="1" applyBorder="1">
      <alignment wrapText="1"/>
    </xf>
    <xf numFmtId="166" fontId="1" fillId="2" borderId="2" xfId="15" applyNumberFormat="1" applyFont="1" applyFill="1" applyBorder="1" applyAlignment="1">
      <alignment wrapText="1"/>
    </xf>
    <xf numFmtId="9" fontId="2" fillId="2" borderId="2" xfId="16" applyNumberFormat="1" applyFont="1" applyFill="1" applyBorder="1" applyAlignment="1">
      <alignment wrapText="1"/>
    </xf>
    <xf numFmtId="9" fontId="1" fillId="2" borderId="6" xfId="4" applyNumberFormat="1" applyFill="1">
      <alignment wrapText="1"/>
    </xf>
    <xf numFmtId="9" fontId="0" fillId="2" borderId="11" xfId="7" applyNumberFormat="1" applyFont="1" applyFill="1" applyBorder="1">
      <alignment wrapText="1"/>
    </xf>
    <xf numFmtId="0" fontId="8" fillId="2" borderId="5" xfId="7" applyFont="1" applyFill="1">
      <alignment wrapText="1"/>
    </xf>
    <xf numFmtId="9" fontId="8" fillId="2" borderId="11" xfId="7" applyNumberFormat="1" applyFont="1" applyFill="1" applyBorder="1">
      <alignment wrapText="1"/>
    </xf>
    <xf numFmtId="9" fontId="2" fillId="3" borderId="2" xfId="15" applyNumberFormat="1" applyFont="1" applyFill="1" applyBorder="1" applyAlignment="1">
      <alignment wrapText="1"/>
    </xf>
    <xf numFmtId="9" fontId="2" fillId="3" borderId="2" xfId="16" applyNumberFormat="1" applyFont="1" applyFill="1" applyBorder="1" applyAlignment="1">
      <alignment wrapText="1"/>
    </xf>
    <xf numFmtId="9" fontId="1" fillId="3" borderId="6" xfId="4" applyNumberFormat="1" applyFill="1">
      <alignment wrapText="1"/>
    </xf>
    <xf numFmtId="9" fontId="0" fillId="3" borderId="11" xfId="7" applyNumberFormat="1" applyFont="1" applyFill="1" applyBorder="1">
      <alignment wrapText="1"/>
    </xf>
    <xf numFmtId="9" fontId="2" fillId="3" borderId="2" xfId="16" applyNumberFormat="1" applyFont="1" applyFill="1" applyBorder="1" applyAlignment="1">
      <alignment horizontal="center" wrapText="1"/>
    </xf>
    <xf numFmtId="9" fontId="1" fillId="3" borderId="6" xfId="4" applyNumberFormat="1" applyFill="1" applyAlignment="1">
      <alignment horizontal="center" wrapText="1"/>
    </xf>
    <xf numFmtId="9" fontId="2" fillId="4" borderId="2" xfId="15" applyNumberFormat="1" applyFont="1" applyFill="1" applyBorder="1" applyAlignment="1">
      <alignment wrapText="1"/>
    </xf>
    <xf numFmtId="9" fontId="2" fillId="4" borderId="2" xfId="16" applyNumberFormat="1" applyFont="1" applyFill="1" applyBorder="1" applyAlignment="1">
      <alignment wrapText="1"/>
    </xf>
    <xf numFmtId="9" fontId="1" fillId="4" borderId="6" xfId="4" applyNumberFormat="1" applyFill="1">
      <alignment wrapText="1"/>
    </xf>
    <xf numFmtId="9" fontId="0" fillId="4" borderId="11" xfId="7" applyNumberFormat="1" applyFont="1" applyFill="1" applyBorder="1">
      <alignment wrapText="1"/>
    </xf>
    <xf numFmtId="9" fontId="2" fillId="4" borderId="2" xfId="16" applyNumberFormat="1" applyFont="1" applyFill="1" applyBorder="1" applyAlignment="1">
      <alignment horizontal="center" wrapText="1"/>
    </xf>
    <xf numFmtId="9" fontId="1" fillId="4" borderId="6" xfId="4" applyNumberFormat="1" applyFill="1" applyAlignment="1">
      <alignment horizontal="center" wrapText="1"/>
    </xf>
    <xf numFmtId="9" fontId="0" fillId="0" borderId="0" xfId="0" applyNumberFormat="1"/>
    <xf numFmtId="164" fontId="0" fillId="0" borderId="0" xfId="0" applyNumberFormat="1"/>
    <xf numFmtId="0" fontId="2" fillId="0" borderId="3" xfId="6">
      <alignment vertical="top" wrapText="1"/>
    </xf>
    <xf numFmtId="0" fontId="1" fillId="0" borderId="8" xfId="3" applyBorder="1" applyAlignment="1">
      <alignment horizontal="center" wrapText="1"/>
    </xf>
    <xf numFmtId="0" fontId="1" fillId="0" borderId="9" xfId="3" applyBorder="1" applyAlignment="1">
      <alignment horizontal="center" wrapText="1"/>
    </xf>
    <xf numFmtId="0" fontId="1" fillId="0" borderId="10" xfId="3" applyBorder="1" applyAlignment="1">
      <alignment horizontal="center" wrapText="1"/>
    </xf>
    <xf numFmtId="0" fontId="2" fillId="0" borderId="3" xfId="6" applyAlignment="1">
      <alignment horizontal="left" vertical="top" wrapText="1"/>
    </xf>
    <xf numFmtId="0" fontId="1" fillId="0" borderId="12" xfId="3" applyBorder="1" applyAlignment="1">
      <alignment horizontal="center" wrapText="1"/>
    </xf>
    <xf numFmtId="0" fontId="1" fillId="0" borderId="13" xfId="3" applyBorder="1" applyAlignment="1">
      <alignment horizontal="center" wrapText="1"/>
    </xf>
    <xf numFmtId="0" fontId="1" fillId="0" borderId="14" xfId="3" applyBorder="1" applyAlignment="1">
      <alignment horizontal="center" wrapText="1"/>
    </xf>
  </cellXfs>
  <cellStyles count="19">
    <cellStyle name="Body: normal cell" xfId="2" xr:uid="{00000000-0005-0000-0000-000000000000}"/>
    <cellStyle name="Comma" xfId="15" builtinId="3"/>
    <cellStyle name="Comma [0]" xfId="16" builtinId="6"/>
    <cellStyle name="Comma 2" xfId="14" xr:uid="{00000000-0005-0000-0000-000003000000}"/>
    <cellStyle name="Followed Hyperlink" xfId="10" builtinId="9" customBuiltin="1"/>
    <cellStyle name="Font: Calibri, 9pt regular" xfId="8" xr:uid="{00000000-0005-0000-0000-000005000000}"/>
    <cellStyle name="Footnotes: all except top row" xfId="11" xr:uid="{00000000-0005-0000-0000-000006000000}"/>
    <cellStyle name="Footnotes: top row" xfId="6" xr:uid="{00000000-0005-0000-0000-000007000000}"/>
    <cellStyle name="Header: bottom row" xfId="1" xr:uid="{00000000-0005-0000-0000-000008000000}"/>
    <cellStyle name="Header: top rows" xfId="3" xr:uid="{00000000-0005-0000-0000-000009000000}"/>
    <cellStyle name="Hyperlink" xfId="9" builtinId="8" customBuiltin="1"/>
    <cellStyle name="Normal" xfId="0" builtinId="0"/>
    <cellStyle name="Normal 2" xfId="13" xr:uid="{00000000-0005-0000-0000-00000E000000}"/>
    <cellStyle name="Normal 3" xfId="17" xr:uid="{00000000-0005-0000-0000-00000F000000}"/>
    <cellStyle name="Normal 5 2 2" xfId="18" xr:uid="{B7A9A512-3749-4E6A-A340-B45B176B1404}"/>
    <cellStyle name="Parent row" xfId="5" xr:uid="{00000000-0005-0000-0000-000010000000}"/>
    <cellStyle name="Section Break" xfId="7" xr:uid="{00000000-0005-0000-0000-000012000000}"/>
    <cellStyle name="Section Break: parent row" xfId="4" xr:uid="{00000000-0005-0000-0000-000013000000}"/>
    <cellStyle name="Table title" xfId="12" xr:uid="{00000000-0005-0000-0000-000014000000}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 xr9:uid="{00000000-0011-0000-FFFF-FFFF00000000}">
      <tableStyleElement type="wholeTable" dxfId="1"/>
      <tableStyleElement type="headerRow" dxfId="0"/>
    </tableStyle>
  </tableStyles>
  <colors>
    <mruColors>
      <color rgb="FFDDF4FF"/>
      <color rgb="FFF6E2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4"/>
  <sheetViews>
    <sheetView showGridLines="0" zoomScaleNormal="100" workbookViewId="0">
      <pane xSplit="1" ySplit="4" topLeftCell="B93" activePane="bottomRight" state="frozen"/>
      <selection activeCell="I35" sqref="I35"/>
      <selection pane="topRight" activeCell="I35" sqref="I35"/>
      <selection pane="bottomLeft" activeCell="I35" sqref="I35"/>
      <selection pane="bottomRight" activeCell="B5" sqref="B5:L110"/>
    </sheetView>
  </sheetViews>
  <sheetFormatPr defaultRowHeight="14.4" x14ac:dyDescent="0.3"/>
  <cols>
    <col min="1" max="1" width="19.88671875" customWidth="1"/>
    <col min="2" max="2" width="9.5546875" customWidth="1"/>
    <col min="3" max="6" width="9.44140625" customWidth="1"/>
    <col min="7" max="12" width="9.5546875" customWidth="1"/>
  </cols>
  <sheetData>
    <row r="1" spans="1:12" ht="15" customHeight="1" x14ac:dyDescent="0.3">
      <c r="A1" s="1" t="s">
        <v>68</v>
      </c>
    </row>
    <row r="2" spans="1:12" ht="18" customHeight="1" x14ac:dyDescent="0.3">
      <c r="A2" s="34" t="s">
        <v>75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3">
      <c r="A3" s="4"/>
      <c r="B3" s="94" t="s">
        <v>19</v>
      </c>
      <c r="C3" s="95"/>
      <c r="D3" s="95"/>
      <c r="E3" s="95"/>
      <c r="F3" s="96"/>
      <c r="G3" s="94" t="s">
        <v>20</v>
      </c>
      <c r="H3" s="96"/>
      <c r="I3" s="94" t="s">
        <v>73</v>
      </c>
      <c r="J3" s="95"/>
      <c r="K3" s="95"/>
      <c r="L3" s="96"/>
    </row>
    <row r="4" spans="1:12" ht="14.25" customHeight="1" thickBot="1" x14ac:dyDescent="0.35">
      <c r="A4" s="5" t="s">
        <v>18</v>
      </c>
      <c r="B4" s="35" t="s">
        <v>0</v>
      </c>
      <c r="C4" s="35" t="s">
        <v>1</v>
      </c>
      <c r="D4" s="35" t="s">
        <v>63</v>
      </c>
      <c r="E4" s="35" t="s">
        <v>65</v>
      </c>
      <c r="F4" s="35" t="s">
        <v>70</v>
      </c>
      <c r="G4" s="35" t="s">
        <v>72</v>
      </c>
      <c r="H4" s="5" t="s">
        <v>21</v>
      </c>
      <c r="I4" s="35" t="s">
        <v>33</v>
      </c>
      <c r="J4" s="5" t="s">
        <v>21</v>
      </c>
      <c r="K4" s="35" t="s">
        <v>61</v>
      </c>
      <c r="L4" s="5" t="s">
        <v>21</v>
      </c>
    </row>
    <row r="5" spans="1:12" ht="15" thickTop="1" x14ac:dyDescent="0.3">
      <c r="A5" s="2" t="s">
        <v>22</v>
      </c>
      <c r="B5" s="2"/>
      <c r="C5" s="2"/>
      <c r="D5" s="2"/>
      <c r="E5" s="2"/>
      <c r="F5" s="2"/>
      <c r="G5" s="20"/>
      <c r="H5" s="20"/>
      <c r="I5" s="36"/>
      <c r="J5" s="36"/>
      <c r="K5" s="43"/>
      <c r="L5" s="43"/>
    </row>
    <row r="6" spans="1:12" x14ac:dyDescent="0.3">
      <c r="A6" s="3" t="s">
        <v>13</v>
      </c>
      <c r="B6" s="3"/>
      <c r="C6" s="3"/>
      <c r="D6" s="3"/>
      <c r="E6" s="3"/>
      <c r="F6" s="3"/>
      <c r="G6" s="21"/>
      <c r="H6" s="21"/>
      <c r="I6" s="37"/>
      <c r="J6" s="37"/>
      <c r="K6" s="44"/>
      <c r="L6" s="44"/>
    </row>
    <row r="7" spans="1:12" ht="15" customHeight="1" x14ac:dyDescent="0.3">
      <c r="A7" s="9" t="s">
        <v>45</v>
      </c>
      <c r="B7" s="30">
        <v>56.671522523360991</v>
      </c>
      <c r="C7" s="30">
        <v>52.185979041087052</v>
      </c>
      <c r="D7" s="30">
        <v>52.503375462006161</v>
      </c>
      <c r="E7" s="30">
        <v>56.341536407099277</v>
      </c>
      <c r="F7" s="30">
        <v>60.572337469023374</v>
      </c>
      <c r="G7" s="31">
        <v>54.553609368802192</v>
      </c>
      <c r="H7" s="74">
        <v>-9.9364303107819629E-2</v>
      </c>
      <c r="I7" s="38">
        <v>51.332044652556149</v>
      </c>
      <c r="J7" s="79">
        <v>-0.15254971497827208</v>
      </c>
      <c r="K7" s="45">
        <v>58.966711719946517</v>
      </c>
      <c r="L7" s="85">
        <v>-2.6507574516139054E-2</v>
      </c>
    </row>
    <row r="8" spans="1:12" x14ac:dyDescent="0.3">
      <c r="A8" s="9" t="s">
        <v>46</v>
      </c>
      <c r="B8" s="28">
        <v>13.963868825602484</v>
      </c>
      <c r="C8" s="28">
        <v>16.878993323255823</v>
      </c>
      <c r="D8" s="28">
        <v>14.583308260443399</v>
      </c>
      <c r="E8" s="28">
        <v>15.697334237921453</v>
      </c>
      <c r="F8" s="28">
        <v>16.886408237157106</v>
      </c>
      <c r="G8" s="29">
        <v>16.118414075183015</v>
      </c>
      <c r="H8" s="74">
        <v>-4.5480018674674993E-2</v>
      </c>
      <c r="I8" s="39">
        <v>16.370539732994093</v>
      </c>
      <c r="J8" s="80">
        <v>-3.0549332748446067E-2</v>
      </c>
      <c r="K8" s="46">
        <v>16.153960866609776</v>
      </c>
      <c r="L8" s="86">
        <v>-4.3374965253750175E-2</v>
      </c>
    </row>
    <row r="9" spans="1:12" x14ac:dyDescent="0.3">
      <c r="A9" s="9" t="s">
        <v>43</v>
      </c>
      <c r="B9" s="10">
        <v>791.35370666338952</v>
      </c>
      <c r="C9" s="10">
        <v>880.84679180207672</v>
      </c>
      <c r="D9" s="10">
        <v>765.67290907623567</v>
      </c>
      <c r="E9" s="10">
        <v>884.41192846025751</v>
      </c>
      <c r="F9" s="10">
        <v>1022.8492183807764</v>
      </c>
      <c r="G9" s="22">
        <v>879.3176651021372</v>
      </c>
      <c r="H9" s="74">
        <v>-0.14032523142155506</v>
      </c>
      <c r="I9" s="40">
        <v>840.33327656049732</v>
      </c>
      <c r="J9" s="80">
        <v>-0.17843875572316648</v>
      </c>
      <c r="K9" s="47">
        <v>952.54595355667607</v>
      </c>
      <c r="L9" s="86">
        <v>-6.8732774646290573E-2</v>
      </c>
    </row>
    <row r="10" spans="1:12" x14ac:dyDescent="0.3">
      <c r="A10" s="3" t="s">
        <v>14</v>
      </c>
      <c r="B10" s="3"/>
      <c r="C10" s="3"/>
      <c r="D10" s="3"/>
      <c r="E10" s="3"/>
      <c r="F10" s="3"/>
      <c r="G10" s="21"/>
      <c r="H10" s="75"/>
      <c r="I10" s="37"/>
      <c r="J10" s="81"/>
      <c r="K10" s="44"/>
      <c r="L10" s="87"/>
    </row>
    <row r="11" spans="1:12" x14ac:dyDescent="0.3">
      <c r="A11" s="9" t="s">
        <v>47</v>
      </c>
      <c r="B11" s="30">
        <v>61.34823208768934</v>
      </c>
      <c r="C11" s="30">
        <v>58.513640966914139</v>
      </c>
      <c r="D11" s="30">
        <v>53.863252744497601</v>
      </c>
      <c r="E11" s="30">
        <v>59.384426879025099</v>
      </c>
      <c r="F11" s="30">
        <v>60.381684217928466</v>
      </c>
      <c r="G11" s="22">
        <v>59.033062405779475</v>
      </c>
      <c r="H11" s="74">
        <v>-2.2334948579466052E-2</v>
      </c>
      <c r="I11" s="40">
        <v>55.348523415722696</v>
      </c>
      <c r="J11" s="80">
        <v>-8.3355753775270269E-2</v>
      </c>
      <c r="K11" s="47">
        <v>64.080376091181961</v>
      </c>
      <c r="L11" s="86">
        <v>6.1255195530887319E-2</v>
      </c>
    </row>
    <row r="12" spans="1:12" ht="15" customHeight="1" x14ac:dyDescent="0.3">
      <c r="A12" s="9" t="s">
        <v>46</v>
      </c>
      <c r="B12" s="28">
        <v>10.499804310325658</v>
      </c>
      <c r="C12" s="28">
        <v>12.043263747846995</v>
      </c>
      <c r="D12" s="28">
        <v>9.9029373216329066</v>
      </c>
      <c r="E12" s="28">
        <v>10.10430330673069</v>
      </c>
      <c r="F12" s="28">
        <v>11.265146703153722</v>
      </c>
      <c r="G12" s="32">
        <v>10.378918615457398</v>
      </c>
      <c r="H12" s="74">
        <v>-7.8669910925192044E-2</v>
      </c>
      <c r="I12" s="41">
        <v>10.822519081205233</v>
      </c>
      <c r="J12" s="80">
        <v>-3.9291776095962794E-2</v>
      </c>
      <c r="K12" s="48">
        <v>10.175756620537189</v>
      </c>
      <c r="L12" s="86">
        <v>-9.6704473658701051E-2</v>
      </c>
    </row>
    <row r="13" spans="1:12" x14ac:dyDescent="0.3">
      <c r="A13" s="9" t="s">
        <v>43</v>
      </c>
      <c r="B13" s="10">
        <v>644.14443170517939</v>
      </c>
      <c r="C13" s="10">
        <v>704.69521101137184</v>
      </c>
      <c r="D13" s="10">
        <v>533.40441586803138</v>
      </c>
      <c r="E13" s="10">
        <v>600.03826088204016</v>
      </c>
      <c r="F13" s="10">
        <v>680.20853089846594</v>
      </c>
      <c r="G13" s="22">
        <v>612.69935033080287</v>
      </c>
      <c r="H13" s="74">
        <v>-9.9247771089392756E-2</v>
      </c>
      <c r="I13" s="40">
        <v>599.01045078319351</v>
      </c>
      <c r="J13" s="80">
        <v>-0.11937233425758487</v>
      </c>
      <c r="K13" s="47">
        <v>652.06631125635784</v>
      </c>
      <c r="L13" s="86">
        <v>-4.1372929570489103E-2</v>
      </c>
    </row>
    <row r="14" spans="1:12" x14ac:dyDescent="0.3">
      <c r="A14" s="3" t="s">
        <v>10</v>
      </c>
      <c r="B14" s="3"/>
      <c r="C14" s="3"/>
      <c r="D14" s="3"/>
      <c r="E14" s="3"/>
      <c r="F14" s="3"/>
      <c r="G14" s="21"/>
      <c r="H14" s="75"/>
      <c r="I14" s="37"/>
      <c r="J14" s="81"/>
      <c r="K14" s="44"/>
      <c r="L14" s="87"/>
    </row>
    <row r="15" spans="1:12" x14ac:dyDescent="0.3">
      <c r="A15" s="9" t="s">
        <v>47</v>
      </c>
      <c r="B15" s="30">
        <v>37.173649237040671</v>
      </c>
      <c r="C15" s="30">
        <v>34.576423439956521</v>
      </c>
      <c r="D15" s="30">
        <v>36.282197414810376</v>
      </c>
      <c r="E15" s="30">
        <v>36.759145214936012</v>
      </c>
      <c r="F15" s="30">
        <v>35.408825283695812</v>
      </c>
      <c r="G15" s="22">
        <v>36.149109012617231</v>
      </c>
      <c r="H15" s="74">
        <v>2.0906757651242502E-2</v>
      </c>
      <c r="I15" s="40">
        <v>34.182582822294499</v>
      </c>
      <c r="J15" s="80">
        <v>-3.4630983987089303E-2</v>
      </c>
      <c r="K15" s="47">
        <v>38.842980506067185</v>
      </c>
      <c r="L15" s="86">
        <v>9.6985855781910102E-2</v>
      </c>
    </row>
    <row r="16" spans="1:12" ht="15" customHeight="1" x14ac:dyDescent="0.3">
      <c r="A16" s="9" t="s">
        <v>46</v>
      </c>
      <c r="B16" s="28">
        <v>13.740684425325727</v>
      </c>
      <c r="C16" s="28">
        <v>15.733609774399898</v>
      </c>
      <c r="D16" s="28">
        <v>13.72572924650358</v>
      </c>
      <c r="E16" s="28">
        <v>14.713750632969942</v>
      </c>
      <c r="F16" s="28">
        <v>16.919922625816586</v>
      </c>
      <c r="G16" s="32">
        <v>14.129196123479222</v>
      </c>
      <c r="H16" s="74">
        <v>-0.16493730876045765</v>
      </c>
      <c r="I16" s="41">
        <v>14.695788898537527</v>
      </c>
      <c r="J16" s="80">
        <v>-0.13145058499767914</v>
      </c>
      <c r="K16" s="48">
        <v>13.828641970861577</v>
      </c>
      <c r="L16" s="86">
        <v>-0.18270063778177692</v>
      </c>
    </row>
    <row r="17" spans="1:17" x14ac:dyDescent="0.3">
      <c r="A17" s="9" t="s">
        <v>43</v>
      </c>
      <c r="B17" s="10">
        <v>510.79138310392631</v>
      </c>
      <c r="C17" s="10">
        <v>544.01195379868966</v>
      </c>
      <c r="D17" s="10">
        <v>497.99961818387936</v>
      </c>
      <c r="E17" s="10">
        <v>540.86489617369875</v>
      </c>
      <c r="F17" s="10">
        <v>599.11458407119119</v>
      </c>
      <c r="G17" s="22">
        <v>510.75785092829921</v>
      </c>
      <c r="H17" s="74">
        <v>-0.14747885545111816</v>
      </c>
      <c r="I17" s="40">
        <v>502.34002116321506</v>
      </c>
      <c r="J17" s="80">
        <v>-0.16152930588062042</v>
      </c>
      <c r="K17" s="47">
        <v>537.14567049955872</v>
      </c>
      <c r="L17" s="86">
        <v>-0.1034341597070334</v>
      </c>
    </row>
    <row r="18" spans="1:17" x14ac:dyDescent="0.3">
      <c r="A18" s="3" t="s">
        <v>15</v>
      </c>
      <c r="B18" s="3"/>
      <c r="C18" s="3"/>
      <c r="D18" s="3"/>
      <c r="E18" s="3"/>
      <c r="F18" s="3"/>
      <c r="G18" s="21"/>
      <c r="H18" s="75"/>
      <c r="I18" s="37"/>
      <c r="J18" s="81"/>
      <c r="K18" s="44"/>
      <c r="L18" s="87"/>
    </row>
    <row r="19" spans="1:17" x14ac:dyDescent="0.3">
      <c r="A19" s="9" t="s">
        <v>47</v>
      </c>
      <c r="B19" s="30">
        <v>38.954115269253762</v>
      </c>
      <c r="C19" s="30">
        <v>45.288829962975434</v>
      </c>
      <c r="D19" s="30">
        <v>39.443077587380252</v>
      </c>
      <c r="E19" s="30">
        <v>39.896784909596782</v>
      </c>
      <c r="F19" s="30">
        <v>33.4161588665389</v>
      </c>
      <c r="G19" s="22">
        <v>39.071044966599651</v>
      </c>
      <c r="H19" s="74">
        <v>0.16922609575343017</v>
      </c>
      <c r="I19" s="40">
        <v>36.986074397237104</v>
      </c>
      <c r="J19" s="80">
        <v>0.10683201336683013</v>
      </c>
      <c r="K19" s="47">
        <v>41.927169034192403</v>
      </c>
      <c r="L19" s="86">
        <v>0.25469744148768569</v>
      </c>
    </row>
    <row r="20" spans="1:17" x14ac:dyDescent="0.3">
      <c r="A20" s="9" t="s">
        <v>46</v>
      </c>
      <c r="B20" s="28">
        <v>14.049630911083005</v>
      </c>
      <c r="C20" s="28">
        <v>17.315884448471838</v>
      </c>
      <c r="D20" s="28">
        <v>15.676570644779201</v>
      </c>
      <c r="E20" s="28">
        <v>15.328556096195857</v>
      </c>
      <c r="F20" s="28">
        <v>16.496293573501543</v>
      </c>
      <c r="G20" s="32">
        <v>15.096336779492212</v>
      </c>
      <c r="H20" s="74">
        <v>-8.4864929674755563E-2</v>
      </c>
      <c r="I20" s="41">
        <v>15.216075389488031</v>
      </c>
      <c r="J20" s="80">
        <v>-7.7606413726169499E-2</v>
      </c>
      <c r="K20" s="48">
        <v>15.186415332055239</v>
      </c>
      <c r="L20" s="86">
        <v>-7.940439684890177E-2</v>
      </c>
    </row>
    <row r="21" spans="1:17" x14ac:dyDescent="0.3">
      <c r="A21" s="9" t="s">
        <v>43</v>
      </c>
      <c r="B21" s="10">
        <v>547.29094200079817</v>
      </c>
      <c r="C21" s="10">
        <v>784.21614644537181</v>
      </c>
      <c r="D21" s="10">
        <v>618.33219224607365</v>
      </c>
      <c r="E21" s="10">
        <v>611.56010554461466</v>
      </c>
      <c r="F21" s="10">
        <v>551.24276676119223</v>
      </c>
      <c r="G21" s="22">
        <v>589.82965314247235</v>
      </c>
      <c r="H21" s="74">
        <v>6.9999805363426315E-2</v>
      </c>
      <c r="I21" s="40">
        <v>562.7828963895729</v>
      </c>
      <c r="J21" s="80">
        <v>2.0934750212114883E-2</v>
      </c>
      <c r="K21" s="47">
        <v>636.72340265053117</v>
      </c>
      <c r="L21" s="86">
        <v>0.1550689479184959</v>
      </c>
    </row>
    <row r="22" spans="1:17" x14ac:dyDescent="0.3">
      <c r="A22" s="3" t="s">
        <v>9</v>
      </c>
      <c r="B22" s="3"/>
      <c r="C22" s="3"/>
      <c r="D22" s="3"/>
      <c r="E22" s="3"/>
      <c r="F22" s="3"/>
      <c r="G22" s="21"/>
      <c r="H22" s="75"/>
      <c r="I22" s="37"/>
      <c r="J22" s="81"/>
      <c r="K22" s="44"/>
      <c r="L22" s="87"/>
    </row>
    <row r="23" spans="1:17" ht="15.75" customHeight="1" x14ac:dyDescent="0.3">
      <c r="A23" s="9" t="s">
        <v>47</v>
      </c>
      <c r="B23" s="30">
        <v>49.096988786770609</v>
      </c>
      <c r="C23" s="30">
        <v>48.439712611424412</v>
      </c>
      <c r="D23" s="30">
        <v>45.748323264448793</v>
      </c>
      <c r="E23" s="30">
        <v>48.478217115550116</v>
      </c>
      <c r="F23" s="30">
        <v>47.678338540671831</v>
      </c>
      <c r="G23" s="22">
        <v>47.649391498971028</v>
      </c>
      <c r="H23" s="74">
        <v>-6.071319300715583E-4</v>
      </c>
      <c r="I23" s="40">
        <v>44.877091513877488</v>
      </c>
      <c r="J23" s="80">
        <v>-5.8753033610949967E-2</v>
      </c>
      <c r="K23" s="47">
        <v>51.447062711538386</v>
      </c>
      <c r="L23" s="86">
        <v>7.9044788183037396E-2</v>
      </c>
      <c r="N23" s="91"/>
      <c r="O23" s="92"/>
      <c r="P23" s="91"/>
    </row>
    <row r="24" spans="1:17" x14ac:dyDescent="0.3">
      <c r="A24" s="9" t="s">
        <v>46</v>
      </c>
      <c r="B24" s="28">
        <v>12.645508802029708</v>
      </c>
      <c r="C24" s="28">
        <v>14.995904136286647</v>
      </c>
      <c r="D24" s="28">
        <v>12.979366083224624</v>
      </c>
      <c r="E24" s="28">
        <v>13.380351709922895</v>
      </c>
      <c r="F24" s="28">
        <v>14.724034336120083</v>
      </c>
      <c r="G24" s="32">
        <v>13.441281329396524</v>
      </c>
      <c r="H24" s="74">
        <v>-8.7119669612341855E-2</v>
      </c>
      <c r="I24" s="41">
        <v>13.81474819592597</v>
      </c>
      <c r="J24" s="80">
        <v>-6.1755230899150249E-2</v>
      </c>
      <c r="K24" s="48">
        <v>13.319597602445191</v>
      </c>
      <c r="L24" s="86">
        <v>-9.5383962140703216E-2</v>
      </c>
    </row>
    <row r="25" spans="1:17" x14ac:dyDescent="0.3">
      <c r="A25" s="9" t="s">
        <v>43</v>
      </c>
      <c r="B25" s="10">
        <v>620.85640385626164</v>
      </c>
      <c r="C25" s="10">
        <v>726.39728671019577</v>
      </c>
      <c r="D25" s="10">
        <v>593.7842353429827</v>
      </c>
      <c r="E25" s="10">
        <v>648.65559527606433</v>
      </c>
      <c r="F25" s="10">
        <v>702.01749376200951</v>
      </c>
      <c r="G25" s="22">
        <v>640.46887631222478</v>
      </c>
      <c r="H25" s="74">
        <v>-8.7673908409254375E-2</v>
      </c>
      <c r="I25" s="40">
        <v>619.9657190297437</v>
      </c>
      <c r="J25" s="80">
        <v>-0.11687995735343049</v>
      </c>
      <c r="K25" s="47">
        <v>685.25417314545405</v>
      </c>
      <c r="L25" s="86">
        <v>-2.3878779041136555E-2</v>
      </c>
    </row>
    <row r="26" spans="1:17" x14ac:dyDescent="0.3">
      <c r="A26" s="19" t="s">
        <v>5</v>
      </c>
      <c r="B26" s="12"/>
      <c r="C26" s="12"/>
      <c r="D26" s="12"/>
      <c r="E26" s="12"/>
      <c r="F26" s="12"/>
      <c r="G26" s="24"/>
      <c r="H26" s="76"/>
      <c r="I26" s="42"/>
      <c r="J26" s="82"/>
      <c r="K26" s="49"/>
      <c r="L26" s="88"/>
    </row>
    <row r="27" spans="1:17" x14ac:dyDescent="0.3">
      <c r="A27" s="3" t="s">
        <v>9</v>
      </c>
      <c r="B27" s="3"/>
      <c r="C27" s="3"/>
      <c r="D27" s="3"/>
      <c r="E27" s="3"/>
      <c r="F27" s="3"/>
      <c r="G27" s="21"/>
      <c r="H27" s="75"/>
      <c r="I27" s="37"/>
      <c r="J27" s="81"/>
      <c r="K27" s="44"/>
      <c r="L27" s="87"/>
    </row>
    <row r="28" spans="1:17" ht="15" customHeight="1" x14ac:dyDescent="0.3">
      <c r="A28" s="9" t="s">
        <v>42</v>
      </c>
      <c r="B28" s="10">
        <v>416.63685797450381</v>
      </c>
      <c r="C28" s="10">
        <v>385.78646902566391</v>
      </c>
      <c r="D28" s="10">
        <v>387.66089682698555</v>
      </c>
      <c r="E28" s="10">
        <v>415.53246806345533</v>
      </c>
      <c r="F28" s="10">
        <v>442.96133196935841</v>
      </c>
      <c r="G28" s="22">
        <v>401.69141880105019</v>
      </c>
      <c r="H28" s="74">
        <v>-9.3168207222121713E-2</v>
      </c>
      <c r="I28" s="40">
        <v>376.79901908775742</v>
      </c>
      <c r="J28" s="80">
        <v>-0.14936363087823146</v>
      </c>
      <c r="K28" s="47">
        <v>435.7905964884053</v>
      </c>
      <c r="L28" s="86">
        <v>-1.6188174821203494E-2</v>
      </c>
      <c r="N28" s="91"/>
      <c r="O28" s="92"/>
      <c r="P28" s="91"/>
      <c r="Q28" s="92"/>
    </row>
    <row r="29" spans="1:17" x14ac:dyDescent="0.3">
      <c r="A29" s="9" t="s">
        <v>48</v>
      </c>
      <c r="B29" s="28">
        <v>3.9305142420260184</v>
      </c>
      <c r="C29" s="28">
        <v>4.3090703247927635</v>
      </c>
      <c r="D29" s="28">
        <v>3.8348738758794978</v>
      </c>
      <c r="E29" s="28">
        <v>3.6461959785919453</v>
      </c>
      <c r="F29" s="28">
        <v>3.9396473869246851</v>
      </c>
      <c r="G29" s="32">
        <v>5.2648709085818979</v>
      </c>
      <c r="H29" s="74">
        <v>0.33638125230585447</v>
      </c>
      <c r="I29" s="41">
        <v>5.2376034015106132</v>
      </c>
      <c r="J29" s="80">
        <v>0.32945994580472382</v>
      </c>
      <c r="K29" s="48">
        <v>5.3517844197748037</v>
      </c>
      <c r="L29" s="86">
        <v>0.3584424934924042</v>
      </c>
    </row>
    <row r="30" spans="1:17" x14ac:dyDescent="0.3">
      <c r="A30" s="9" t="s">
        <v>43</v>
      </c>
      <c r="B30" s="10">
        <v>1637.5971040217587</v>
      </c>
      <c r="C30" s="10">
        <v>1662.3810253850709</v>
      </c>
      <c r="D30" s="10">
        <v>1486.6306459418242</v>
      </c>
      <c r="E30" s="10">
        <v>1515.1128140273568</v>
      </c>
      <c r="F30" s="10">
        <v>1745.1114540017609</v>
      </c>
      <c r="G30" s="22">
        <v>2114.8534650726369</v>
      </c>
      <c r="H30" s="74">
        <v>0.21187300686326416</v>
      </c>
      <c r="I30" s="40">
        <v>1973.5238240599006</v>
      </c>
      <c r="J30" s="80">
        <v>0.13088698119215314</v>
      </c>
      <c r="K30" s="47">
        <v>2332.2573245710159</v>
      </c>
      <c r="L30" s="86">
        <v>0.33645178892319771</v>
      </c>
    </row>
    <row r="31" spans="1:17" ht="20.100000000000001" customHeight="1" x14ac:dyDescent="0.3">
      <c r="A31" s="19" t="s">
        <v>4</v>
      </c>
      <c r="B31" s="12"/>
      <c r="C31" s="12"/>
      <c r="D31" s="12"/>
      <c r="E31" s="12"/>
      <c r="F31" s="12"/>
      <c r="G31" s="24"/>
      <c r="H31" s="76"/>
      <c r="I31" s="42"/>
      <c r="J31" s="82"/>
      <c r="K31" s="49"/>
      <c r="L31" s="88"/>
    </row>
    <row r="32" spans="1:17" x14ac:dyDescent="0.3">
      <c r="A32" s="3" t="s">
        <v>13</v>
      </c>
      <c r="B32" s="3"/>
      <c r="C32" s="3"/>
      <c r="D32" s="3"/>
      <c r="E32" s="3"/>
      <c r="F32" s="3"/>
      <c r="G32" s="21"/>
      <c r="H32" s="75"/>
      <c r="I32" s="37"/>
      <c r="J32" s="81"/>
      <c r="K32" s="44"/>
      <c r="L32" s="87"/>
    </row>
    <row r="33" spans="1:12" ht="15" customHeight="1" x14ac:dyDescent="0.3">
      <c r="A33" s="9" t="s">
        <v>49</v>
      </c>
      <c r="B33" s="10">
        <v>6400.3962520666773</v>
      </c>
      <c r="C33" s="10">
        <v>6081.5943565562675</v>
      </c>
      <c r="D33" s="10">
        <v>6121.2002497470876</v>
      </c>
      <c r="E33" s="10">
        <v>6378.8564272203412</v>
      </c>
      <c r="F33" s="10">
        <v>6682.7939455343212</v>
      </c>
      <c r="G33" s="22">
        <v>6252.2325203202608</v>
      </c>
      <c r="H33" s="74">
        <v>-6.4428355673269988E-2</v>
      </c>
      <c r="I33" s="40">
        <v>6022.31477537091</v>
      </c>
      <c r="J33" s="80">
        <v>-9.883278992984168E-2</v>
      </c>
      <c r="K33" s="47">
        <v>6567.188335322553</v>
      </c>
      <c r="L33" s="86">
        <v>-1.7298993677490215E-2</v>
      </c>
    </row>
    <row r="34" spans="1:12" x14ac:dyDescent="0.3">
      <c r="A34" s="9" t="s">
        <v>64</v>
      </c>
      <c r="B34" s="54">
        <v>18.636744492022984</v>
      </c>
      <c r="C34" s="54">
        <v>22.145013117163597</v>
      </c>
      <c r="D34" s="54">
        <v>21.886534917390886</v>
      </c>
      <c r="E34" s="54">
        <v>23.093645076970894</v>
      </c>
      <c r="F34" s="54">
        <v>25.213421453295183</v>
      </c>
      <c r="G34" s="55">
        <v>26.188483391493271</v>
      </c>
      <c r="H34" s="74">
        <v>3.8672337271015378E-2</v>
      </c>
      <c r="I34" s="56">
        <v>26.286949466506147</v>
      </c>
      <c r="J34" s="80">
        <v>4.2577641245538533E-2</v>
      </c>
      <c r="K34" s="57">
        <v>26.090412768023093</v>
      </c>
      <c r="L34" s="86">
        <v>3.4782717464681756E-2</v>
      </c>
    </row>
    <row r="35" spans="1:12" x14ac:dyDescent="0.3">
      <c r="A35" s="9" t="s">
        <v>43</v>
      </c>
      <c r="B35" s="10">
        <v>1192.8254959746821</v>
      </c>
      <c r="C35" s="10">
        <v>1346.7698679920663</v>
      </c>
      <c r="D35" s="10">
        <v>1339.7186300243143</v>
      </c>
      <c r="E35" s="10">
        <v>1473.1104632718118</v>
      </c>
      <c r="F35" s="10">
        <v>1684.9610023428622</v>
      </c>
      <c r="G35" s="22">
        <v>1637.3648751816127</v>
      </c>
      <c r="H35" s="74">
        <v>-2.8247613502668245E-2</v>
      </c>
      <c r="I35" s="40">
        <v>1583.0828417156843</v>
      </c>
      <c r="J35" s="80">
        <v>-6.0463215757231792E-2</v>
      </c>
      <c r="K35" s="47">
        <v>1713.4065439391186</v>
      </c>
      <c r="L35" s="86">
        <v>1.6882017777684055E-2</v>
      </c>
    </row>
    <row r="36" spans="1:12" x14ac:dyDescent="0.3">
      <c r="A36" s="3" t="s">
        <v>14</v>
      </c>
      <c r="B36" s="3"/>
      <c r="C36" s="3"/>
      <c r="D36" s="3"/>
      <c r="E36" s="3"/>
      <c r="F36" s="3"/>
      <c r="G36" s="21"/>
      <c r="H36" s="75"/>
      <c r="I36" s="37"/>
      <c r="J36" s="81"/>
      <c r="K36" s="44"/>
      <c r="L36" s="87"/>
    </row>
    <row r="37" spans="1:12" x14ac:dyDescent="0.3">
      <c r="A37" s="9" t="s">
        <v>51</v>
      </c>
      <c r="B37" s="10">
        <v>8379.7278894887277</v>
      </c>
      <c r="C37" s="10">
        <v>8173.559095438718</v>
      </c>
      <c r="D37" s="10">
        <v>7721.5094774761465</v>
      </c>
      <c r="E37" s="10">
        <v>8205.441253276058</v>
      </c>
      <c r="F37" s="10">
        <v>8242.7282124980247</v>
      </c>
      <c r="G37" s="22">
        <v>8178.4404284427746</v>
      </c>
      <c r="H37" s="74">
        <v>-7.7993332302008778E-3</v>
      </c>
      <c r="I37" s="40">
        <v>7845.7872877860736</v>
      </c>
      <c r="J37" s="80">
        <v>-4.8156498003912085E-2</v>
      </c>
      <c r="K37" s="47">
        <v>8634.1296622662958</v>
      </c>
      <c r="L37" s="86">
        <v>4.7484454136775822E-2</v>
      </c>
    </row>
    <row r="38" spans="1:12" x14ac:dyDescent="0.3">
      <c r="A38" s="9" t="s">
        <v>64</v>
      </c>
      <c r="B38" s="54">
        <v>13.125935852588743</v>
      </c>
      <c r="C38" s="54">
        <v>14.408510819493451</v>
      </c>
      <c r="D38" s="54">
        <v>14.608867480283774</v>
      </c>
      <c r="E38" s="54">
        <v>15.037266923641464</v>
      </c>
      <c r="F38" s="54">
        <v>16.247882129618556</v>
      </c>
      <c r="G38" s="55">
        <v>16.87030188808318</v>
      </c>
      <c r="H38" s="74">
        <v>3.8307747034304507E-2</v>
      </c>
      <c r="I38" s="56">
        <v>16.988260063477036</v>
      </c>
      <c r="J38" s="80">
        <v>4.5567657861625532E-2</v>
      </c>
      <c r="K38" s="57">
        <v>16.752222351785921</v>
      </c>
      <c r="L38" s="86">
        <v>3.1040366870214608E-2</v>
      </c>
    </row>
    <row r="39" spans="1:12" x14ac:dyDescent="0.3">
      <c r="A39" s="9" t="s">
        <v>43</v>
      </c>
      <c r="B39" s="10">
        <v>1099.917707395779</v>
      </c>
      <c r="C39" s="10">
        <v>1177.6881466039786</v>
      </c>
      <c r="D39" s="10">
        <v>1128.0250870420423</v>
      </c>
      <c r="E39" s="10">
        <v>1233.8741035177125</v>
      </c>
      <c r="F39" s="10">
        <v>1339.2687642314936</v>
      </c>
      <c r="G39" s="22">
        <v>1379.7275900153395</v>
      </c>
      <c r="H39" s="74">
        <v>3.0209638919684867E-2</v>
      </c>
      <c r="I39" s="40">
        <v>1332.8627484763197</v>
      </c>
      <c r="J39" s="80">
        <v>-4.7832189671427328E-3</v>
      </c>
      <c r="K39" s="47">
        <v>1446.4085991643528</v>
      </c>
      <c r="L39" s="86">
        <v>7.999875588402805E-2</v>
      </c>
    </row>
    <row r="40" spans="1:12" x14ac:dyDescent="0.3">
      <c r="A40" s="3" t="s">
        <v>10</v>
      </c>
      <c r="B40" s="3"/>
      <c r="C40" s="3"/>
      <c r="D40" s="3"/>
      <c r="E40" s="3"/>
      <c r="F40" s="3"/>
      <c r="G40" s="21"/>
      <c r="H40" s="75"/>
      <c r="I40" s="37"/>
      <c r="J40" s="81"/>
      <c r="K40" s="44"/>
      <c r="L40" s="87"/>
    </row>
    <row r="41" spans="1:12" x14ac:dyDescent="0.3">
      <c r="A41" s="9" t="s">
        <v>51</v>
      </c>
      <c r="B41" s="10">
        <v>6933.8103010913292</v>
      </c>
      <c r="C41" s="10">
        <v>6648.5387379037093</v>
      </c>
      <c r="D41" s="10">
        <v>6867.0035210152919</v>
      </c>
      <c r="E41" s="10">
        <v>6932.2727452634081</v>
      </c>
      <c r="F41" s="10">
        <v>6859.9721105764593</v>
      </c>
      <c r="G41" s="22">
        <v>6848.8814041342121</v>
      </c>
      <c r="H41" s="74">
        <v>-1.6167276285493637E-3</v>
      </c>
      <c r="I41" s="40">
        <v>6634.2109406381005</v>
      </c>
      <c r="J41" s="80">
        <v>-3.2909925331954137E-2</v>
      </c>
      <c r="K41" s="47">
        <v>7142.9505321979505</v>
      </c>
      <c r="L41" s="86">
        <v>4.1250666483790166E-2</v>
      </c>
    </row>
    <row r="42" spans="1:12" x14ac:dyDescent="0.3">
      <c r="A42" s="9" t="s">
        <v>64</v>
      </c>
      <c r="B42" s="54">
        <v>12.221710950365129</v>
      </c>
      <c r="C42" s="54">
        <v>13.721322642686932</v>
      </c>
      <c r="D42" s="54">
        <v>13.918030167861978</v>
      </c>
      <c r="E42" s="54">
        <v>14.298709552232971</v>
      </c>
      <c r="F42" s="54">
        <v>15.217071013286693</v>
      </c>
      <c r="G42" s="55">
        <v>15.753513453244935</v>
      </c>
      <c r="H42" s="74">
        <v>3.5252673756326125E-2</v>
      </c>
      <c r="I42" s="56">
        <v>15.86386298679739</v>
      </c>
      <c r="J42" s="80">
        <v>4.2504367164085233E-2</v>
      </c>
      <c r="K42" s="57">
        <v>15.643343272263197</v>
      </c>
      <c r="L42" s="86">
        <v>2.8012766622716345E-2</v>
      </c>
    </row>
    <row r="43" spans="1:12" x14ac:dyDescent="0.3">
      <c r="A43" s="9" t="s">
        <v>43</v>
      </c>
      <c r="B43" s="10">
        <v>847.43025284602425</v>
      </c>
      <c r="C43" s="10">
        <v>912.26745125179366</v>
      </c>
      <c r="D43" s="10">
        <v>955.75162168305246</v>
      </c>
      <c r="E43" s="10">
        <v>991.22554521382176</v>
      </c>
      <c r="F43" s="10">
        <v>1043.8868275580817</v>
      </c>
      <c r="G43" s="22">
        <v>1078.9394533970737</v>
      </c>
      <c r="H43" s="74">
        <v>3.3578952156134712E-2</v>
      </c>
      <c r="I43" s="40">
        <v>1052.4421338779505</v>
      </c>
      <c r="J43" s="80">
        <v>8.1956262824791626E-3</v>
      </c>
      <c r="K43" s="47">
        <v>1117.3962715196762</v>
      </c>
      <c r="L43" s="86">
        <v>7.0418978399748422E-2</v>
      </c>
    </row>
    <row r="44" spans="1:12" x14ac:dyDescent="0.3">
      <c r="A44" s="3" t="s">
        <v>15</v>
      </c>
      <c r="B44" s="3"/>
      <c r="C44" s="3"/>
      <c r="D44" s="3"/>
      <c r="E44" s="3"/>
      <c r="F44" s="3"/>
      <c r="G44" s="21"/>
      <c r="H44" s="75"/>
      <c r="I44" s="37"/>
      <c r="J44" s="81"/>
      <c r="K44" s="44"/>
      <c r="L44" s="87"/>
    </row>
    <row r="45" spans="1:12" x14ac:dyDescent="0.3">
      <c r="A45" s="9" t="s">
        <v>51</v>
      </c>
      <c r="B45" s="10">
        <v>5615.4768153529094</v>
      </c>
      <c r="C45" s="10">
        <v>6126.77931942123</v>
      </c>
      <c r="D45" s="10">
        <v>5658.4455508482633</v>
      </c>
      <c r="E45" s="10">
        <v>5683.6543536439049</v>
      </c>
      <c r="F45" s="10">
        <v>5167.6525046625047</v>
      </c>
      <c r="G45" s="22">
        <v>5623.9586975243956</v>
      </c>
      <c r="H45" s="74">
        <v>8.8300479269879162E-2</v>
      </c>
      <c r="I45" s="40">
        <v>5455.08977941986</v>
      </c>
      <c r="J45" s="80">
        <v>5.5622407756329428E-2</v>
      </c>
      <c r="K45" s="47">
        <v>5855.2859825967371</v>
      </c>
      <c r="L45" s="86">
        <v>0.13306496079483221</v>
      </c>
    </row>
    <row r="46" spans="1:12" x14ac:dyDescent="0.3">
      <c r="A46" s="9" t="s">
        <v>64</v>
      </c>
      <c r="B46" s="54">
        <v>15.590261120670201</v>
      </c>
      <c r="C46" s="54">
        <v>16.819194308677325</v>
      </c>
      <c r="D46" s="54">
        <v>18.524178840080982</v>
      </c>
      <c r="E46" s="54">
        <v>19.0555734961228</v>
      </c>
      <c r="F46" s="54">
        <v>20.36047799819735</v>
      </c>
      <c r="G46" s="55">
        <v>20.469249548886172</v>
      </c>
      <c r="H46" s="74">
        <v>5.3422886583729401E-3</v>
      </c>
      <c r="I46" s="56">
        <v>20.501892823436048</v>
      </c>
      <c r="J46" s="80">
        <v>6.9455552689487998E-3</v>
      </c>
      <c r="K46" s="57">
        <v>20.436387340333397</v>
      </c>
      <c r="L46" s="86">
        <v>3.7282691566851156E-3</v>
      </c>
    </row>
    <row r="47" spans="1:12" x14ac:dyDescent="0.3">
      <c r="A47" s="9" t="s">
        <v>43</v>
      </c>
      <c r="B47" s="10">
        <v>875.46749868421375</v>
      </c>
      <c r="C47" s="10">
        <v>1030.4749185973149</v>
      </c>
      <c r="D47" s="10">
        <v>1048.1805734077377</v>
      </c>
      <c r="E47" s="10">
        <v>1083.0529326241976</v>
      </c>
      <c r="F47" s="10">
        <v>1052.1587512351036</v>
      </c>
      <c r="G47" s="22">
        <v>1151.182140322557</v>
      </c>
      <c r="H47" s="74">
        <v>9.4114494577184349E-2</v>
      </c>
      <c r="I47" s="40">
        <v>1118.3966599988737</v>
      </c>
      <c r="J47" s="80">
        <v>6.2954291532542062E-2</v>
      </c>
      <c r="K47" s="47">
        <v>1196.6089232877155</v>
      </c>
      <c r="L47" s="86">
        <v>0.13728933194068405</v>
      </c>
    </row>
    <row r="48" spans="1:12" x14ac:dyDescent="0.3">
      <c r="A48" s="3" t="s">
        <v>9</v>
      </c>
      <c r="B48" s="3"/>
      <c r="C48" s="3"/>
      <c r="D48" s="3"/>
      <c r="E48" s="3"/>
      <c r="F48" s="3"/>
      <c r="G48" s="21"/>
      <c r="H48" s="75"/>
      <c r="I48" s="37"/>
      <c r="J48" s="81"/>
      <c r="K48" s="44"/>
      <c r="L48" s="87"/>
    </row>
    <row r="49" spans="1:16" x14ac:dyDescent="0.3">
      <c r="A49" s="9" t="s">
        <v>51</v>
      </c>
      <c r="B49" s="10">
        <v>6618.3818164033291</v>
      </c>
      <c r="C49" s="10">
        <v>6559.4774743336611</v>
      </c>
      <c r="D49" s="10">
        <v>6484.1960409010671</v>
      </c>
      <c r="E49" s="10">
        <v>6621.3798607287172</v>
      </c>
      <c r="F49" s="10">
        <v>6502.9361784840557</v>
      </c>
      <c r="G49" s="22">
        <v>6562.1783210715857</v>
      </c>
      <c r="H49" s="74">
        <v>9.1100605882525887E-3</v>
      </c>
      <c r="I49" s="40">
        <v>6344.7516380135676</v>
      </c>
      <c r="J49" s="80">
        <v>-2.4325095023055243E-2</v>
      </c>
      <c r="K49" s="47">
        <v>6860.0230923845711</v>
      </c>
      <c r="L49" s="86">
        <v>5.4911643617538752E-2</v>
      </c>
    </row>
    <row r="50" spans="1:16" x14ac:dyDescent="0.3">
      <c r="A50" s="9" t="s">
        <v>64</v>
      </c>
      <c r="B50" s="54">
        <v>13.897424276571302</v>
      </c>
      <c r="C50" s="54">
        <v>15.56899134654301</v>
      </c>
      <c r="D50" s="54">
        <v>15.968881085744261</v>
      </c>
      <c r="E50" s="54">
        <v>16.457493018097431</v>
      </c>
      <c r="F50" s="54">
        <v>17.684361591769093</v>
      </c>
      <c r="G50" s="55">
        <v>18.226049314827904</v>
      </c>
      <c r="H50" s="74">
        <v>3.0630889345246715E-2</v>
      </c>
      <c r="I50" s="56">
        <v>18.338064514343994</v>
      </c>
      <c r="J50" s="80">
        <v>3.6965028066331618E-2</v>
      </c>
      <c r="K50" s="57">
        <v>18.113938408702296</v>
      </c>
      <c r="L50" s="86">
        <v>2.4291338689497399E-2</v>
      </c>
    </row>
    <row r="51" spans="1:16" x14ac:dyDescent="0.3">
      <c r="A51" s="9" t="s">
        <v>43</v>
      </c>
      <c r="B51" s="10">
        <v>919.78460126901689</v>
      </c>
      <c r="C51" s="10">
        <v>1021.2444803574456</v>
      </c>
      <c r="D51" s="10">
        <v>1035.4535551380286</v>
      </c>
      <c r="E51" s="10">
        <v>1089.7131282811379</v>
      </c>
      <c r="F51" s="10">
        <v>1150.0027478850911</v>
      </c>
      <c r="G51" s="22">
        <v>1196.0258569254529</v>
      </c>
      <c r="H51" s="74">
        <v>4.001999919130661E-2</v>
      </c>
      <c r="I51" s="40">
        <v>1163.5046486538254</v>
      </c>
      <c r="J51" s="80">
        <v>1.1740755223033084E-2</v>
      </c>
      <c r="K51" s="47">
        <v>1242.6203577772958</v>
      </c>
      <c r="L51" s="86">
        <v>8.0536859640146785E-2</v>
      </c>
      <c r="N51" s="91"/>
      <c r="O51" s="92"/>
      <c r="P51" s="91"/>
    </row>
    <row r="52" spans="1:16" ht="20.100000000000001" customHeight="1" x14ac:dyDescent="0.3">
      <c r="A52" s="19" t="s">
        <v>6</v>
      </c>
      <c r="B52" s="12"/>
      <c r="C52" s="12"/>
      <c r="D52" s="12"/>
      <c r="E52" s="12"/>
      <c r="F52" s="12"/>
      <c r="G52" s="24"/>
      <c r="H52" s="76"/>
      <c r="I52" s="42"/>
      <c r="J52" s="82"/>
      <c r="K52" s="49"/>
      <c r="L52" s="88"/>
    </row>
    <row r="53" spans="1:16" x14ac:dyDescent="0.3">
      <c r="A53" s="3" t="s">
        <v>13</v>
      </c>
      <c r="B53" s="3"/>
      <c r="C53" s="3"/>
      <c r="D53" s="3"/>
      <c r="E53" s="3"/>
      <c r="F53" s="3"/>
      <c r="G53" s="21"/>
      <c r="H53" s="75"/>
      <c r="I53" s="37"/>
      <c r="J53" s="81"/>
      <c r="K53" s="44"/>
      <c r="L53" s="87"/>
    </row>
    <row r="54" spans="1:16" ht="15" customHeight="1" x14ac:dyDescent="0.3">
      <c r="A54" s="9" t="s">
        <v>42</v>
      </c>
      <c r="B54" s="10">
        <v>533.05503129770989</v>
      </c>
      <c r="C54" s="10">
        <v>492.82773708627531</v>
      </c>
      <c r="D54" s="10">
        <v>497.88921597177534</v>
      </c>
      <c r="E54" s="10">
        <v>531.58849308174399</v>
      </c>
      <c r="F54" s="10">
        <v>569.72098276210511</v>
      </c>
      <c r="G54" s="22">
        <v>514.96101852090771</v>
      </c>
      <c r="H54" s="74">
        <v>-9.6117162432234227E-2</v>
      </c>
      <c r="I54" s="40">
        <v>485.86951686317713</v>
      </c>
      <c r="J54" s="80">
        <v>-0.14717988003952687</v>
      </c>
      <c r="K54" s="47">
        <v>554.81239065314912</v>
      </c>
      <c r="L54" s="86">
        <v>-2.6168234205938057E-2</v>
      </c>
    </row>
    <row r="55" spans="1:16" x14ac:dyDescent="0.3">
      <c r="A55" s="9" t="s">
        <v>44</v>
      </c>
      <c r="B55" s="33">
        <v>3.4833391342418643</v>
      </c>
      <c r="C55" s="33">
        <v>3.3945693021965648</v>
      </c>
      <c r="D55" s="33">
        <v>3.3389200067517999</v>
      </c>
      <c r="E55" s="33">
        <v>3.5276890245149772</v>
      </c>
      <c r="F55" s="33">
        <v>3.4728914908771276</v>
      </c>
      <c r="G55" s="32">
        <v>3.2766676131833399</v>
      </c>
      <c r="H55" s="74">
        <v>-5.6501586130532577E-2</v>
      </c>
      <c r="I55" s="41">
        <v>3.2222345153191672</v>
      </c>
      <c r="J55" s="80">
        <v>-7.2175297217435763E-2</v>
      </c>
      <c r="K55" s="48">
        <v>3.3662056944112035</v>
      </c>
      <c r="L55" s="86">
        <v>-3.0719588200833536E-2</v>
      </c>
    </row>
    <row r="56" spans="1:16" x14ac:dyDescent="0.3">
      <c r="A56" s="9" t="s">
        <v>43</v>
      </c>
      <c r="B56" s="10">
        <v>1856.8114512238346</v>
      </c>
      <c r="C56" s="10">
        <v>1672.9379075840698</v>
      </c>
      <c r="D56" s="10">
        <v>1662.4122643541284</v>
      </c>
      <c r="E56" s="10">
        <v>1875.2788926029241</v>
      </c>
      <c r="F56" s="10">
        <v>1978.5791532086696</v>
      </c>
      <c r="G56" s="22">
        <v>1687.3560914393643</v>
      </c>
      <c r="H56" s="74">
        <v>-0.14718797643097969</v>
      </c>
      <c r="I56" s="40">
        <v>1565.5855271779774</v>
      </c>
      <c r="J56" s="80">
        <v>-0.20873242567068329</v>
      </c>
      <c r="K56" s="47">
        <v>1867.6126287465238</v>
      </c>
      <c r="L56" s="86">
        <v>-5.6083945028022275E-2</v>
      </c>
    </row>
    <row r="57" spans="1:16" x14ac:dyDescent="0.3">
      <c r="A57" s="3" t="s">
        <v>14</v>
      </c>
      <c r="B57" s="3"/>
      <c r="C57" s="3"/>
      <c r="D57" s="3"/>
      <c r="E57" s="3"/>
      <c r="F57" s="3"/>
      <c r="G57" s="21"/>
      <c r="H57" s="75"/>
      <c r="I57" s="37"/>
      <c r="J57" s="81"/>
      <c r="K57" s="44"/>
      <c r="L57" s="87"/>
    </row>
    <row r="58" spans="1:16" ht="15" customHeight="1" x14ac:dyDescent="0.3">
      <c r="A58" s="9" t="s">
        <v>42</v>
      </c>
      <c r="B58" s="10">
        <v>664.32623388642003</v>
      </c>
      <c r="C58" s="10">
        <v>640.67608944542769</v>
      </c>
      <c r="D58" s="10">
        <v>586.72209773324187</v>
      </c>
      <c r="E58" s="10">
        <v>644.84780246761011</v>
      </c>
      <c r="F58" s="10">
        <v>648.14223550251802</v>
      </c>
      <c r="G58" s="22">
        <v>641.22644719527693</v>
      </c>
      <c r="H58" s="74">
        <v>-1.067017072553389E-2</v>
      </c>
      <c r="I58" s="40">
        <v>602.61845076591351</v>
      </c>
      <c r="J58" s="80">
        <v>-7.0237337181566328E-2</v>
      </c>
      <c r="K58" s="47">
        <v>694.11411354245956</v>
      </c>
      <c r="L58" s="86">
        <v>7.0928687442037397E-2</v>
      </c>
    </row>
    <row r="59" spans="1:16" x14ac:dyDescent="0.3">
      <c r="A59" s="9" t="s">
        <v>44</v>
      </c>
      <c r="B59" s="33">
        <v>2.428916090114249</v>
      </c>
      <c r="C59" s="33">
        <v>2.2836689154920409</v>
      </c>
      <c r="D59" s="33">
        <v>2.0489524334116367</v>
      </c>
      <c r="E59" s="33">
        <v>2.1374280576627402</v>
      </c>
      <c r="F59" s="33">
        <v>2.105331068784146</v>
      </c>
      <c r="G59" s="32">
        <v>2.0358769907418135</v>
      </c>
      <c r="H59" s="74">
        <v>-3.2989622901657523E-2</v>
      </c>
      <c r="I59" s="41">
        <v>1.981162652152026</v>
      </c>
      <c r="J59" s="80">
        <v>-5.8978095404172537E-2</v>
      </c>
      <c r="K59" s="48">
        <v>2.1215643427797182</v>
      </c>
      <c r="L59" s="86">
        <v>7.7105564232931023E-3</v>
      </c>
    </row>
    <row r="60" spans="1:16" x14ac:dyDescent="0.3">
      <c r="A60" s="9" t="s">
        <v>43</v>
      </c>
      <c r="B60" s="10">
        <v>1613.5926785717274</v>
      </c>
      <c r="C60" s="10">
        <v>1463.0920703655217</v>
      </c>
      <c r="D60" s="10">
        <v>1202.165669886906</v>
      </c>
      <c r="E60" s="10">
        <v>1378.3157859164303</v>
      </c>
      <c r="F60" s="10">
        <v>1364.5539853946618</v>
      </c>
      <c r="G60" s="22">
        <v>1305.4581696999849</v>
      </c>
      <c r="H60" s="74">
        <v>-4.330778871865959E-2</v>
      </c>
      <c r="I60" s="40">
        <v>1193.8851681551423</v>
      </c>
      <c r="J60" s="80">
        <v>-0.12507296821250935</v>
      </c>
      <c r="K60" s="47">
        <v>1472.6077531118349</v>
      </c>
      <c r="L60" s="86">
        <v>7.9186143511882578E-2</v>
      </c>
    </row>
    <row r="61" spans="1:16" x14ac:dyDescent="0.3">
      <c r="A61" s="3" t="s">
        <v>10</v>
      </c>
      <c r="B61" s="3"/>
      <c r="C61" s="3"/>
      <c r="D61" s="3"/>
      <c r="E61" s="3"/>
      <c r="F61" s="3"/>
      <c r="G61" s="21"/>
      <c r="H61" s="75"/>
      <c r="I61" s="37"/>
      <c r="J61" s="81"/>
      <c r="K61" s="44"/>
      <c r="L61" s="87"/>
    </row>
    <row r="62" spans="1:16" ht="15" customHeight="1" x14ac:dyDescent="0.3">
      <c r="A62" s="9" t="s">
        <v>42</v>
      </c>
      <c r="B62" s="10">
        <v>372.99281145601128</v>
      </c>
      <c r="C62" s="10">
        <v>347.41963303799571</v>
      </c>
      <c r="D62" s="10">
        <v>365.6148821798364</v>
      </c>
      <c r="E62" s="10">
        <v>372.22247223167614</v>
      </c>
      <c r="F62" s="10">
        <v>364.34209068803074</v>
      </c>
      <c r="G62" s="22">
        <v>365.20252029216846</v>
      </c>
      <c r="H62" s="74">
        <v>2.3615981412217213E-3</v>
      </c>
      <c r="I62" s="40">
        <v>346.02434113485276</v>
      </c>
      <c r="J62" s="80">
        <v>-5.0276237693499426E-2</v>
      </c>
      <c r="K62" s="47">
        <v>391.47399858855232</v>
      </c>
      <c r="L62" s="86">
        <v>7.4468222568754516E-2</v>
      </c>
    </row>
    <row r="63" spans="1:16" x14ac:dyDescent="0.3">
      <c r="A63" s="9" t="s">
        <v>44</v>
      </c>
      <c r="B63" s="33">
        <v>3.2421472347918847</v>
      </c>
      <c r="C63" s="33">
        <v>3.1842016026895803</v>
      </c>
      <c r="D63" s="33">
        <v>3.154900616564964</v>
      </c>
      <c r="E63" s="33">
        <v>3.2613265908508615</v>
      </c>
      <c r="F63" s="33">
        <v>3.2052067014383296</v>
      </c>
      <c r="G63" s="32">
        <v>3.1864123281615639</v>
      </c>
      <c r="H63" s="74">
        <v>-5.8637008553400483E-3</v>
      </c>
      <c r="I63" s="41">
        <v>3.1511807921810404</v>
      </c>
      <c r="J63" s="80">
        <v>-1.6855670878587969E-2</v>
      </c>
      <c r="K63" s="48">
        <v>3.2424680452599914</v>
      </c>
      <c r="L63" s="86">
        <v>1.1625254560007292E-2</v>
      </c>
    </row>
    <row r="64" spans="1:16" x14ac:dyDescent="0.3">
      <c r="A64" s="9" t="s">
        <v>43</v>
      </c>
      <c r="B64" s="10">
        <v>1209.2976122593577</v>
      </c>
      <c r="C64" s="10">
        <v>1106.2541523254117</v>
      </c>
      <c r="D64" s="10">
        <v>1153.4786172144925</v>
      </c>
      <c r="E64" s="10">
        <v>1213.9390464014118</v>
      </c>
      <c r="F64" s="10">
        <v>1167.7917106893278</v>
      </c>
      <c r="G64" s="22">
        <v>1163.6858129346392</v>
      </c>
      <c r="H64" s="74">
        <v>-3.5159504191590862E-3</v>
      </c>
      <c r="I64" s="40">
        <v>1090.3852574112479</v>
      </c>
      <c r="J64" s="80">
        <v>-6.628446885651218E-2</v>
      </c>
      <c r="K64" s="47">
        <v>1269.3419309735359</v>
      </c>
      <c r="L64" s="86">
        <v>8.6959189172754803E-2</v>
      </c>
    </row>
    <row r="65" spans="1:16" x14ac:dyDescent="0.3">
      <c r="A65" s="3" t="s">
        <v>9</v>
      </c>
      <c r="B65" s="3"/>
      <c r="C65" s="3"/>
      <c r="D65" s="3"/>
      <c r="E65" s="3"/>
      <c r="F65" s="3"/>
      <c r="G65" s="21"/>
      <c r="H65" s="75"/>
      <c r="I65" s="37"/>
      <c r="J65" s="81"/>
      <c r="K65" s="44"/>
      <c r="L65" s="87"/>
    </row>
    <row r="66" spans="1:16" ht="15" customHeight="1" x14ac:dyDescent="0.3">
      <c r="A66" s="9" t="s">
        <v>42</v>
      </c>
      <c r="B66" s="10">
        <v>507.13232126566777</v>
      </c>
      <c r="C66" s="10">
        <v>493.31466035905498</v>
      </c>
      <c r="D66" s="10">
        <v>472.88878030813419</v>
      </c>
      <c r="E66" s="10">
        <v>502.32580707555627</v>
      </c>
      <c r="F66" s="10">
        <v>498.21813284105008</v>
      </c>
      <c r="G66" s="22">
        <v>494.44587886138828</v>
      </c>
      <c r="H66" s="74">
        <v>-7.5714907407139487E-3</v>
      </c>
      <c r="I66" s="40">
        <v>466.10693866669942</v>
      </c>
      <c r="J66" s="80">
        <v>-6.4452078432471138E-2</v>
      </c>
      <c r="K66" s="47">
        <v>532.6743240314014</v>
      </c>
      <c r="L66" s="86">
        <v>6.9158846134056873E-2</v>
      </c>
    </row>
    <row r="67" spans="1:16" x14ac:dyDescent="0.3">
      <c r="A67" s="9" t="s">
        <v>44</v>
      </c>
      <c r="B67" s="33">
        <v>2.7948568408429262</v>
      </c>
      <c r="C67" s="33">
        <v>2.6891086164537734</v>
      </c>
      <c r="D67" s="33">
        <v>2.5293074655665717</v>
      </c>
      <c r="E67" s="33">
        <v>2.6365142800774044</v>
      </c>
      <c r="F67" s="33">
        <v>2.5829549055221692</v>
      </c>
      <c r="G67" s="32">
        <v>2.520250441420631</v>
      </c>
      <c r="H67" s="74">
        <v>-2.4276251965328788E-2</v>
      </c>
      <c r="I67" s="41">
        <v>2.4696389690206288</v>
      </c>
      <c r="J67" s="80">
        <v>-4.3870660017826579E-2</v>
      </c>
      <c r="K67" s="48">
        <v>2.6004883529208618</v>
      </c>
      <c r="L67" s="86">
        <v>6.7881353101471031E-3</v>
      </c>
    </row>
    <row r="68" spans="1:16" x14ac:dyDescent="0.3">
      <c r="A68" s="9" t="s">
        <v>43</v>
      </c>
      <c r="B68" s="10">
        <v>1417.3622373019041</v>
      </c>
      <c r="C68" s="10">
        <v>1326.5767037945016</v>
      </c>
      <c r="D68" s="10">
        <v>1196.0811224160343</v>
      </c>
      <c r="E68" s="10">
        <v>1324.3891636061114</v>
      </c>
      <c r="F68" s="10">
        <v>1286.8749702418861</v>
      </c>
      <c r="G68" s="22">
        <v>1246.1274444590256</v>
      </c>
      <c r="H68" s="74">
        <v>-3.1663935289068079E-2</v>
      </c>
      <c r="I68" s="40">
        <v>1151.1158594621891</v>
      </c>
      <c r="J68" s="80">
        <v>-0.10549518322994444</v>
      </c>
      <c r="K68" s="47">
        <v>1385.2133755436525</v>
      </c>
      <c r="L68" s="86">
        <v>7.6416441049655726E-2</v>
      </c>
      <c r="N68" s="91"/>
      <c r="O68" s="92"/>
      <c r="P68" s="91"/>
    </row>
    <row r="69" spans="1:16" ht="20.100000000000001" customHeight="1" x14ac:dyDescent="0.3">
      <c r="A69" s="19" t="s">
        <v>23</v>
      </c>
      <c r="B69" s="12"/>
      <c r="C69" s="12"/>
      <c r="D69" s="12"/>
      <c r="E69" s="12"/>
      <c r="F69" s="12"/>
      <c r="G69" s="24"/>
      <c r="H69" s="76"/>
      <c r="I69" s="42"/>
      <c r="J69" s="82"/>
      <c r="K69" s="49"/>
      <c r="L69" s="88"/>
    </row>
    <row r="70" spans="1:16" x14ac:dyDescent="0.3">
      <c r="A70" s="3" t="s">
        <v>13</v>
      </c>
      <c r="B70" s="3"/>
      <c r="C70" s="3"/>
      <c r="D70" s="3"/>
      <c r="E70" s="3"/>
      <c r="F70" s="3"/>
      <c r="G70" s="21"/>
      <c r="H70" s="75"/>
      <c r="I70" s="37"/>
      <c r="J70" s="81"/>
      <c r="K70" s="44"/>
      <c r="L70" s="87"/>
    </row>
    <row r="71" spans="1:16" x14ac:dyDescent="0.3">
      <c r="A71" s="9" t="s">
        <v>12</v>
      </c>
      <c r="B71" s="10">
        <v>11875.34776328</v>
      </c>
      <c r="C71" s="10">
        <v>11849.182862480002</v>
      </c>
      <c r="D71" s="10">
        <v>12071.611534940001</v>
      </c>
      <c r="E71" s="10">
        <v>12296.859059799999</v>
      </c>
      <c r="F71" s="10">
        <v>12365.46965024</v>
      </c>
      <c r="G71" s="22">
        <v>12393.009177280001</v>
      </c>
      <c r="H71" s="74">
        <v>2.2271315056332508E-3</v>
      </c>
      <c r="I71" s="50" t="s">
        <v>76</v>
      </c>
      <c r="J71" s="83" t="s">
        <v>76</v>
      </c>
      <c r="K71" s="51" t="s">
        <v>76</v>
      </c>
      <c r="L71" s="89" t="s">
        <v>76</v>
      </c>
    </row>
    <row r="72" spans="1:16" x14ac:dyDescent="0.3">
      <c r="A72" s="9" t="s">
        <v>11</v>
      </c>
      <c r="B72" s="10">
        <v>4135.7367916399999</v>
      </c>
      <c r="C72" s="10">
        <v>4008.8818278999997</v>
      </c>
      <c r="D72" s="10">
        <v>3842.4148290399999</v>
      </c>
      <c r="E72" s="10">
        <v>3688.7448216800003</v>
      </c>
      <c r="F72" s="10">
        <v>3550.7174354000003</v>
      </c>
      <c r="G72" s="22">
        <v>3388.2801999999997</v>
      </c>
      <c r="H72" s="74">
        <v>-4.5747722356200837E-2</v>
      </c>
      <c r="I72" s="50" t="s">
        <v>76</v>
      </c>
      <c r="J72" s="83" t="s">
        <v>76</v>
      </c>
      <c r="K72" s="51" t="s">
        <v>76</v>
      </c>
      <c r="L72" s="89" t="s">
        <v>76</v>
      </c>
    </row>
    <row r="73" spans="1:16" x14ac:dyDescent="0.3">
      <c r="A73" s="9" t="s">
        <v>6</v>
      </c>
      <c r="B73" s="10">
        <v>1217.2327424779999</v>
      </c>
      <c r="C73" s="10">
        <v>1249.650049632</v>
      </c>
      <c r="D73" s="10">
        <v>1214.3930858180001</v>
      </c>
      <c r="E73" s="10">
        <v>1209.4976140579997</v>
      </c>
      <c r="F73" s="10">
        <v>1262.2468687779999</v>
      </c>
      <c r="G73" s="22">
        <v>1295.26954</v>
      </c>
      <c r="H73" s="74">
        <v>2.6161816708620389E-2</v>
      </c>
      <c r="I73" s="50" t="s">
        <v>76</v>
      </c>
      <c r="J73" s="83" t="s">
        <v>76</v>
      </c>
      <c r="K73" s="51" t="s">
        <v>76</v>
      </c>
      <c r="L73" s="89" t="s">
        <v>76</v>
      </c>
    </row>
    <row r="74" spans="1:16" x14ac:dyDescent="0.3">
      <c r="A74" s="9" t="s">
        <v>4</v>
      </c>
      <c r="B74" s="10">
        <v>3914.1961649679997</v>
      </c>
      <c r="C74" s="10">
        <v>4107.7577539179993</v>
      </c>
      <c r="D74" s="10">
        <v>4270.1390636599999</v>
      </c>
      <c r="E74" s="10">
        <v>4312.5127854399998</v>
      </c>
      <c r="F74" s="10">
        <v>4411.6411832600006</v>
      </c>
      <c r="G74" s="22">
        <v>4538.3393999999998</v>
      </c>
      <c r="H74" s="74">
        <v>2.8719066550733086E-2</v>
      </c>
      <c r="I74" s="50" t="s">
        <v>76</v>
      </c>
      <c r="J74" s="83" t="s">
        <v>76</v>
      </c>
      <c r="K74" s="51" t="s">
        <v>76</v>
      </c>
      <c r="L74" s="89" t="s">
        <v>76</v>
      </c>
    </row>
    <row r="75" spans="1:16" x14ac:dyDescent="0.3">
      <c r="A75" s="9" t="s">
        <v>7</v>
      </c>
      <c r="B75" s="10">
        <v>377.74318810599999</v>
      </c>
      <c r="C75" s="10">
        <v>390.66658194000001</v>
      </c>
      <c r="D75" s="10">
        <v>392.69757544399999</v>
      </c>
      <c r="E75" s="10">
        <v>377.53402463399999</v>
      </c>
      <c r="F75" s="10">
        <v>363.59832700199996</v>
      </c>
      <c r="G75" s="22">
        <v>344.66332</v>
      </c>
      <c r="H75" s="74">
        <v>-5.2076716518818844E-2</v>
      </c>
      <c r="I75" s="50" t="s">
        <v>76</v>
      </c>
      <c r="J75" s="83" t="s">
        <v>76</v>
      </c>
      <c r="K75" s="51" t="s">
        <v>76</v>
      </c>
      <c r="L75" s="89" t="s">
        <v>76</v>
      </c>
    </row>
    <row r="76" spans="1:16" x14ac:dyDescent="0.3">
      <c r="A76" s="9" t="s">
        <v>8</v>
      </c>
      <c r="B76" s="10">
        <v>553.08693947400002</v>
      </c>
      <c r="C76" s="10">
        <v>550.70528515799992</v>
      </c>
      <c r="D76" s="10">
        <v>518.01683754800001</v>
      </c>
      <c r="E76" s="10">
        <v>552.06922280999993</v>
      </c>
      <c r="F76" s="10">
        <v>612.82109817399999</v>
      </c>
      <c r="G76" s="22">
        <v>639.27678000000003</v>
      </c>
      <c r="H76" s="74">
        <v>4.3170318229625249E-2</v>
      </c>
      <c r="I76" s="50" t="s">
        <v>76</v>
      </c>
      <c r="J76" s="83" t="s">
        <v>76</v>
      </c>
      <c r="K76" s="51" t="s">
        <v>76</v>
      </c>
      <c r="L76" s="89" t="s">
        <v>76</v>
      </c>
    </row>
    <row r="77" spans="1:16" x14ac:dyDescent="0.3">
      <c r="A77" s="3" t="s">
        <v>14</v>
      </c>
      <c r="B77" s="3"/>
      <c r="C77" s="3"/>
      <c r="D77" s="3"/>
      <c r="E77" s="3"/>
      <c r="F77" s="3"/>
      <c r="G77" s="21"/>
      <c r="H77" s="75"/>
      <c r="I77" s="52"/>
      <c r="J77" s="84"/>
      <c r="K77" s="53"/>
      <c r="L77" s="90"/>
    </row>
    <row r="78" spans="1:16" x14ac:dyDescent="0.3">
      <c r="A78" s="9" t="s">
        <v>12</v>
      </c>
      <c r="B78" s="10">
        <v>17832.763104860001</v>
      </c>
      <c r="C78" s="10">
        <v>17786.025988360001</v>
      </c>
      <c r="D78" s="10">
        <v>18039.017256900002</v>
      </c>
      <c r="E78" s="10">
        <v>18153.542354060002</v>
      </c>
      <c r="F78" s="10">
        <v>18093.50228262</v>
      </c>
      <c r="G78" s="22">
        <v>18077.25979828</v>
      </c>
      <c r="H78" s="74">
        <v>-8.9769708961229266E-4</v>
      </c>
      <c r="I78" s="50" t="s">
        <v>76</v>
      </c>
      <c r="J78" s="83" t="s">
        <v>76</v>
      </c>
      <c r="K78" s="51" t="s">
        <v>76</v>
      </c>
      <c r="L78" s="89" t="s">
        <v>76</v>
      </c>
    </row>
    <row r="79" spans="1:16" x14ac:dyDescent="0.3">
      <c r="A79" s="9" t="s">
        <v>11</v>
      </c>
      <c r="B79" s="10">
        <v>229.2528183014</v>
      </c>
      <c r="C79" s="10">
        <v>216.25218179180001</v>
      </c>
      <c r="D79" s="10">
        <v>204.83012106439998</v>
      </c>
      <c r="E79" s="10">
        <v>194.50393864620003</v>
      </c>
      <c r="F79" s="10">
        <v>184.73767368439999</v>
      </c>
      <c r="G79" s="22">
        <v>174.34456000000003</v>
      </c>
      <c r="H79" s="74">
        <v>-5.6258766699396889E-2</v>
      </c>
      <c r="I79" s="50" t="s">
        <v>76</v>
      </c>
      <c r="J79" s="83" t="s">
        <v>76</v>
      </c>
      <c r="K79" s="51" t="s">
        <v>76</v>
      </c>
      <c r="L79" s="89" t="s">
        <v>76</v>
      </c>
    </row>
    <row r="80" spans="1:16" x14ac:dyDescent="0.3">
      <c r="A80" s="9" t="s">
        <v>6</v>
      </c>
      <c r="B80" s="10">
        <v>2224.5469685600001</v>
      </c>
      <c r="C80" s="10">
        <v>2265.8045934300003</v>
      </c>
      <c r="D80" s="10">
        <v>2195.6186182880001</v>
      </c>
      <c r="E80" s="10">
        <v>2162.4992682099996</v>
      </c>
      <c r="F80" s="10">
        <v>2192.5175287379998</v>
      </c>
      <c r="G80" s="22">
        <v>2190.7721000000001</v>
      </c>
      <c r="H80" s="74">
        <v>-7.9608427988453467E-4</v>
      </c>
      <c r="I80" s="50" t="s">
        <v>76</v>
      </c>
      <c r="J80" s="83" t="s">
        <v>76</v>
      </c>
      <c r="K80" s="51" t="s">
        <v>76</v>
      </c>
      <c r="L80" s="89" t="s">
        <v>76</v>
      </c>
    </row>
    <row r="81" spans="1:12" x14ac:dyDescent="0.3">
      <c r="A81" s="9" t="s">
        <v>4</v>
      </c>
      <c r="B81" s="10">
        <v>6409.8424662799998</v>
      </c>
      <c r="C81" s="10">
        <v>6548.5697723999983</v>
      </c>
      <c r="D81" s="10">
        <v>6640.914468580002</v>
      </c>
      <c r="E81" s="10">
        <v>6833.382057419999</v>
      </c>
      <c r="F81" s="10">
        <v>7086.3410916000003</v>
      </c>
      <c r="G81" s="22">
        <v>7244.5452000000005</v>
      </c>
      <c r="H81" s="74">
        <v>2.2325217817631193E-2</v>
      </c>
      <c r="I81" s="50" t="s">
        <v>76</v>
      </c>
      <c r="J81" s="83" t="s">
        <v>76</v>
      </c>
      <c r="K81" s="51" t="s">
        <v>76</v>
      </c>
      <c r="L81" s="89" t="s">
        <v>76</v>
      </c>
    </row>
    <row r="82" spans="1:12" x14ac:dyDescent="0.3">
      <c r="A82" s="9" t="s">
        <v>7</v>
      </c>
      <c r="B82" s="10">
        <v>414.43074882600001</v>
      </c>
      <c r="C82" s="10">
        <v>418.05338816199998</v>
      </c>
      <c r="D82" s="10">
        <v>403.78068865999995</v>
      </c>
      <c r="E82" s="10">
        <v>400.43240177199999</v>
      </c>
      <c r="F82" s="10">
        <v>402.41938973599997</v>
      </c>
      <c r="G82" s="22">
        <v>387.17603999999994</v>
      </c>
      <c r="H82" s="74">
        <v>-3.7879262592193097E-2</v>
      </c>
      <c r="I82" s="50" t="s">
        <v>76</v>
      </c>
      <c r="J82" s="83" t="s">
        <v>76</v>
      </c>
      <c r="K82" s="51" t="s">
        <v>76</v>
      </c>
      <c r="L82" s="89" t="s">
        <v>76</v>
      </c>
    </row>
    <row r="83" spans="1:12" x14ac:dyDescent="0.3">
      <c r="A83" s="9" t="s">
        <v>8</v>
      </c>
      <c r="B83" s="10">
        <v>382.43257471999999</v>
      </c>
      <c r="C83" s="10">
        <v>382.13759736400004</v>
      </c>
      <c r="D83" s="10">
        <v>351.32431638999998</v>
      </c>
      <c r="E83" s="10">
        <v>370.54662791200002</v>
      </c>
      <c r="F83" s="10">
        <v>406.19856118399997</v>
      </c>
      <c r="G83" s="22">
        <v>414.73148000000003</v>
      </c>
      <c r="H83" s="74">
        <v>2.100676770279053E-2</v>
      </c>
      <c r="I83" s="50" t="s">
        <v>76</v>
      </c>
      <c r="J83" s="83" t="s">
        <v>76</v>
      </c>
      <c r="K83" s="51" t="s">
        <v>76</v>
      </c>
      <c r="L83" s="89" t="s">
        <v>76</v>
      </c>
    </row>
    <row r="84" spans="1:12" x14ac:dyDescent="0.3">
      <c r="A84" s="3" t="s">
        <v>10</v>
      </c>
      <c r="B84" s="3"/>
      <c r="C84" s="3"/>
      <c r="D84" s="3"/>
      <c r="E84" s="3"/>
      <c r="F84" s="3"/>
      <c r="G84" s="21"/>
      <c r="H84" s="75"/>
      <c r="I84" s="52"/>
      <c r="J84" s="84"/>
      <c r="K84" s="53"/>
      <c r="L84" s="90"/>
    </row>
    <row r="85" spans="1:12" x14ac:dyDescent="0.3">
      <c r="A85" s="9" t="s">
        <v>12</v>
      </c>
      <c r="B85" s="10">
        <v>14291.142881780001</v>
      </c>
      <c r="C85" s="10">
        <v>14394.037410120001</v>
      </c>
      <c r="D85" s="10">
        <v>14804.494740820001</v>
      </c>
      <c r="E85" s="10">
        <v>14991.627610760001</v>
      </c>
      <c r="F85" s="10">
        <v>14957.20242134</v>
      </c>
      <c r="G85" s="22">
        <v>15023.763660419998</v>
      </c>
      <c r="H85" s="74">
        <v>4.4501128757228336E-3</v>
      </c>
      <c r="I85" s="50" t="s">
        <v>76</v>
      </c>
      <c r="J85" s="83" t="s">
        <v>76</v>
      </c>
      <c r="K85" s="51" t="s">
        <v>76</v>
      </c>
      <c r="L85" s="89" t="s">
        <v>76</v>
      </c>
    </row>
    <row r="86" spans="1:12" x14ac:dyDescent="0.3">
      <c r="A86" s="9" t="s">
        <v>11</v>
      </c>
      <c r="B86" s="10">
        <v>491.49810490480007</v>
      </c>
      <c r="C86" s="10">
        <v>461.69178813139996</v>
      </c>
      <c r="D86" s="10">
        <v>436.1309361886</v>
      </c>
      <c r="E86" s="10">
        <v>437.92210887240003</v>
      </c>
      <c r="F86" s="10">
        <v>434.32872927419999</v>
      </c>
      <c r="G86" s="22">
        <v>410.99455999999998</v>
      </c>
      <c r="H86" s="74">
        <v>-5.3724673735475403E-2</v>
      </c>
      <c r="I86" s="50" t="s">
        <v>76</v>
      </c>
      <c r="J86" s="83" t="s">
        <v>76</v>
      </c>
      <c r="K86" s="51" t="s">
        <v>76</v>
      </c>
      <c r="L86" s="89" t="s">
        <v>76</v>
      </c>
    </row>
    <row r="87" spans="1:12" x14ac:dyDescent="0.3">
      <c r="A87" s="9" t="s">
        <v>6</v>
      </c>
      <c r="B87" s="10">
        <v>1895.49242534</v>
      </c>
      <c r="C87" s="10">
        <v>1949.1588747379999</v>
      </c>
      <c r="D87" s="10">
        <v>1879.331942176</v>
      </c>
      <c r="E87" s="10">
        <v>1871.453098236</v>
      </c>
      <c r="F87" s="10">
        <v>1919.3352235100001</v>
      </c>
      <c r="G87" s="22">
        <v>1900.9144799999997</v>
      </c>
      <c r="H87" s="74">
        <v>-9.5974602478837712E-3</v>
      </c>
      <c r="I87" s="50" t="s">
        <v>76</v>
      </c>
      <c r="J87" s="83" t="s">
        <v>76</v>
      </c>
      <c r="K87" s="51" t="s">
        <v>76</v>
      </c>
      <c r="L87" s="89" t="s">
        <v>76</v>
      </c>
    </row>
    <row r="88" spans="1:12" x14ac:dyDescent="0.3">
      <c r="A88" s="9" t="s">
        <v>4</v>
      </c>
      <c r="B88" s="10">
        <v>32515.42899086</v>
      </c>
      <c r="C88" s="10">
        <v>33052.528759820001</v>
      </c>
      <c r="D88" s="10">
        <v>33485.020211100004</v>
      </c>
      <c r="E88" s="10">
        <v>34016.778597119992</v>
      </c>
      <c r="F88" s="10">
        <v>34563.243859080001</v>
      </c>
      <c r="G88" s="22">
        <v>34888.459999999992</v>
      </c>
      <c r="H88" s="74">
        <v>9.4093060896121017E-3</v>
      </c>
      <c r="I88" s="50" t="s">
        <v>76</v>
      </c>
      <c r="J88" s="83" t="s">
        <v>76</v>
      </c>
      <c r="K88" s="51" t="s">
        <v>76</v>
      </c>
      <c r="L88" s="89" t="s">
        <v>76</v>
      </c>
    </row>
    <row r="89" spans="1:12" x14ac:dyDescent="0.3">
      <c r="A89" s="9" t="s">
        <v>7</v>
      </c>
      <c r="B89" s="10">
        <v>376.60350441200001</v>
      </c>
      <c r="C89" s="10">
        <v>375.20377607640006</v>
      </c>
      <c r="D89" s="10">
        <v>364.850681872</v>
      </c>
      <c r="E89" s="10">
        <v>361.54543681399997</v>
      </c>
      <c r="F89" s="10">
        <v>355.79315011840004</v>
      </c>
      <c r="G89" s="22">
        <v>341.26171999999997</v>
      </c>
      <c r="H89" s="74">
        <v>-4.084235492888022E-2</v>
      </c>
      <c r="I89" s="50" t="s">
        <v>76</v>
      </c>
      <c r="J89" s="83" t="s">
        <v>76</v>
      </c>
      <c r="K89" s="51" t="s">
        <v>76</v>
      </c>
      <c r="L89" s="89" t="s">
        <v>76</v>
      </c>
    </row>
    <row r="90" spans="1:12" x14ac:dyDescent="0.3">
      <c r="A90" s="9" t="s">
        <v>8</v>
      </c>
      <c r="B90" s="10">
        <v>697.24231741380004</v>
      </c>
      <c r="C90" s="10">
        <v>765.74114170740006</v>
      </c>
      <c r="D90" s="10">
        <v>771.38406776719989</v>
      </c>
      <c r="E90" s="10">
        <v>767.71538155460007</v>
      </c>
      <c r="F90" s="10">
        <v>825.75000717760008</v>
      </c>
      <c r="G90" s="22">
        <v>900.58800000000019</v>
      </c>
      <c r="H90" s="74">
        <v>9.0630326578131193E-2</v>
      </c>
      <c r="I90" s="50" t="s">
        <v>76</v>
      </c>
      <c r="J90" s="83" t="s">
        <v>76</v>
      </c>
      <c r="K90" s="51" t="s">
        <v>76</v>
      </c>
      <c r="L90" s="89" t="s">
        <v>76</v>
      </c>
    </row>
    <row r="91" spans="1:12" x14ac:dyDescent="0.3">
      <c r="A91" s="3" t="s">
        <v>15</v>
      </c>
      <c r="B91" s="3"/>
      <c r="C91" s="3"/>
      <c r="D91" s="3"/>
      <c r="E91" s="3"/>
      <c r="F91" s="3"/>
      <c r="G91" s="21"/>
      <c r="H91" s="75"/>
      <c r="I91" s="52"/>
      <c r="J91" s="84"/>
      <c r="K91" s="53"/>
      <c r="L91" s="90"/>
    </row>
    <row r="92" spans="1:12" x14ac:dyDescent="0.3">
      <c r="A92" s="9" t="s">
        <v>12</v>
      </c>
      <c r="B92" s="10">
        <v>15115.11207474</v>
      </c>
      <c r="C92" s="10">
        <v>15280.757124379999</v>
      </c>
      <c r="D92" s="10">
        <v>15588.24296682</v>
      </c>
      <c r="E92" s="10">
        <v>15618.31425558</v>
      </c>
      <c r="F92" s="10">
        <v>15528.162987240001</v>
      </c>
      <c r="G92" s="22">
        <v>15468.007723319999</v>
      </c>
      <c r="H92" s="74">
        <v>-3.8739459374191876E-3</v>
      </c>
      <c r="I92" s="50" t="s">
        <v>76</v>
      </c>
      <c r="J92" s="83" t="s">
        <v>76</v>
      </c>
      <c r="K92" s="51" t="s">
        <v>76</v>
      </c>
      <c r="L92" s="89" t="s">
        <v>76</v>
      </c>
    </row>
    <row r="93" spans="1:12" x14ac:dyDescent="0.3">
      <c r="A93" s="9" t="s">
        <v>11</v>
      </c>
      <c r="B93" s="10">
        <v>192.985432997</v>
      </c>
      <c r="C93" s="10">
        <v>190.69688682579999</v>
      </c>
      <c r="D93" s="10">
        <v>185.13856340640001</v>
      </c>
      <c r="E93" s="10">
        <v>174.7068913944</v>
      </c>
      <c r="F93" s="10">
        <v>167.3457613148</v>
      </c>
      <c r="G93" s="22">
        <v>160.80315999999999</v>
      </c>
      <c r="H93" s="74">
        <v>-3.9096307330381053E-2</v>
      </c>
      <c r="I93" s="50" t="s">
        <v>76</v>
      </c>
      <c r="J93" s="83" t="s">
        <v>76</v>
      </c>
      <c r="K93" s="51" t="s">
        <v>76</v>
      </c>
      <c r="L93" s="89" t="s">
        <v>76</v>
      </c>
    </row>
    <row r="94" spans="1:12" x14ac:dyDescent="0.3">
      <c r="A94" s="9" t="s">
        <v>6</v>
      </c>
      <c r="B94" s="10">
        <v>1059.2598104799999</v>
      </c>
      <c r="C94" s="10">
        <v>1083.1460306000001</v>
      </c>
      <c r="D94" s="10">
        <v>998.77568803999998</v>
      </c>
      <c r="E94" s="10">
        <v>959.56107084399991</v>
      </c>
      <c r="F94" s="10">
        <v>981.94929951800009</v>
      </c>
      <c r="G94" s="22">
        <v>973.87018000000012</v>
      </c>
      <c r="H94" s="74">
        <v>-8.2276340763883793E-3</v>
      </c>
      <c r="I94" s="50" t="s">
        <v>76</v>
      </c>
      <c r="J94" s="83" t="s">
        <v>76</v>
      </c>
      <c r="K94" s="51" t="s">
        <v>76</v>
      </c>
      <c r="L94" s="89" t="s">
        <v>76</v>
      </c>
    </row>
    <row r="95" spans="1:12" x14ac:dyDescent="0.3">
      <c r="A95" s="9" t="s">
        <v>4</v>
      </c>
      <c r="B95" s="10">
        <v>10485.427092920001</v>
      </c>
      <c r="C95" s="10">
        <v>10549.288647879999</v>
      </c>
      <c r="D95" s="10">
        <v>10688.697018719999</v>
      </c>
      <c r="E95" s="10">
        <v>10867.866506460001</v>
      </c>
      <c r="F95" s="10">
        <v>11054.73239392</v>
      </c>
      <c r="G95" s="22">
        <v>11208.186199999998</v>
      </c>
      <c r="H95" s="74">
        <v>1.3881277321954544E-2</v>
      </c>
      <c r="I95" s="50" t="s">
        <v>76</v>
      </c>
      <c r="J95" s="83" t="s">
        <v>76</v>
      </c>
      <c r="K95" s="51" t="s">
        <v>76</v>
      </c>
      <c r="L95" s="89" t="s">
        <v>76</v>
      </c>
    </row>
    <row r="96" spans="1:12" x14ac:dyDescent="0.3">
      <c r="A96" s="9" t="s">
        <v>7</v>
      </c>
      <c r="B96" s="10">
        <v>575.75728073000005</v>
      </c>
      <c r="C96" s="10">
        <v>567.57849758999998</v>
      </c>
      <c r="D96" s="10">
        <v>554.63733882999998</v>
      </c>
      <c r="E96" s="10">
        <v>563.87808783399998</v>
      </c>
      <c r="F96" s="10">
        <v>563.32477206800002</v>
      </c>
      <c r="G96" s="22">
        <v>549.09474</v>
      </c>
      <c r="H96" s="74">
        <v>-2.5260795856288487E-2</v>
      </c>
      <c r="I96" s="50" t="s">
        <v>76</v>
      </c>
      <c r="J96" s="83" t="s">
        <v>76</v>
      </c>
      <c r="K96" s="51" t="s">
        <v>76</v>
      </c>
      <c r="L96" s="89" t="s">
        <v>76</v>
      </c>
    </row>
    <row r="97" spans="1:12" x14ac:dyDescent="0.3">
      <c r="A97" s="9" t="s">
        <v>8</v>
      </c>
      <c r="B97" s="10">
        <v>1124.926443868</v>
      </c>
      <c r="C97" s="10">
        <v>1139.1000480800001</v>
      </c>
      <c r="D97" s="10">
        <v>1147.6627687780001</v>
      </c>
      <c r="E97" s="10">
        <v>1254.1687709560001</v>
      </c>
      <c r="F97" s="10">
        <v>1363.9327514699999</v>
      </c>
      <c r="G97" s="22">
        <v>1437.6042200000002</v>
      </c>
      <c r="H97" s="74">
        <v>5.4014003586760229E-2</v>
      </c>
      <c r="I97" s="50" t="s">
        <v>76</v>
      </c>
      <c r="J97" s="83" t="s">
        <v>76</v>
      </c>
      <c r="K97" s="51" t="s">
        <v>76</v>
      </c>
      <c r="L97" s="89" t="s">
        <v>76</v>
      </c>
    </row>
    <row r="98" spans="1:12" x14ac:dyDescent="0.3">
      <c r="A98" s="3" t="s">
        <v>41</v>
      </c>
      <c r="B98" s="3"/>
      <c r="C98" s="3"/>
      <c r="D98" s="3"/>
      <c r="E98" s="3"/>
      <c r="F98" s="3"/>
      <c r="G98" s="21"/>
      <c r="H98" s="75"/>
      <c r="I98" s="52"/>
      <c r="J98" s="84"/>
      <c r="K98" s="53"/>
      <c r="L98" s="90"/>
    </row>
    <row r="99" spans="1:12" x14ac:dyDescent="0.3">
      <c r="A99" s="9" t="s">
        <v>12</v>
      </c>
      <c r="B99" s="10">
        <v>59114.365824659995</v>
      </c>
      <c r="C99" s="10">
        <v>59310.003385339995</v>
      </c>
      <c r="D99" s="10">
        <v>60503.366499479991</v>
      </c>
      <c r="E99" s="10">
        <v>61060.343280200002</v>
      </c>
      <c r="F99" s="10">
        <v>60944.337341439998</v>
      </c>
      <c r="G99" s="22">
        <v>60962.040359300001</v>
      </c>
      <c r="H99" s="74">
        <v>2.9047846989982418E-4</v>
      </c>
      <c r="I99" s="50" t="s">
        <v>76</v>
      </c>
      <c r="J99" s="83" t="s">
        <v>76</v>
      </c>
      <c r="K99" s="51" t="s">
        <v>76</v>
      </c>
      <c r="L99" s="89" t="s">
        <v>76</v>
      </c>
    </row>
    <row r="100" spans="1:12" x14ac:dyDescent="0.3">
      <c r="A100" s="9" t="s">
        <v>11</v>
      </c>
      <c r="B100" s="10">
        <v>5049.4731478432004</v>
      </c>
      <c r="C100" s="10">
        <v>4877.5226846489995</v>
      </c>
      <c r="D100" s="10">
        <v>4668.5144496993998</v>
      </c>
      <c r="E100" s="10">
        <v>4495.8777605929999</v>
      </c>
      <c r="F100" s="10">
        <v>4337.1295996733998</v>
      </c>
      <c r="G100" s="22">
        <v>4134.4224799999993</v>
      </c>
      <c r="H100" s="74">
        <v>-4.6737621049798728E-2</v>
      </c>
      <c r="I100" s="50" t="s">
        <v>76</v>
      </c>
      <c r="J100" s="83" t="s">
        <v>76</v>
      </c>
      <c r="K100" s="51" t="s">
        <v>76</v>
      </c>
      <c r="L100" s="89" t="s">
        <v>76</v>
      </c>
    </row>
    <row r="101" spans="1:12" x14ac:dyDescent="0.3">
      <c r="A101" s="9" t="s">
        <v>6</v>
      </c>
      <c r="B101" s="10">
        <v>6396.5319468579992</v>
      </c>
      <c r="C101" s="10">
        <v>6547.7595484000003</v>
      </c>
      <c r="D101" s="10">
        <v>6288.1193343219993</v>
      </c>
      <c r="E101" s="10">
        <v>6203.0110513479995</v>
      </c>
      <c r="F101" s="10">
        <v>6356.0489205440008</v>
      </c>
      <c r="G101" s="22">
        <v>6360.8263000000015</v>
      </c>
      <c r="H101" s="74">
        <v>7.5162723190502767E-4</v>
      </c>
      <c r="I101" s="50" t="s">
        <v>76</v>
      </c>
      <c r="J101" s="83" t="s">
        <v>76</v>
      </c>
      <c r="K101" s="51" t="s">
        <v>76</v>
      </c>
      <c r="L101" s="89" t="s">
        <v>76</v>
      </c>
    </row>
    <row r="102" spans="1:12" x14ac:dyDescent="0.3">
      <c r="A102" s="9" t="s">
        <v>4</v>
      </c>
      <c r="B102" s="10">
        <v>53324.894715027993</v>
      </c>
      <c r="C102" s="10">
        <v>54258.144934018004</v>
      </c>
      <c r="D102" s="10">
        <v>55084.770762059998</v>
      </c>
      <c r="E102" s="10">
        <v>56030.539946439989</v>
      </c>
      <c r="F102" s="10">
        <v>57115.958527859999</v>
      </c>
      <c r="G102" s="22">
        <v>57879.5308</v>
      </c>
      <c r="H102" s="74">
        <v>1.3368807804696958E-2</v>
      </c>
      <c r="I102" s="50" t="s">
        <v>76</v>
      </c>
      <c r="J102" s="83" t="s">
        <v>76</v>
      </c>
      <c r="K102" s="51" t="s">
        <v>76</v>
      </c>
      <c r="L102" s="89" t="s">
        <v>76</v>
      </c>
    </row>
    <row r="103" spans="1:12" x14ac:dyDescent="0.3">
      <c r="A103" s="9" t="s">
        <v>7</v>
      </c>
      <c r="B103" s="10">
        <v>1744.534722074</v>
      </c>
      <c r="C103" s="10">
        <v>1751.5022437683999</v>
      </c>
      <c r="D103" s="10">
        <v>1715.9662848059997</v>
      </c>
      <c r="E103" s="10">
        <v>1703.3899510540002</v>
      </c>
      <c r="F103" s="10">
        <v>1685.1356389243999</v>
      </c>
      <c r="G103" s="22">
        <v>1622.1958199999999</v>
      </c>
      <c r="H103" s="74">
        <v>-3.7350001667861954E-2</v>
      </c>
      <c r="I103" s="50" t="s">
        <v>76</v>
      </c>
      <c r="J103" s="83" t="s">
        <v>76</v>
      </c>
      <c r="K103" s="51" t="s">
        <v>76</v>
      </c>
      <c r="L103" s="89" t="s">
        <v>76</v>
      </c>
    </row>
    <row r="104" spans="1:12" x14ac:dyDescent="0.3">
      <c r="A104" s="9" t="s">
        <v>8</v>
      </c>
      <c r="B104" s="10">
        <v>2757.6882754758003</v>
      </c>
      <c r="C104" s="10">
        <v>2837.6840723094006</v>
      </c>
      <c r="D104" s="10">
        <v>2788.3879904832006</v>
      </c>
      <c r="E104" s="10">
        <v>2944.5000032325997</v>
      </c>
      <c r="F104" s="10">
        <v>3208.7024180056005</v>
      </c>
      <c r="G104" s="22">
        <v>3392.2004799999995</v>
      </c>
      <c r="H104" s="74">
        <v>5.7187622312590225E-2</v>
      </c>
      <c r="I104" s="50" t="s">
        <v>76</v>
      </c>
      <c r="J104" s="83" t="s">
        <v>76</v>
      </c>
      <c r="K104" s="51" t="s">
        <v>76</v>
      </c>
      <c r="L104" s="89" t="s">
        <v>76</v>
      </c>
    </row>
    <row r="105" spans="1:12" ht="20.100000000000001" customHeight="1" x14ac:dyDescent="0.3">
      <c r="A105" s="19" t="s">
        <v>2</v>
      </c>
      <c r="B105" s="12"/>
      <c r="C105" s="12"/>
      <c r="D105" s="12"/>
      <c r="E105" s="12"/>
      <c r="F105" s="12"/>
      <c r="G105" s="24"/>
      <c r="H105" s="76"/>
      <c r="I105" s="42"/>
      <c r="J105" s="82"/>
      <c r="K105" s="49"/>
      <c r="L105" s="88"/>
    </row>
    <row r="106" spans="1:12" x14ac:dyDescent="0.3">
      <c r="A106" s="9" t="s">
        <v>13</v>
      </c>
      <c r="B106" s="10">
        <v>4537.27157214</v>
      </c>
      <c r="C106" s="10">
        <v>4097.6819218000001</v>
      </c>
      <c r="D106" s="10">
        <v>4129.4027662200006</v>
      </c>
      <c r="E106" s="10">
        <v>4509.1982504600001</v>
      </c>
      <c r="F106" s="10">
        <v>4923.2279784999992</v>
      </c>
      <c r="G106" s="22">
        <v>4330.8562000000002</v>
      </c>
      <c r="H106" s="74">
        <v>-0.12032182565725547</v>
      </c>
      <c r="I106" s="40">
        <v>3897.7706000000003</v>
      </c>
      <c r="J106" s="80">
        <v>-0.20828963902915454</v>
      </c>
      <c r="K106" s="47">
        <v>4763.9417000000003</v>
      </c>
      <c r="L106" s="86">
        <v>-3.2354032597233018E-2</v>
      </c>
    </row>
    <row r="107" spans="1:12" x14ac:dyDescent="0.3">
      <c r="A107" s="9" t="s">
        <v>14</v>
      </c>
      <c r="B107" s="10">
        <v>5018.0678440600004</v>
      </c>
      <c r="C107" s="10">
        <v>4766.8338606199995</v>
      </c>
      <c r="D107" s="10">
        <v>4303.3070396800003</v>
      </c>
      <c r="E107" s="10">
        <v>4834.6159303300001</v>
      </c>
      <c r="F107" s="10">
        <v>4907.5880848099996</v>
      </c>
      <c r="G107" s="22">
        <v>4801.5712999999996</v>
      </c>
      <c r="H107" s="74">
        <v>-2.1602624950970095E-2</v>
      </c>
      <c r="I107" s="40">
        <v>4321.4143999999997</v>
      </c>
      <c r="J107" s="80">
        <v>-0.119442315589674</v>
      </c>
      <c r="K107" s="47">
        <v>5281.7282999999998</v>
      </c>
      <c r="L107" s="86">
        <v>7.6237086064342208E-2</v>
      </c>
    </row>
    <row r="108" spans="1:12" x14ac:dyDescent="0.3">
      <c r="A108" s="9" t="s">
        <v>10</v>
      </c>
      <c r="B108" s="10">
        <v>2087.6253280400001</v>
      </c>
      <c r="C108" s="10">
        <v>1891.3821797899998</v>
      </c>
      <c r="D108" s="10">
        <v>2023.3420597200002</v>
      </c>
      <c r="E108" s="10">
        <v>2076.8674085400003</v>
      </c>
      <c r="F108" s="10">
        <v>2006.5896635299998</v>
      </c>
      <c r="G108" s="22">
        <v>2021.2544</v>
      </c>
      <c r="H108" s="74">
        <v>7.3082886533970548E-3</v>
      </c>
      <c r="I108" s="40">
        <v>1819.1289999999999</v>
      </c>
      <c r="J108" s="80">
        <v>-9.3422520277622878E-2</v>
      </c>
      <c r="K108" s="47">
        <v>2223.3798000000002</v>
      </c>
      <c r="L108" s="86">
        <v>0.10803909758441721</v>
      </c>
    </row>
    <row r="109" spans="1:12" x14ac:dyDescent="0.3">
      <c r="A109" s="9" t="s">
        <v>15</v>
      </c>
      <c r="B109" s="10">
        <v>2773.6333785699999</v>
      </c>
      <c r="C109" s="10">
        <v>3393.9333159000003</v>
      </c>
      <c r="D109" s="10">
        <v>2812.7814428300003</v>
      </c>
      <c r="E109" s="10">
        <v>2863.3135890200001</v>
      </c>
      <c r="F109" s="10">
        <v>2232.92557889</v>
      </c>
      <c r="G109" s="22">
        <v>2780.6228000000001</v>
      </c>
      <c r="H109" s="74">
        <v>0.24528234451157283</v>
      </c>
      <c r="I109" s="40">
        <v>2502.5605999999998</v>
      </c>
      <c r="J109" s="80">
        <v>0.12075414588785227</v>
      </c>
      <c r="K109" s="47">
        <v>3058.6851999999999</v>
      </c>
      <c r="L109" s="86">
        <v>0.36981063270388503</v>
      </c>
    </row>
    <row r="110" spans="1:12" ht="15" thickBot="1" x14ac:dyDescent="0.35">
      <c r="A110" s="9" t="s">
        <v>9</v>
      </c>
      <c r="B110" s="10">
        <v>3275.4311015800004</v>
      </c>
      <c r="C110" s="10">
        <v>3213.1653395099997</v>
      </c>
      <c r="D110" s="10">
        <v>3034.7472380300001</v>
      </c>
      <c r="E110" s="10">
        <v>3238.1075300299999</v>
      </c>
      <c r="F110" s="10">
        <v>3145.3489019499998</v>
      </c>
      <c r="G110" s="22">
        <v>3154.93744453</v>
      </c>
      <c r="H110" s="74">
        <v>3.048482975626543E-3</v>
      </c>
      <c r="I110" s="40">
        <v>2839.4437000744342</v>
      </c>
      <c r="J110" s="80">
        <v>-9.7256365322751837E-2</v>
      </c>
      <c r="K110" s="47">
        <v>3470.4311889798628</v>
      </c>
      <c r="L110" s="86">
        <v>0.10335333127219171</v>
      </c>
    </row>
    <row r="111" spans="1:12" ht="38.4" customHeight="1" x14ac:dyDescent="0.3">
      <c r="A111" s="97" t="s">
        <v>62</v>
      </c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</row>
    <row r="112" spans="1:12" x14ac:dyDescent="0.3">
      <c r="A112" s="7" t="s">
        <v>24</v>
      </c>
    </row>
    <row r="113" spans="1:1" x14ac:dyDescent="0.3">
      <c r="A113" s="7" t="s">
        <v>25</v>
      </c>
    </row>
    <row r="114" spans="1:1" x14ac:dyDescent="0.3">
      <c r="A114" s="7" t="s">
        <v>26</v>
      </c>
    </row>
  </sheetData>
  <mergeCells count="4">
    <mergeCell ref="I3:L3"/>
    <mergeCell ref="A111:L111"/>
    <mergeCell ref="G3:H3"/>
    <mergeCell ref="B3:F3"/>
  </mergeCells>
  <printOptions horizontalCentered="1"/>
  <pageMargins left="0.22" right="0.19" top="0.45" bottom="0.5" header="0.24" footer="0.5"/>
  <pageSetup scale="69" fitToHeight="0" orientation="portrait" r:id="rId1"/>
  <rowBreaks count="1" manualBreakCount="1">
    <brk id="6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D9F7-98F7-41E9-9AD1-C9C469415917}">
  <sheetPr>
    <pageSetUpPr fitToPage="1"/>
  </sheetPr>
  <dimension ref="A1:N138"/>
  <sheetViews>
    <sheetView showGridLines="0" tabSelected="1" zoomScale="107" zoomScaleNormal="107" workbookViewId="0">
      <pane xSplit="1" ySplit="4" topLeftCell="B57" activePane="bottomRight" state="frozen"/>
      <selection activeCell="I35" sqref="I35"/>
      <selection pane="topRight" activeCell="I35" sqref="I35"/>
      <selection pane="bottomLeft" activeCell="I35" sqref="I35"/>
      <selection pane="bottomRight" activeCell="B5" sqref="B5:N134"/>
    </sheetView>
  </sheetViews>
  <sheetFormatPr defaultRowHeight="14.4" x14ac:dyDescent="0.3"/>
  <cols>
    <col min="1" max="1" width="19.88671875" customWidth="1"/>
    <col min="2" max="6" width="9.5546875" customWidth="1"/>
    <col min="7" max="7" width="9.5546875" style="59" customWidth="1"/>
    <col min="8" max="12" width="9.5546875" customWidth="1"/>
    <col min="13" max="13" width="9.5546875" style="59" customWidth="1"/>
    <col min="14" max="14" width="9.5546875" customWidth="1"/>
  </cols>
  <sheetData>
    <row r="1" spans="1:14" ht="15" customHeight="1" x14ac:dyDescent="0.3">
      <c r="A1" s="1" t="s">
        <v>69</v>
      </c>
    </row>
    <row r="2" spans="1:14" ht="18" customHeight="1" x14ac:dyDescent="0.3">
      <c r="A2" s="34" t="str">
        <f>'Seasonal WFO'!A2</f>
        <v>U.S. Energy Information Administration  |  Short-Term Energy Outlook - October 2026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4.4" customHeight="1" x14ac:dyDescent="0.3">
      <c r="A3" s="4"/>
      <c r="B3" s="94" t="s">
        <v>71</v>
      </c>
      <c r="C3" s="95"/>
      <c r="D3" s="95"/>
      <c r="E3" s="95"/>
      <c r="F3" s="95"/>
      <c r="G3" s="96"/>
      <c r="H3" s="94" t="s">
        <v>74</v>
      </c>
      <c r="I3" s="95"/>
      <c r="J3" s="95"/>
      <c r="K3" s="95"/>
      <c r="L3" s="95"/>
      <c r="M3" s="95"/>
      <c r="N3" s="96"/>
    </row>
    <row r="4" spans="1:14" ht="14.25" customHeight="1" thickBot="1" x14ac:dyDescent="0.35">
      <c r="A4" s="5" t="s">
        <v>18</v>
      </c>
      <c r="B4" s="35" t="s">
        <v>56</v>
      </c>
      <c r="C4" s="35" t="s">
        <v>57</v>
      </c>
      <c r="D4" s="35" t="s">
        <v>59</v>
      </c>
      <c r="E4" s="35" t="s">
        <v>60</v>
      </c>
      <c r="F4" s="35" t="s">
        <v>58</v>
      </c>
      <c r="G4" s="35" t="s">
        <v>70</v>
      </c>
      <c r="H4" s="35" t="s">
        <v>56</v>
      </c>
      <c r="I4" s="35" t="s">
        <v>57</v>
      </c>
      <c r="J4" s="35" t="s">
        <v>59</v>
      </c>
      <c r="K4" s="35" t="s">
        <v>60</v>
      </c>
      <c r="L4" s="35" t="s">
        <v>58</v>
      </c>
      <c r="M4" s="35" t="s">
        <v>72</v>
      </c>
      <c r="N4" s="5" t="s">
        <v>21</v>
      </c>
    </row>
    <row r="5" spans="1:14" ht="15" thickTop="1" x14ac:dyDescent="0.3">
      <c r="A5" s="2" t="s">
        <v>22</v>
      </c>
      <c r="B5" s="2"/>
      <c r="C5" s="2"/>
      <c r="D5" s="2"/>
      <c r="E5" s="2"/>
      <c r="F5" s="2"/>
      <c r="G5" s="60"/>
      <c r="H5" s="20"/>
      <c r="I5" s="20"/>
      <c r="J5" s="20"/>
      <c r="K5" s="20"/>
      <c r="L5" s="20"/>
      <c r="M5" s="67"/>
      <c r="N5" s="77"/>
    </row>
    <row r="6" spans="1:14" x14ac:dyDescent="0.3">
      <c r="A6" s="3" t="s">
        <v>13</v>
      </c>
      <c r="B6" s="3"/>
      <c r="C6" s="3"/>
      <c r="D6" s="3"/>
      <c r="E6" s="3"/>
      <c r="F6" s="3"/>
      <c r="G6" s="3"/>
      <c r="H6" s="21"/>
      <c r="I6" s="21"/>
      <c r="J6" s="21"/>
      <c r="K6" s="21"/>
      <c r="L6" s="21"/>
      <c r="M6" s="21"/>
      <c r="N6" s="21"/>
    </row>
    <row r="7" spans="1:14" ht="15" customHeight="1" x14ac:dyDescent="0.3">
      <c r="A7" s="9" t="s">
        <v>45</v>
      </c>
      <c r="B7" s="30">
        <v>9.2642017827938012</v>
      </c>
      <c r="C7" s="30">
        <v>13.622528883936969</v>
      </c>
      <c r="D7" s="30">
        <v>14.950443262141059</v>
      </c>
      <c r="E7" s="30">
        <v>13.109528529445971</v>
      </c>
      <c r="F7" s="30">
        <v>9.6256350107055741</v>
      </c>
      <c r="G7" s="61">
        <v>60.572337469023374</v>
      </c>
      <c r="H7" s="31">
        <v>8.5246724067384534</v>
      </c>
      <c r="I7" s="31">
        <v>11.492768420311551</v>
      </c>
      <c r="J7" s="31">
        <v>13.056598383750035</v>
      </c>
      <c r="K7" s="31">
        <v>11.248178098723464</v>
      </c>
      <c r="L7" s="31">
        <v>10.231392059278688</v>
      </c>
      <c r="M7" s="68">
        <v>54.553609368802192</v>
      </c>
      <c r="N7" s="74">
        <v>-9.9364303107819629E-2</v>
      </c>
    </row>
    <row r="8" spans="1:14" ht="15" customHeight="1" x14ac:dyDescent="0.3">
      <c r="A8" s="58" t="s">
        <v>66</v>
      </c>
      <c r="B8" s="30">
        <v>7.1934893606892238</v>
      </c>
      <c r="C8" s="30">
        <v>11.482792714428905</v>
      </c>
      <c r="D8" s="30">
        <v>12.810707092632995</v>
      </c>
      <c r="E8" s="30">
        <v>11.176863602148366</v>
      </c>
      <c r="F8" s="30">
        <v>7.4858988411975114</v>
      </c>
      <c r="G8" s="61">
        <v>50.149751611097003</v>
      </c>
      <c r="H8" s="31">
        <v>6.453959984633876</v>
      </c>
      <c r="I8" s="31">
        <v>9.3530322508034871</v>
      </c>
      <c r="J8" s="31">
        <v>10.916862214241972</v>
      </c>
      <c r="K8" s="31">
        <v>9.3155131714258594</v>
      </c>
      <c r="L8" s="31">
        <v>8.0916558897706246</v>
      </c>
      <c r="M8" s="68">
        <v>44.131023510875821</v>
      </c>
      <c r="N8" s="74">
        <v>-0.12001511287424549</v>
      </c>
    </row>
    <row r="9" spans="1:14" ht="15" customHeight="1" x14ac:dyDescent="0.3">
      <c r="A9" s="58" t="s">
        <v>67</v>
      </c>
      <c r="B9" s="30">
        <v>2.0707124221045774</v>
      </c>
      <c r="C9" s="30">
        <v>2.1397361695080637</v>
      </c>
      <c r="D9" s="30">
        <v>2.1397361695080637</v>
      </c>
      <c r="E9" s="30">
        <v>1.9326649272976049</v>
      </c>
      <c r="F9" s="30">
        <v>2.1397361695080628</v>
      </c>
      <c r="G9" s="61">
        <v>10.422585857926371</v>
      </c>
      <c r="H9" s="31">
        <v>2.0707124221045774</v>
      </c>
      <c r="I9" s="31">
        <v>2.1397361695080637</v>
      </c>
      <c r="J9" s="31">
        <v>2.1397361695080637</v>
      </c>
      <c r="K9" s="31">
        <v>1.9326649272976049</v>
      </c>
      <c r="L9" s="31">
        <v>2.1397361695080637</v>
      </c>
      <c r="M9" s="68">
        <v>10.422585857926373</v>
      </c>
      <c r="N9" s="74">
        <v>2.2204460492503131E-16</v>
      </c>
    </row>
    <row r="10" spans="1:14" x14ac:dyDescent="0.3">
      <c r="A10" s="9" t="s">
        <v>46</v>
      </c>
      <c r="B10" s="28">
        <v>17.307239250256906</v>
      </c>
      <c r="C10" s="28">
        <v>16.431360644979527</v>
      </c>
      <c r="D10" s="28">
        <v>16.381035281112776</v>
      </c>
      <c r="E10" s="28">
        <v>16.51764218193162</v>
      </c>
      <c r="F10" s="28">
        <v>18.412555276503991</v>
      </c>
      <c r="G10" s="62">
        <v>16.886408237157106</v>
      </c>
      <c r="H10" s="29">
        <v>17.346732660928243</v>
      </c>
      <c r="I10" s="29">
        <v>16.095925655318254</v>
      </c>
      <c r="J10" s="29">
        <v>15.741743979692092</v>
      </c>
      <c r="K10" s="29">
        <v>15.609771136483987</v>
      </c>
      <c r="L10" s="29">
        <v>16.160126597557667</v>
      </c>
      <c r="M10" s="69">
        <v>16.118414075183015</v>
      </c>
      <c r="N10" s="74">
        <v>-4.5480018674674993E-2</v>
      </c>
    </row>
    <row r="11" spans="1:14" x14ac:dyDescent="0.3">
      <c r="A11" s="9" t="s">
        <v>43</v>
      </c>
      <c r="B11" s="10">
        <v>160.33775671746889</v>
      </c>
      <c r="C11" s="10">
        <v>223.8366849886188</v>
      </c>
      <c r="D11" s="10">
        <v>244.90373854540746</v>
      </c>
      <c r="E11" s="10">
        <v>216.53850142321278</v>
      </c>
      <c r="F11" s="10">
        <v>177.23253670606846</v>
      </c>
      <c r="G11" s="61">
        <v>1022.8492183807764</v>
      </c>
      <c r="H11" s="22">
        <v>147.87521326168371</v>
      </c>
      <c r="I11" s="22">
        <v>184.98674606712413</v>
      </c>
      <c r="J11" s="22">
        <v>205.53362900265464</v>
      </c>
      <c r="K11" s="22">
        <v>175.58148582348485</v>
      </c>
      <c r="L11" s="22">
        <v>165.34059094718984</v>
      </c>
      <c r="M11" s="70">
        <v>879.3176651021372</v>
      </c>
      <c r="N11" s="74">
        <v>-0.14032523142155506</v>
      </c>
    </row>
    <row r="12" spans="1:14" ht="15" customHeight="1" x14ac:dyDescent="0.3">
      <c r="A12" s="58" t="s">
        <v>66</v>
      </c>
      <c r="B12" s="10">
        <v>124.49944140962599</v>
      </c>
      <c r="C12" s="10">
        <v>188.67790830232477</v>
      </c>
      <c r="D12" s="10">
        <v>209.85264486042277</v>
      </c>
      <c r="E12" s="10">
        <v>184.61543369654206</v>
      </c>
      <c r="F12" s="10">
        <v>137.83452620786636</v>
      </c>
      <c r="G12" s="61">
        <v>845.47995447678193</v>
      </c>
      <c r="H12" s="22">
        <v>111.9551184577724</v>
      </c>
      <c r="I12" s="22">
        <v>150.54571176072687</v>
      </c>
      <c r="J12" s="22">
        <v>171.85045003817166</v>
      </c>
      <c r="K12" s="22">
        <v>145.41302862485978</v>
      </c>
      <c r="L12" s="22">
        <v>130.76218356256643</v>
      </c>
      <c r="M12" s="70">
        <v>710.52649244409713</v>
      </c>
      <c r="N12" s="74">
        <v>-0.15961757735131588</v>
      </c>
    </row>
    <row r="13" spans="1:14" ht="15" customHeight="1" x14ac:dyDescent="0.3">
      <c r="A13" s="58" t="s">
        <v>67</v>
      </c>
      <c r="B13" s="10">
        <v>35.83831530784289</v>
      </c>
      <c r="C13" s="10">
        <v>35.15877668629404</v>
      </c>
      <c r="D13" s="10">
        <v>35.0510936849847</v>
      </c>
      <c r="E13" s="10">
        <v>31.923067726670727</v>
      </c>
      <c r="F13" s="10">
        <v>39.398010498202119</v>
      </c>
      <c r="G13" s="61">
        <v>177.36926390399447</v>
      </c>
      <c r="H13" s="22">
        <v>35.920094803911304</v>
      </c>
      <c r="I13" s="22">
        <v>34.441034306397249</v>
      </c>
      <c r="J13" s="22">
        <v>33.683178964482984</v>
      </c>
      <c r="K13" s="22">
        <v>30.168457198625077</v>
      </c>
      <c r="L13" s="22">
        <v>34.578407384623418</v>
      </c>
      <c r="M13" s="70">
        <v>168.79117265804001</v>
      </c>
      <c r="N13" s="74">
        <v>-4.8362895899469738E-2</v>
      </c>
    </row>
    <row r="14" spans="1:14" x14ac:dyDescent="0.3">
      <c r="A14" s="3" t="s">
        <v>14</v>
      </c>
      <c r="B14" s="3"/>
      <c r="C14" s="3"/>
      <c r="D14" s="3"/>
      <c r="E14" s="3"/>
      <c r="F14" s="3"/>
      <c r="G14" s="3"/>
      <c r="H14" s="21"/>
      <c r="I14" s="21"/>
      <c r="J14" s="21"/>
      <c r="K14" s="21"/>
      <c r="L14" s="21"/>
      <c r="M14" s="21"/>
      <c r="N14" s="75"/>
    </row>
    <row r="15" spans="1:14" x14ac:dyDescent="0.3">
      <c r="A15" s="9" t="s">
        <v>47</v>
      </c>
      <c r="B15" s="30">
        <v>9.4163237148544905</v>
      </c>
      <c r="C15" s="30">
        <v>14.259043369851094</v>
      </c>
      <c r="D15" s="30">
        <v>16.146577980535007</v>
      </c>
      <c r="E15" s="30">
        <v>11.744692409374418</v>
      </c>
      <c r="F15" s="30">
        <v>8.8150467433134594</v>
      </c>
      <c r="G15" s="61">
        <v>60.381684217928466</v>
      </c>
      <c r="H15" s="22">
        <v>9.3231676211196071</v>
      </c>
      <c r="I15" s="22">
        <v>12.907785478292704</v>
      </c>
      <c r="J15" s="22">
        <v>14.475083341454424</v>
      </c>
      <c r="K15" s="22">
        <v>12.076152492833497</v>
      </c>
      <c r="L15" s="22">
        <v>10.250873472079247</v>
      </c>
      <c r="M15" s="70">
        <v>59.033062405779475</v>
      </c>
      <c r="N15" s="74">
        <v>-2.2334948579466052E-2</v>
      </c>
    </row>
    <row r="16" spans="1:14" ht="15" customHeight="1" x14ac:dyDescent="0.3">
      <c r="A16" s="58" t="s">
        <v>66</v>
      </c>
      <c r="B16" s="30">
        <v>7.7156762538784536</v>
      </c>
      <c r="C16" s="30">
        <v>12.501707660175857</v>
      </c>
      <c r="D16" s="30">
        <v>14.38924227085977</v>
      </c>
      <c r="E16" s="30">
        <v>10.157421445796782</v>
      </c>
      <c r="F16" s="30">
        <v>7.0577110336382223</v>
      </c>
      <c r="G16" s="61">
        <v>51.821758664349083</v>
      </c>
      <c r="H16" s="22">
        <v>7.6225201601435693</v>
      </c>
      <c r="I16" s="22">
        <v>11.150449768617467</v>
      </c>
      <c r="J16" s="22">
        <v>12.717747631779186</v>
      </c>
      <c r="K16" s="22">
        <v>10.488881529255861</v>
      </c>
      <c r="L16" s="22">
        <v>8.49353776240401</v>
      </c>
      <c r="M16" s="70">
        <v>50.473136852200092</v>
      </c>
      <c r="N16" s="74">
        <v>-2.6024238599929639E-2</v>
      </c>
    </row>
    <row r="17" spans="1:14" ht="15" customHeight="1" x14ac:dyDescent="0.3">
      <c r="A17" s="58" t="s">
        <v>67</v>
      </c>
      <c r="B17" s="30">
        <v>1.7006474609760369</v>
      </c>
      <c r="C17" s="30">
        <v>1.7573357096752371</v>
      </c>
      <c r="D17" s="30">
        <v>1.7573357096752371</v>
      </c>
      <c r="E17" s="30">
        <v>1.5872709635776356</v>
      </c>
      <c r="F17" s="30">
        <v>1.7573357096752371</v>
      </c>
      <c r="G17" s="61">
        <v>8.559925553579383</v>
      </c>
      <c r="H17" s="22">
        <v>1.7006474609760378</v>
      </c>
      <c r="I17" s="22">
        <v>1.7573357096752371</v>
      </c>
      <c r="J17" s="22">
        <v>1.7573357096752371</v>
      </c>
      <c r="K17" s="22">
        <v>1.5872709635776356</v>
      </c>
      <c r="L17" s="22">
        <v>1.7573357096752371</v>
      </c>
      <c r="M17" s="70">
        <v>8.5599255535793848</v>
      </c>
      <c r="N17" s="74">
        <v>2.2204460492503131E-16</v>
      </c>
    </row>
    <row r="18" spans="1:14" ht="15" customHeight="1" x14ac:dyDescent="0.3">
      <c r="A18" s="9" t="s">
        <v>46</v>
      </c>
      <c r="B18" s="28">
        <v>11.354424306702994</v>
      </c>
      <c r="C18" s="28">
        <v>10.494062511461038</v>
      </c>
      <c r="D18" s="28">
        <v>10.639254520003993</v>
      </c>
      <c r="E18" s="28">
        <v>12.246698428299267</v>
      </c>
      <c r="F18" s="28">
        <v>12.25575403818333</v>
      </c>
      <c r="G18" s="62">
        <v>11.265146703153722</v>
      </c>
      <c r="H18" s="32">
        <v>11.182036225091272</v>
      </c>
      <c r="I18" s="32">
        <v>10.050462985080483</v>
      </c>
      <c r="J18" s="32">
        <v>9.7415081122357297</v>
      </c>
      <c r="K18" s="32">
        <v>10.590598808442282</v>
      </c>
      <c r="L18" s="32">
        <v>10.712775295859201</v>
      </c>
      <c r="M18" s="71">
        <v>10.378918615457398</v>
      </c>
      <c r="N18" s="74">
        <v>-7.8669910925192044E-2</v>
      </c>
    </row>
    <row r="19" spans="1:14" x14ac:dyDescent="0.3">
      <c r="A19" s="9" t="s">
        <v>43</v>
      </c>
      <c r="B19" s="10">
        <v>106.91693486772766</v>
      </c>
      <c r="C19" s="10">
        <v>149.63529247685145</v>
      </c>
      <c r="D19" s="10">
        <v>171.78755276200403</v>
      </c>
      <c r="E19" s="10">
        <v>143.833706070744</v>
      </c>
      <c r="F19" s="10">
        <v>108.03504472113875</v>
      </c>
      <c r="G19" s="61">
        <v>680.20853089846594</v>
      </c>
      <c r="H19" s="22">
        <v>104.25199807195746</v>
      </c>
      <c r="I19" s="22">
        <v>129.7292201689402</v>
      </c>
      <c r="J19" s="22">
        <v>141.00914179606653</v>
      </c>
      <c r="K19" s="22">
        <v>127.89368620116973</v>
      </c>
      <c r="L19" s="22">
        <v>109.815304092669</v>
      </c>
      <c r="M19" s="70">
        <v>612.69935033080287</v>
      </c>
      <c r="N19" s="74">
        <v>-9.9247771089392756E-2</v>
      </c>
    </row>
    <row r="20" spans="1:14" ht="15" customHeight="1" x14ac:dyDescent="0.3">
      <c r="A20" s="58" t="s">
        <v>66</v>
      </c>
      <c r="B20" s="10">
        <v>87.607061999688611</v>
      </c>
      <c r="C20" s="10">
        <v>131.19370168589674</v>
      </c>
      <c r="D20" s="10">
        <v>153.09081086967731</v>
      </c>
      <c r="E20" s="10">
        <v>124.39487725581272</v>
      </c>
      <c r="F20" s="10">
        <v>86.497570500842684</v>
      </c>
      <c r="G20" s="61">
        <v>582.78402231191808</v>
      </c>
      <c r="H20" s="22">
        <v>85.235296557213914</v>
      </c>
      <c r="I20" s="22">
        <v>112.06718266648907</v>
      </c>
      <c r="J20" s="22">
        <v>123.89004172434369</v>
      </c>
      <c r="K20" s="22">
        <v>111.08353622562939</v>
      </c>
      <c r="L20" s="22">
        <v>90.989361515528913</v>
      </c>
      <c r="M20" s="70">
        <v>523.26541868920492</v>
      </c>
      <c r="N20" s="74">
        <v>-0.10212806347470105</v>
      </c>
    </row>
    <row r="21" spans="1:14" ht="15" customHeight="1" x14ac:dyDescent="0.3">
      <c r="A21" s="58" t="s">
        <v>67</v>
      </c>
      <c r="B21" s="10">
        <v>19.309872868039044</v>
      </c>
      <c r="C21" s="10">
        <v>18.441590790954685</v>
      </c>
      <c r="D21" s="10">
        <v>18.696741892326692</v>
      </c>
      <c r="E21" s="10">
        <v>19.438828814931291</v>
      </c>
      <c r="F21" s="10">
        <v>21.537474220296055</v>
      </c>
      <c r="G21" s="61">
        <v>97.424508586547773</v>
      </c>
      <c r="H21" s="22">
        <v>19.016701514743549</v>
      </c>
      <c r="I21" s="22">
        <v>17.662037502451113</v>
      </c>
      <c r="J21" s="22">
        <v>17.119100071722855</v>
      </c>
      <c r="K21" s="22">
        <v>16.810149975540341</v>
      </c>
      <c r="L21" s="22">
        <v>18.825942577140076</v>
      </c>
      <c r="M21" s="70">
        <v>89.433931641597923</v>
      </c>
      <c r="N21" s="74">
        <v>-8.2018139592168082E-2</v>
      </c>
    </row>
    <row r="22" spans="1:14" x14ac:dyDescent="0.3">
      <c r="A22" s="3" t="s">
        <v>10</v>
      </c>
      <c r="B22" s="3"/>
      <c r="C22" s="3"/>
      <c r="D22" s="3"/>
      <c r="E22" s="3"/>
      <c r="F22" s="3"/>
      <c r="G22" s="3"/>
      <c r="H22" s="21"/>
      <c r="I22" s="21"/>
      <c r="J22" s="21"/>
      <c r="K22" s="21"/>
      <c r="L22" s="21"/>
      <c r="M22" s="21"/>
      <c r="N22" s="75"/>
    </row>
    <row r="23" spans="1:14" x14ac:dyDescent="0.3">
      <c r="A23" s="9" t="s">
        <v>47</v>
      </c>
      <c r="B23" s="30">
        <v>5.2673509158711536</v>
      </c>
      <c r="C23" s="30">
        <v>8.4563302209319495</v>
      </c>
      <c r="D23" s="30">
        <v>10.295706505319925</v>
      </c>
      <c r="E23" s="30">
        <v>7.1426197957284394</v>
      </c>
      <c r="F23" s="30">
        <v>4.2468178458443466</v>
      </c>
      <c r="G23" s="61">
        <v>35.408825283695812</v>
      </c>
      <c r="H23" s="22">
        <v>5.7581441473608894</v>
      </c>
      <c r="I23" s="22">
        <v>8.2945785117178055</v>
      </c>
      <c r="J23" s="22">
        <v>9.1509428743677308</v>
      </c>
      <c r="K23" s="22">
        <v>7.1560163289905123</v>
      </c>
      <c r="L23" s="22">
        <v>5.7894271501802956</v>
      </c>
      <c r="M23" s="70">
        <v>36.149109012617231</v>
      </c>
      <c r="N23" s="74">
        <v>2.0906757651242502E-2</v>
      </c>
    </row>
    <row r="24" spans="1:14" ht="15" customHeight="1" x14ac:dyDescent="0.3">
      <c r="A24" s="58" t="s">
        <v>66</v>
      </c>
      <c r="B24" s="30">
        <v>3.4374712978337798</v>
      </c>
      <c r="C24" s="30">
        <v>6.5654546156266642</v>
      </c>
      <c r="D24" s="30">
        <v>8.4048309000146393</v>
      </c>
      <c r="E24" s="30">
        <v>5.4347321522268901</v>
      </c>
      <c r="F24" s="30">
        <v>2.3559422405390604</v>
      </c>
      <c r="G24" s="61">
        <v>26.198431206241032</v>
      </c>
      <c r="H24" s="22">
        <v>3.9282645293235152</v>
      </c>
      <c r="I24" s="22">
        <v>6.4037029064125202</v>
      </c>
      <c r="J24" s="22">
        <v>7.2600672690624446</v>
      </c>
      <c r="K24" s="22">
        <v>5.448128685488963</v>
      </c>
      <c r="L24" s="22">
        <v>3.898551544875009</v>
      </c>
      <c r="M24" s="70">
        <v>26.938714935162452</v>
      </c>
      <c r="N24" s="74">
        <v>2.8256796107129833E-2</v>
      </c>
    </row>
    <row r="25" spans="1:14" ht="15" customHeight="1" x14ac:dyDescent="0.3">
      <c r="A25" s="58" t="s">
        <v>67</v>
      </c>
      <c r="B25" s="30">
        <v>1.8298796180373738</v>
      </c>
      <c r="C25" s="30">
        <v>1.8908756053052853</v>
      </c>
      <c r="D25" s="30">
        <v>1.8908756053052862</v>
      </c>
      <c r="E25" s="30">
        <v>1.7078876435015493</v>
      </c>
      <c r="F25" s="30">
        <v>1.8908756053052862</v>
      </c>
      <c r="G25" s="61">
        <v>9.2103940774547794</v>
      </c>
      <c r="H25" s="22">
        <v>1.8298796180373742</v>
      </c>
      <c r="I25" s="22">
        <v>1.8908756053052853</v>
      </c>
      <c r="J25" s="22">
        <v>1.8908756053052862</v>
      </c>
      <c r="K25" s="22">
        <v>1.7078876435015493</v>
      </c>
      <c r="L25" s="22">
        <v>1.8908756053052866</v>
      </c>
      <c r="M25" s="70">
        <v>9.2103940774547812</v>
      </c>
      <c r="N25" s="74">
        <v>2.2204460492503131E-16</v>
      </c>
    </row>
    <row r="26" spans="1:14" ht="15" customHeight="1" x14ac:dyDescent="0.3">
      <c r="A26" s="9" t="s">
        <v>46</v>
      </c>
      <c r="B26" s="28">
        <v>19.241251558615236</v>
      </c>
      <c r="C26" s="28">
        <v>16.056547700504659</v>
      </c>
      <c r="D26" s="28">
        <v>15.467232090265815</v>
      </c>
      <c r="E26" s="28">
        <v>16.264947402531412</v>
      </c>
      <c r="F26" s="28">
        <v>20.383326124443858</v>
      </c>
      <c r="G26" s="62">
        <v>16.919922625816586</v>
      </c>
      <c r="H26" s="32">
        <v>16.431813972893742</v>
      </c>
      <c r="I26" s="32">
        <v>13.939367010253191</v>
      </c>
      <c r="J26" s="32">
        <v>12.744444774163846</v>
      </c>
      <c r="K26" s="32">
        <v>13.419991682485717</v>
      </c>
      <c r="L26" s="32">
        <v>15.176381947933397</v>
      </c>
      <c r="M26" s="71">
        <v>14.129196123479222</v>
      </c>
      <c r="N26" s="74">
        <v>-0.16493730876045765</v>
      </c>
    </row>
    <row r="27" spans="1:14" x14ac:dyDescent="0.3">
      <c r="A27" s="9" t="s">
        <v>43</v>
      </c>
      <c r="B27" s="30">
        <v>101.35042401977923</v>
      </c>
      <c r="C27" s="30">
        <v>135.77946956361293</v>
      </c>
      <c r="D27" s="30">
        <v>159.24608205104286</v>
      </c>
      <c r="E27" s="30">
        <v>116.17433529380273</v>
      </c>
      <c r="F27" s="30">
        <v>86.564273142953454</v>
      </c>
      <c r="G27" s="61">
        <v>599.11458407119119</v>
      </c>
      <c r="H27" s="22">
        <v>94.616753458540984</v>
      </c>
      <c r="I27" s="22">
        <v>115.62117407019419</v>
      </c>
      <c r="J27" s="22">
        <v>116.62368609390771</v>
      </c>
      <c r="K27" s="22">
        <v>96.033679614784646</v>
      </c>
      <c r="L27" s="22">
        <v>87.862557690871725</v>
      </c>
      <c r="M27" s="70">
        <v>510.75785092829921</v>
      </c>
      <c r="N27" s="74">
        <v>-0.14747885545111816</v>
      </c>
    </row>
    <row r="28" spans="1:14" ht="15" customHeight="1" x14ac:dyDescent="0.3">
      <c r="A28" s="58" t="s">
        <v>66</v>
      </c>
      <c r="B28" s="30">
        <v>66.141249967139359</v>
      </c>
      <c r="C28" s="30">
        <v>105.41853521130801</v>
      </c>
      <c r="D28" s="30">
        <v>129.99947020996413</v>
      </c>
      <c r="E28" s="30">
        <v>88.395632602816704</v>
      </c>
      <c r="F28" s="30">
        <v>48.021939019260628</v>
      </c>
      <c r="G28" s="61">
        <v>437.97682701048888</v>
      </c>
      <c r="H28" s="22">
        <v>64.548511982161003</v>
      </c>
      <c r="I28" s="22">
        <v>89.26356503710916</v>
      </c>
      <c r="J28" s="22">
        <v>92.525526367280847</v>
      </c>
      <c r="K28" s="22">
        <v>73.113841644373721</v>
      </c>
      <c r="L28" s="22">
        <v>59.165907288728938</v>
      </c>
      <c r="M28" s="70">
        <v>378.61735231965366</v>
      </c>
      <c r="N28" s="74">
        <v>-0.13553108527683277</v>
      </c>
    </row>
    <row r="29" spans="1:14" ht="15" customHeight="1" x14ac:dyDescent="0.3">
      <c r="A29" s="58" t="s">
        <v>67</v>
      </c>
      <c r="B29" s="30">
        <v>35.209174052639874</v>
      </c>
      <c r="C29" s="30">
        <v>30.360934352304934</v>
      </c>
      <c r="D29" s="30">
        <v>29.246611841078721</v>
      </c>
      <c r="E29" s="30">
        <v>27.77870269098602</v>
      </c>
      <c r="F29" s="30">
        <v>38.542334123692832</v>
      </c>
      <c r="G29" s="61">
        <v>161.13775706070237</v>
      </c>
      <c r="H29" s="22">
        <v>30.068241476379988</v>
      </c>
      <c r="I29" s="22">
        <v>26.357609033085026</v>
      </c>
      <c r="J29" s="22">
        <v>24.098159726626854</v>
      </c>
      <c r="K29" s="22">
        <v>22.919837970410924</v>
      </c>
      <c r="L29" s="22">
        <v>28.696650402142783</v>
      </c>
      <c r="M29" s="70">
        <v>132.14049860864557</v>
      </c>
      <c r="N29" s="74">
        <v>-0.17995322127472091</v>
      </c>
    </row>
    <row r="30" spans="1:14" x14ac:dyDescent="0.3">
      <c r="A30" s="3" t="s">
        <v>15</v>
      </c>
      <c r="B30" s="3"/>
      <c r="C30" s="3"/>
      <c r="D30" s="3"/>
      <c r="E30" s="3"/>
      <c r="F30" s="3"/>
      <c r="G30" s="3"/>
      <c r="H30" s="21"/>
      <c r="I30" s="21"/>
      <c r="J30" s="21"/>
      <c r="K30" s="21"/>
      <c r="L30" s="21"/>
      <c r="M30" s="21"/>
      <c r="N30" s="75"/>
    </row>
    <row r="31" spans="1:14" x14ac:dyDescent="0.3">
      <c r="A31" s="9" t="s">
        <v>47</v>
      </c>
      <c r="B31" s="30">
        <v>6.063908250903955</v>
      </c>
      <c r="C31" s="30">
        <v>7.4124613659905503</v>
      </c>
      <c r="D31" s="30">
        <v>8.2395389076381438</v>
      </c>
      <c r="E31" s="30">
        <v>6.5509801240798202</v>
      </c>
      <c r="F31" s="30">
        <v>5.1492702179264285</v>
      </c>
      <c r="G31" s="61">
        <v>33.4161588665389</v>
      </c>
      <c r="H31" s="22">
        <v>6.8358498974210207</v>
      </c>
      <c r="I31" s="22">
        <v>8.9702302332957657</v>
      </c>
      <c r="J31" s="22">
        <v>8.7832443454811031</v>
      </c>
      <c r="K31" s="22">
        <v>7.4750306003236657</v>
      </c>
      <c r="L31" s="22">
        <v>7.0066898900781016</v>
      </c>
      <c r="M31" s="70">
        <v>39.071044966599651</v>
      </c>
      <c r="N31" s="74">
        <v>0.16922609575343017</v>
      </c>
    </row>
    <row r="32" spans="1:14" ht="15" customHeight="1" x14ac:dyDescent="0.3">
      <c r="A32" s="58" t="s">
        <v>66</v>
      </c>
      <c r="B32" s="30">
        <v>3.9758676633782577</v>
      </c>
      <c r="C32" s="30">
        <v>5.2548194255473293</v>
      </c>
      <c r="D32" s="30">
        <v>6.0818969671949237</v>
      </c>
      <c r="E32" s="30">
        <v>4.6021422423891698</v>
      </c>
      <c r="F32" s="30">
        <v>2.9916282774832079</v>
      </c>
      <c r="G32" s="61">
        <v>22.906354575992889</v>
      </c>
      <c r="H32" s="22">
        <v>4.7478093098953238</v>
      </c>
      <c r="I32" s="22">
        <v>6.8125882928525456</v>
      </c>
      <c r="J32" s="22">
        <v>6.6256024050378821</v>
      </c>
      <c r="K32" s="22">
        <v>5.5261927186330153</v>
      </c>
      <c r="L32" s="22">
        <v>4.8490479496348815</v>
      </c>
      <c r="M32" s="70">
        <v>28.56124067605365</v>
      </c>
      <c r="N32" s="74">
        <v>0.24686975316392723</v>
      </c>
    </row>
    <row r="33" spans="1:14" ht="15" customHeight="1" x14ac:dyDescent="0.3">
      <c r="A33" s="58" t="s">
        <v>67</v>
      </c>
      <c r="B33" s="30">
        <v>2.0880405875256973</v>
      </c>
      <c r="C33" s="30">
        <v>2.157641940443221</v>
      </c>
      <c r="D33" s="30">
        <v>2.1576419404432201</v>
      </c>
      <c r="E33" s="30">
        <v>1.9488378816906504</v>
      </c>
      <c r="F33" s="30">
        <v>2.1576419404432206</v>
      </c>
      <c r="G33" s="61">
        <v>10.509804290546009</v>
      </c>
      <c r="H33" s="22">
        <v>2.0880405875256969</v>
      </c>
      <c r="I33" s="22">
        <v>2.1576419404432201</v>
      </c>
      <c r="J33" s="22">
        <v>2.157641940443221</v>
      </c>
      <c r="K33" s="22">
        <v>1.9488378816906504</v>
      </c>
      <c r="L33" s="22">
        <v>2.1576419404432201</v>
      </c>
      <c r="M33" s="70">
        <v>10.509804290546008</v>
      </c>
      <c r="N33" s="74">
        <v>-2.2204460492503131E-16</v>
      </c>
    </row>
    <row r="34" spans="1:14" x14ac:dyDescent="0.3">
      <c r="A34" s="9" t="s">
        <v>46</v>
      </c>
      <c r="B34" s="28">
        <v>16.426040084808506</v>
      </c>
      <c r="C34" s="28">
        <v>17.134340476078826</v>
      </c>
      <c r="D34" s="28">
        <v>16.291960981799672</v>
      </c>
      <c r="E34" s="28">
        <v>16.442349326592709</v>
      </c>
      <c r="F34" s="28">
        <v>16.056135418919023</v>
      </c>
      <c r="G34" s="62">
        <v>16.496293573501543</v>
      </c>
      <c r="H34" s="32">
        <v>15.040422799190061</v>
      </c>
      <c r="I34" s="32">
        <v>15.264227809558381</v>
      </c>
      <c r="J34" s="32">
        <v>14.965026498334332</v>
      </c>
      <c r="K34" s="32">
        <v>15.156991110713633</v>
      </c>
      <c r="L34" s="32">
        <v>15.035842548782082</v>
      </c>
      <c r="M34" s="71">
        <v>15.096336779492212</v>
      </c>
      <c r="N34" s="74">
        <v>-8.4864929674755563E-2</v>
      </c>
    </row>
    <row r="35" spans="1:14" x14ac:dyDescent="0.3">
      <c r="A35" s="9" t="s">
        <v>43</v>
      </c>
      <c r="B35" s="30">
        <v>99.605999999949404</v>
      </c>
      <c r="C35" s="30">
        <v>127.00763681066243</v>
      </c>
      <c r="D35" s="30">
        <v>134.23824639126093</v>
      </c>
      <c r="E35" s="30">
        <v>107.71350363168605</v>
      </c>
      <c r="F35" s="30">
        <v>82.67737992763341</v>
      </c>
      <c r="G35" s="61">
        <v>551.24276676119223</v>
      </c>
      <c r="H35" s="22">
        <v>102.81407264901216</v>
      </c>
      <c r="I35" s="22">
        <v>136.92363778521459</v>
      </c>
      <c r="J35" s="22">
        <v>131.4414843714699</v>
      </c>
      <c r="K35" s="22">
        <v>113.29897236141819</v>
      </c>
      <c r="L35" s="22">
        <v>105.35148597535756</v>
      </c>
      <c r="M35" s="70">
        <v>589.82965314247235</v>
      </c>
      <c r="N35" s="74">
        <v>6.9999805363426315E-2</v>
      </c>
    </row>
    <row r="36" spans="1:14" ht="15" customHeight="1" x14ac:dyDescent="0.3">
      <c r="A36" s="58" t="s">
        <v>66</v>
      </c>
      <c r="B36" s="30">
        <v>65.307761610545185</v>
      </c>
      <c r="C36" s="30">
        <v>90.037865177640896</v>
      </c>
      <c r="D36" s="30">
        <v>99.086028084865461</v>
      </c>
      <c r="E36" s="30">
        <v>75.670030400031422</v>
      </c>
      <c r="F36" s="30">
        <v>48.03398874633784</v>
      </c>
      <c r="G36" s="61">
        <v>378.13567401942083</v>
      </c>
      <c r="H36" s="22">
        <v>71.409059390756454</v>
      </c>
      <c r="I36" s="22">
        <v>103.9888996748317</v>
      </c>
      <c r="J36" s="22">
        <v>99.152315558819581</v>
      </c>
      <c r="K36" s="22">
        <v>83.760453912411023</v>
      </c>
      <c r="L36" s="22">
        <v>72.909521482204667</v>
      </c>
      <c r="M36" s="70">
        <v>431.22025001902341</v>
      </c>
      <c r="N36" s="74">
        <v>0.14038499841957841</v>
      </c>
    </row>
    <row r="37" spans="1:14" ht="15" customHeight="1" x14ac:dyDescent="0.3">
      <c r="A37" s="58" t="s">
        <v>67</v>
      </c>
      <c r="B37" s="30">
        <v>34.298238389404204</v>
      </c>
      <c r="C37" s="30">
        <v>36.969771633021544</v>
      </c>
      <c r="D37" s="30">
        <v>35.152218306395476</v>
      </c>
      <c r="E37" s="30">
        <v>32.043473231654623</v>
      </c>
      <c r="F37" s="30">
        <v>34.643391181295563</v>
      </c>
      <c r="G37" s="61">
        <v>173.1070927417714</v>
      </c>
      <c r="H37" s="22">
        <v>31.405013258255703</v>
      </c>
      <c r="I37" s="22">
        <v>32.934738110382909</v>
      </c>
      <c r="J37" s="22">
        <v>32.28916881265031</v>
      </c>
      <c r="K37" s="22">
        <v>29.538518449007174</v>
      </c>
      <c r="L37" s="22">
        <v>32.441964493152902</v>
      </c>
      <c r="M37" s="70">
        <v>158.609403123449</v>
      </c>
      <c r="N37" s="74">
        <v>-8.3749830169864814E-2</v>
      </c>
    </row>
    <row r="38" spans="1:14" x14ac:dyDescent="0.3">
      <c r="A38" s="3" t="s">
        <v>9</v>
      </c>
      <c r="B38" s="3"/>
      <c r="C38" s="3"/>
      <c r="D38" s="3"/>
      <c r="E38" s="3"/>
      <c r="F38" s="3"/>
      <c r="G38" s="3"/>
      <c r="H38" s="21"/>
      <c r="I38" s="21"/>
      <c r="J38" s="21"/>
      <c r="K38" s="21"/>
      <c r="L38" s="21"/>
      <c r="M38" s="21"/>
      <c r="N38" s="75"/>
    </row>
    <row r="39" spans="1:14" x14ac:dyDescent="0.3">
      <c r="A39" s="9" t="s">
        <v>47</v>
      </c>
      <c r="B39" s="30">
        <v>7.5846287330618356</v>
      </c>
      <c r="C39" s="30">
        <v>10.997843709857259</v>
      </c>
      <c r="D39" s="30">
        <v>12.446715498703291</v>
      </c>
      <c r="E39" s="30">
        <v>9.621594932145408</v>
      </c>
      <c r="F39" s="30">
        <v>7.0275556669040355</v>
      </c>
      <c r="G39" s="61">
        <v>47.678338540671831</v>
      </c>
      <c r="H39" s="22">
        <v>7.7019228330971732</v>
      </c>
      <c r="I39" s="22">
        <v>10.516587556605847</v>
      </c>
      <c r="J39" s="22">
        <v>11.450188774949385</v>
      </c>
      <c r="K39" s="22">
        <v>9.5758602909065473</v>
      </c>
      <c r="L39" s="22">
        <v>8.4048320434120711</v>
      </c>
      <c r="M39" s="70">
        <v>47.649391498971028</v>
      </c>
      <c r="N39" s="74">
        <v>-6.071319300715583E-4</v>
      </c>
    </row>
    <row r="40" spans="1:14" ht="15" customHeight="1" x14ac:dyDescent="0.3">
      <c r="A40" s="58" t="s">
        <v>66</v>
      </c>
      <c r="B40" s="30">
        <v>5.6629043541592017</v>
      </c>
      <c r="C40" s="30">
        <v>9.0120618516578688</v>
      </c>
      <c r="D40" s="30">
        <v>10.460933640503901</v>
      </c>
      <c r="E40" s="30">
        <v>7.8279855118362827</v>
      </c>
      <c r="F40" s="30">
        <v>5.0417738087046473</v>
      </c>
      <c r="G40" s="61">
        <v>38.005659166861903</v>
      </c>
      <c r="H40" s="22">
        <v>5.7801984541945393</v>
      </c>
      <c r="I40" s="22">
        <v>8.5308056984064571</v>
      </c>
      <c r="J40" s="22">
        <v>9.4644069167499953</v>
      </c>
      <c r="K40" s="22">
        <v>7.7822508705974212</v>
      </c>
      <c r="L40" s="22">
        <v>6.4190501852126829</v>
      </c>
      <c r="M40" s="70">
        <v>37.9767121251611</v>
      </c>
      <c r="N40" s="74">
        <v>-7.6165082609702672E-4</v>
      </c>
    </row>
    <row r="41" spans="1:14" ht="15" customHeight="1" x14ac:dyDescent="0.3">
      <c r="A41" s="58" t="s">
        <v>67</v>
      </c>
      <c r="B41" s="30">
        <v>1.9217243789026339</v>
      </c>
      <c r="C41" s="30">
        <v>1.98578185819939</v>
      </c>
      <c r="D41" s="30">
        <v>1.98578185819939</v>
      </c>
      <c r="E41" s="30">
        <v>1.7936094203091253</v>
      </c>
      <c r="F41" s="30">
        <v>1.9857818581993882</v>
      </c>
      <c r="G41" s="61">
        <v>9.6726793738099275</v>
      </c>
      <c r="H41" s="22">
        <v>1.9217243789026339</v>
      </c>
      <c r="I41" s="22">
        <v>1.98578185819939</v>
      </c>
      <c r="J41" s="22">
        <v>1.98578185819939</v>
      </c>
      <c r="K41" s="22">
        <v>1.7936094203091262</v>
      </c>
      <c r="L41" s="22">
        <v>1.9857818581993882</v>
      </c>
      <c r="M41" s="70">
        <v>9.6726793738099275</v>
      </c>
      <c r="N41" s="74">
        <v>0</v>
      </c>
    </row>
    <row r="42" spans="1:14" x14ac:dyDescent="0.3">
      <c r="A42" s="9" t="s">
        <v>46</v>
      </c>
      <c r="B42" s="28">
        <v>15.231306526999999</v>
      </c>
      <c r="C42" s="28">
        <v>14.201881146000002</v>
      </c>
      <c r="D42" s="28">
        <v>13.97317771</v>
      </c>
      <c r="E42" s="28">
        <v>14.947547807000001</v>
      </c>
      <c r="F42" s="28">
        <v>16.017546775</v>
      </c>
      <c r="G42" s="62">
        <v>14.724034336120083</v>
      </c>
      <c r="H42" s="32">
        <v>14.43695</v>
      </c>
      <c r="I42" s="32">
        <v>13.324360000000002</v>
      </c>
      <c r="J42" s="32">
        <v>12.70758</v>
      </c>
      <c r="K42" s="32">
        <v>13.32643</v>
      </c>
      <c r="L42" s="32">
        <v>13.805580000000001</v>
      </c>
      <c r="M42" s="71">
        <v>13.441281329396524</v>
      </c>
      <c r="N42" s="74">
        <v>-8.7119669612341855E-2</v>
      </c>
    </row>
    <row r="43" spans="1:14" x14ac:dyDescent="0.3">
      <c r="A43" s="9" t="s">
        <v>43</v>
      </c>
      <c r="B43" s="30">
        <v>115.52380512675647</v>
      </c>
      <c r="C43" s="30">
        <v>156.19006922967651</v>
      </c>
      <c r="D43" s="30">
        <v>173.92016756919236</v>
      </c>
      <c r="E43" s="30">
        <v>143.81925022783241</v>
      </c>
      <c r="F43" s="30">
        <v>112.56420160855171</v>
      </c>
      <c r="G43" s="61">
        <v>702.01749376200951</v>
      </c>
      <c r="H43" s="22">
        <v>111.19227484528223</v>
      </c>
      <c r="I43" s="22">
        <v>140.1267985757367</v>
      </c>
      <c r="J43" s="22">
        <v>145.50418987277132</v>
      </c>
      <c r="K43" s="22">
        <v>127.61203185654574</v>
      </c>
      <c r="L43" s="22">
        <v>116.03358116188883</v>
      </c>
      <c r="M43" s="70">
        <v>640.46887631222478</v>
      </c>
      <c r="N43" s="74">
        <v>-8.7673908409254375E-2</v>
      </c>
    </row>
    <row r="44" spans="1:14" ht="15" customHeight="1" x14ac:dyDescent="0.3">
      <c r="A44" s="58" t="s">
        <v>66</v>
      </c>
      <c r="B44" s="30">
        <v>86.253432051281763</v>
      </c>
      <c r="C44" s="30">
        <v>127.98823129764574</v>
      </c>
      <c r="D44" s="30">
        <v>146.17248477127828</v>
      </c>
      <c r="E44" s="30">
        <v>117.0091876706762</v>
      </c>
      <c r="F44" s="30">
        <v>80.756847809896584</v>
      </c>
      <c r="G44" s="61">
        <v>558.18018360077861</v>
      </c>
      <c r="H44" s="22">
        <v>83.448436073283844</v>
      </c>
      <c r="I44" s="22">
        <v>113.66752621561906</v>
      </c>
      <c r="J44" s="22">
        <v>120.26970804715391</v>
      </c>
      <c r="K44" s="22">
        <v>103.7096214694556</v>
      </c>
      <c r="L44" s="22">
        <v>88.618710855968516</v>
      </c>
      <c r="M44" s="70">
        <v>509.71400266148095</v>
      </c>
      <c r="N44" s="74">
        <v>-8.6828917190585164E-2</v>
      </c>
    </row>
    <row r="45" spans="1:14" ht="15" customHeight="1" x14ac:dyDescent="0.3">
      <c r="A45" s="58" t="s">
        <v>67</v>
      </c>
      <c r="B45" s="30">
        <v>29.270373075474708</v>
      </c>
      <c r="C45" s="30">
        <v>28.201837932030763</v>
      </c>
      <c r="D45" s="30">
        <v>27.747682797914099</v>
      </c>
      <c r="E45" s="30">
        <v>26.810062557156208</v>
      </c>
      <c r="F45" s="30">
        <v>31.807353798655118</v>
      </c>
      <c r="G45" s="61">
        <v>143.8373101612309</v>
      </c>
      <c r="H45" s="22">
        <v>27.74383877199838</v>
      </c>
      <c r="I45" s="22">
        <v>26.459272360117627</v>
      </c>
      <c r="J45" s="22">
        <v>25.234481825617404</v>
      </c>
      <c r="K45" s="22">
        <v>23.90241038709015</v>
      </c>
      <c r="L45" s="22">
        <v>27.414870305920314</v>
      </c>
      <c r="M45" s="70">
        <v>130.75487365074389</v>
      </c>
      <c r="N45" s="74">
        <v>-9.0953011397547523E-2</v>
      </c>
    </row>
    <row r="46" spans="1:14" x14ac:dyDescent="0.3">
      <c r="A46" s="19" t="s">
        <v>5</v>
      </c>
      <c r="B46" s="12"/>
      <c r="C46" s="12"/>
      <c r="D46" s="12"/>
      <c r="E46" s="12"/>
      <c r="F46" s="12"/>
      <c r="G46" s="63"/>
      <c r="H46" s="24"/>
      <c r="I46" s="24"/>
      <c r="J46" s="24"/>
      <c r="K46" s="24"/>
      <c r="L46" s="24"/>
      <c r="M46" s="72"/>
      <c r="N46" s="78"/>
    </row>
    <row r="47" spans="1:14" x14ac:dyDescent="0.3">
      <c r="A47" s="3" t="s">
        <v>9</v>
      </c>
      <c r="B47" s="3"/>
      <c r="C47" s="3"/>
      <c r="D47" s="3"/>
      <c r="E47" s="3"/>
      <c r="F47" s="3"/>
      <c r="G47" s="3"/>
      <c r="H47" s="21"/>
      <c r="I47" s="21"/>
      <c r="J47" s="21"/>
      <c r="K47" s="21"/>
      <c r="L47" s="21"/>
      <c r="M47" s="21"/>
      <c r="N47" s="75"/>
    </row>
    <row r="48" spans="1:14" ht="15" customHeight="1" x14ac:dyDescent="0.3">
      <c r="A48" s="9" t="s">
        <v>42</v>
      </c>
      <c r="B48" s="30">
        <v>67.267144716451327</v>
      </c>
      <c r="C48" s="30">
        <v>99.86387628901997</v>
      </c>
      <c r="D48" s="30">
        <v>110.14582647639763</v>
      </c>
      <c r="E48" s="30">
        <v>95.910065187372609</v>
      </c>
      <c r="F48" s="30">
        <v>69.77441930011689</v>
      </c>
      <c r="G48" s="61">
        <v>442.96133196935841</v>
      </c>
      <c r="H48" s="22">
        <v>62.193457394772501</v>
      </c>
      <c r="I48" s="22">
        <v>85.22472888874124</v>
      </c>
      <c r="J48" s="22">
        <v>96.839041275109082</v>
      </c>
      <c r="K48" s="22">
        <v>82.895304005505039</v>
      </c>
      <c r="L48" s="22">
        <v>74.538887236922349</v>
      </c>
      <c r="M48" s="70">
        <v>401.69141880105019</v>
      </c>
      <c r="N48" s="74">
        <v>-9.3168207222121713E-2</v>
      </c>
    </row>
    <row r="49" spans="1:14" ht="15" customHeight="1" x14ac:dyDescent="0.3">
      <c r="A49" s="58" t="s">
        <v>66</v>
      </c>
      <c r="B49" s="30">
        <v>55.207613209602016</v>
      </c>
      <c r="C49" s="30">
        <v>87.402360398609005</v>
      </c>
      <c r="D49" s="30">
        <v>97.684310585986665</v>
      </c>
      <c r="E49" s="30">
        <v>84.654502447646578</v>
      </c>
      <c r="F49" s="30">
        <v>57.312903409705932</v>
      </c>
      <c r="G49" s="61">
        <v>382.2616900515502</v>
      </c>
      <c r="H49" s="22">
        <v>50.133925887923183</v>
      </c>
      <c r="I49" s="22">
        <v>72.763212998330275</v>
      </c>
      <c r="J49" s="22">
        <v>84.377525384698117</v>
      </c>
      <c r="K49" s="22">
        <v>71.639741265779008</v>
      </c>
      <c r="L49" s="22">
        <v>62.077371346511391</v>
      </c>
      <c r="M49" s="70">
        <v>340.99177688324193</v>
      </c>
      <c r="N49" s="74">
        <v>-0.10796246195307402</v>
      </c>
    </row>
    <row r="50" spans="1:14" ht="15" customHeight="1" x14ac:dyDescent="0.3">
      <c r="A50" s="58" t="s">
        <v>67</v>
      </c>
      <c r="B50" s="30">
        <v>12.059531506849311</v>
      </c>
      <c r="C50" s="30">
        <v>12.461515890410965</v>
      </c>
      <c r="D50" s="30">
        <v>12.461515890410965</v>
      </c>
      <c r="E50" s="30">
        <v>11.255562739726031</v>
      </c>
      <c r="F50" s="30">
        <v>12.461515890410958</v>
      </c>
      <c r="G50" s="61">
        <v>60.699641917808229</v>
      </c>
      <c r="H50" s="22">
        <v>12.059531506849318</v>
      </c>
      <c r="I50" s="22">
        <v>12.461515890410965</v>
      </c>
      <c r="J50" s="22">
        <v>12.461515890410965</v>
      </c>
      <c r="K50" s="22">
        <v>11.255562739726031</v>
      </c>
      <c r="L50" s="22">
        <v>12.461515890410958</v>
      </c>
      <c r="M50" s="70">
        <v>60.699641917808236</v>
      </c>
      <c r="N50" s="74">
        <v>2.2204460492503131E-16</v>
      </c>
    </row>
    <row r="51" spans="1:14" x14ac:dyDescent="0.3">
      <c r="A51" s="9" t="s">
        <v>48</v>
      </c>
      <c r="B51" s="28">
        <v>3.7269999999999999</v>
      </c>
      <c r="C51" s="28">
        <v>3.66</v>
      </c>
      <c r="D51" s="28">
        <v>3.5789999999999997</v>
      </c>
      <c r="E51" s="28">
        <v>3.99</v>
      </c>
      <c r="F51" s="28">
        <v>5.0449999999999999</v>
      </c>
      <c r="G51" s="62">
        <v>3.9396473869246851</v>
      </c>
      <c r="H51" s="32">
        <v>5.7915710000000002</v>
      </c>
      <c r="I51" s="32">
        <v>5.4550829999999992</v>
      </c>
      <c r="J51" s="32">
        <v>5.2560540000000007</v>
      </c>
      <c r="K51" s="32">
        <v>5.0622259999999999</v>
      </c>
      <c r="L51" s="32">
        <v>4.8447420000000001</v>
      </c>
      <c r="M51" s="71">
        <v>5.2648709085818979</v>
      </c>
      <c r="N51" s="74">
        <v>0.33638125230585447</v>
      </c>
    </row>
    <row r="52" spans="1:14" x14ac:dyDescent="0.3">
      <c r="A52" s="9" t="s">
        <v>43</v>
      </c>
      <c r="B52" s="30">
        <v>250.70464835821409</v>
      </c>
      <c r="C52" s="30">
        <v>365.5017872178131</v>
      </c>
      <c r="D52" s="30">
        <v>394.21191295902707</v>
      </c>
      <c r="E52" s="30">
        <v>382.68116009761673</v>
      </c>
      <c r="F52" s="30">
        <v>352.01194536908969</v>
      </c>
      <c r="G52" s="64">
        <v>1745.1114540017609</v>
      </c>
      <c r="H52" s="22">
        <v>360.19782423729998</v>
      </c>
      <c r="I52" s="22">
        <v>464.90796974058117</v>
      </c>
      <c r="J52" s="22">
        <v>508.99123025020225</v>
      </c>
      <c r="K52" s="22">
        <v>419.63476321457176</v>
      </c>
      <c r="L52" s="22">
        <v>361.12167762998166</v>
      </c>
      <c r="M52" s="70">
        <v>2114.8534650726369</v>
      </c>
      <c r="N52" s="74">
        <v>0.21187300686326416</v>
      </c>
    </row>
    <row r="53" spans="1:14" ht="15" customHeight="1" x14ac:dyDescent="0.3">
      <c r="A53" s="58" t="s">
        <v>66</v>
      </c>
      <c r="B53" s="30">
        <v>205.7587744321867</v>
      </c>
      <c r="C53" s="30">
        <v>319.89263905890897</v>
      </c>
      <c r="D53" s="30">
        <v>349.61214758724623</v>
      </c>
      <c r="E53" s="30">
        <v>337.77146476610989</v>
      </c>
      <c r="F53" s="30">
        <v>289.14359770196643</v>
      </c>
      <c r="G53" s="64">
        <v>1502.1786235464183</v>
      </c>
      <c r="H53" s="22">
        <v>290.35419128864515</v>
      </c>
      <c r="I53" s="22">
        <v>396.92936625257045</v>
      </c>
      <c r="J53" s="22">
        <v>443.49282980834414</v>
      </c>
      <c r="K53" s="22">
        <v>362.65656086889942</v>
      </c>
      <c r="L53" s="22">
        <v>300.74884821204029</v>
      </c>
      <c r="M53" s="70">
        <v>1794.1817964304992</v>
      </c>
      <c r="N53" s="74">
        <v>0.1943864519884495</v>
      </c>
    </row>
    <row r="54" spans="1:14" ht="15" customHeight="1" x14ac:dyDescent="0.3">
      <c r="A54" s="58" t="s">
        <v>67</v>
      </c>
      <c r="B54" s="30">
        <v>44.945873926027382</v>
      </c>
      <c r="C54" s="30">
        <v>45.609148158904134</v>
      </c>
      <c r="D54" s="30">
        <v>44.59976537178084</v>
      </c>
      <c r="E54" s="30">
        <v>44.909695331506867</v>
      </c>
      <c r="F54" s="30">
        <v>62.868347667123281</v>
      </c>
      <c r="G54" s="64">
        <v>242.93283045534253</v>
      </c>
      <c r="H54" s="22">
        <v>69.843632948654815</v>
      </c>
      <c r="I54" s="22">
        <v>67.978603488010705</v>
      </c>
      <c r="J54" s="22">
        <v>65.498400441858124</v>
      </c>
      <c r="K54" s="22">
        <v>56.978202345672344</v>
      </c>
      <c r="L54" s="22">
        <v>60.372829417941368</v>
      </c>
      <c r="M54" s="70">
        <v>320.67166864213738</v>
      </c>
      <c r="N54" s="74">
        <v>0.32000136844857319</v>
      </c>
    </row>
    <row r="55" spans="1:14" ht="20.100000000000001" customHeight="1" x14ac:dyDescent="0.3">
      <c r="A55" s="19" t="s">
        <v>4</v>
      </c>
      <c r="B55" s="12"/>
      <c r="C55" s="12"/>
      <c r="D55" s="12"/>
      <c r="E55" s="12"/>
      <c r="F55" s="12"/>
      <c r="G55" s="63"/>
      <c r="H55" s="24"/>
      <c r="I55" s="24"/>
      <c r="J55" s="24"/>
      <c r="K55" s="24"/>
      <c r="L55" s="24"/>
      <c r="M55" s="72"/>
      <c r="N55" s="78"/>
    </row>
    <row r="56" spans="1:14" x14ac:dyDescent="0.3">
      <c r="A56" s="3" t="s">
        <v>13</v>
      </c>
      <c r="B56" s="3"/>
      <c r="C56" s="3"/>
      <c r="D56" s="3"/>
      <c r="E56" s="3"/>
      <c r="F56" s="3"/>
      <c r="G56" s="3"/>
      <c r="H56" s="21"/>
      <c r="I56" s="21"/>
      <c r="J56" s="21"/>
      <c r="K56" s="21"/>
      <c r="L56" s="21"/>
      <c r="M56" s="21"/>
      <c r="N56" s="75"/>
    </row>
    <row r="57" spans="1:14" ht="15" customHeight="1" x14ac:dyDescent="0.3">
      <c r="A57" s="9" t="s">
        <v>49</v>
      </c>
      <c r="B57" s="10">
        <v>1130.2864568254345</v>
      </c>
      <c r="C57" s="10">
        <v>1455.6080895629832</v>
      </c>
      <c r="D57" s="10">
        <v>1549.5024618294167</v>
      </c>
      <c r="E57" s="10">
        <v>1373.139044835722</v>
      </c>
      <c r="F57" s="10">
        <v>1174.2578924807651</v>
      </c>
      <c r="G57" s="64">
        <v>6682.7939455343212</v>
      </c>
      <c r="H57" s="22">
        <v>1077.0884456144831</v>
      </c>
      <c r="I57" s="22">
        <v>1304.2000799760397</v>
      </c>
      <c r="J57" s="22">
        <v>1415.7599569522024</v>
      </c>
      <c r="K57" s="22">
        <v>1240.0806305098517</v>
      </c>
      <c r="L57" s="22">
        <v>1215.1034072676837</v>
      </c>
      <c r="M57" s="70">
        <v>6252.2325203202608</v>
      </c>
      <c r="N57" s="74">
        <v>-6.4428355673269988E-2</v>
      </c>
    </row>
    <row r="58" spans="1:14" ht="15" customHeight="1" x14ac:dyDescent="0.3">
      <c r="A58" s="58" t="s">
        <v>66</v>
      </c>
      <c r="B58" s="10">
        <v>513.86108524025474</v>
      </c>
      <c r="C58" s="10">
        <v>818.63520559163067</v>
      </c>
      <c r="D58" s="10">
        <v>912.52957785806416</v>
      </c>
      <c r="E58" s="10">
        <v>797.80869802288748</v>
      </c>
      <c r="F58" s="10">
        <v>537.28500850941271</v>
      </c>
      <c r="G58" s="64">
        <v>3580.1195752222498</v>
      </c>
      <c r="H58" s="22">
        <v>460.66307402930329</v>
      </c>
      <c r="I58" s="22">
        <v>667.22719600468724</v>
      </c>
      <c r="J58" s="22">
        <v>778.78707298084987</v>
      </c>
      <c r="K58" s="22">
        <v>664.75028369701738</v>
      </c>
      <c r="L58" s="22">
        <v>578.13052329633115</v>
      </c>
      <c r="M58" s="70">
        <v>3149.5581500081889</v>
      </c>
      <c r="N58" s="74">
        <v>-0.12026453758526545</v>
      </c>
    </row>
    <row r="59" spans="1:14" ht="15" customHeight="1" x14ac:dyDescent="0.3">
      <c r="A59" s="58" t="s">
        <v>67</v>
      </c>
      <c r="B59" s="10">
        <v>616.42537158517973</v>
      </c>
      <c r="C59" s="10">
        <v>636.97288397135253</v>
      </c>
      <c r="D59" s="10">
        <v>636.97288397135253</v>
      </c>
      <c r="E59" s="10">
        <v>575.33034681283448</v>
      </c>
      <c r="F59" s="10">
        <v>636.97288397135242</v>
      </c>
      <c r="G59" s="64">
        <v>3102.6743703120719</v>
      </c>
      <c r="H59" s="22">
        <v>616.42537158517985</v>
      </c>
      <c r="I59" s="22">
        <v>636.97288397135242</v>
      </c>
      <c r="J59" s="22">
        <v>636.97288397135253</v>
      </c>
      <c r="K59" s="22">
        <v>575.33034681283436</v>
      </c>
      <c r="L59" s="22">
        <v>636.97288397135253</v>
      </c>
      <c r="M59" s="70">
        <v>3102.6743703120715</v>
      </c>
      <c r="N59" s="74">
        <v>-1.1102230246251565E-16</v>
      </c>
    </row>
    <row r="60" spans="1:14" x14ac:dyDescent="0.3">
      <c r="A60" s="9" t="s">
        <v>64</v>
      </c>
      <c r="B60" s="54">
        <v>24.585625987291181</v>
      </c>
      <c r="C60" s="54">
        <v>24.626308058629125</v>
      </c>
      <c r="D60" s="54">
        <v>25.165111032355252</v>
      </c>
      <c r="E60" s="54">
        <v>25.907632619672817</v>
      </c>
      <c r="F60" s="54">
        <v>25.797453617186328</v>
      </c>
      <c r="G60" s="65">
        <v>25.213421453295183</v>
      </c>
      <c r="H60" s="55">
        <v>25.720822328670117</v>
      </c>
      <c r="I60" s="55">
        <v>25.737284475911565</v>
      </c>
      <c r="J60" s="55">
        <v>26.179693589018854</v>
      </c>
      <c r="K60" s="55">
        <v>26.780456234249595</v>
      </c>
      <c r="L60" s="55">
        <v>26.493409030812625</v>
      </c>
      <c r="M60" s="73">
        <v>26.188483391493271</v>
      </c>
      <c r="N60" s="74">
        <v>3.8672337271015378E-2</v>
      </c>
    </row>
    <row r="61" spans="1:14" x14ac:dyDescent="0.3">
      <c r="A61" s="9" t="s">
        <v>43</v>
      </c>
      <c r="B61" s="10">
        <v>277.88800086010673</v>
      </c>
      <c r="C61" s="10">
        <v>358.46253226210638</v>
      </c>
      <c r="D61" s="10">
        <v>389.93401496845081</v>
      </c>
      <c r="E61" s="10">
        <v>355.74781909332324</v>
      </c>
      <c r="F61" s="10">
        <v>302.92863515887507</v>
      </c>
      <c r="G61" s="64">
        <v>1684.9610023428622</v>
      </c>
      <c r="H61" s="22">
        <v>277.03600541913585</v>
      </c>
      <c r="I61" s="22">
        <v>335.66568471849945</v>
      </c>
      <c r="J61" s="22">
        <v>370.64161868611183</v>
      </c>
      <c r="K61" s="22">
        <v>332.09925052309728</v>
      </c>
      <c r="L61" s="22">
        <v>321.92231583476843</v>
      </c>
      <c r="M61" s="70">
        <v>1637.3648751816127</v>
      </c>
      <c r="N61" s="74">
        <v>-2.8247613502668245E-2</v>
      </c>
    </row>
    <row r="62" spans="1:14" ht="15" customHeight="1" x14ac:dyDescent="0.3">
      <c r="A62" s="58" t="s">
        <v>66</v>
      </c>
      <c r="B62" s="10">
        <v>126.33596451140457</v>
      </c>
      <c r="C62" s="10">
        <v>201.5996276053869</v>
      </c>
      <c r="D62" s="10">
        <v>229.63908147106451</v>
      </c>
      <c r="E62" s="10">
        <v>206.6933464915646</v>
      </c>
      <c r="F62" s="10">
        <v>138.60585086231137</v>
      </c>
      <c r="G62" s="64">
        <v>902.87387094173198</v>
      </c>
      <c r="H62" s="22">
        <v>118.48633080486718</v>
      </c>
      <c r="I62" s="22">
        <v>171.72616153637438</v>
      </c>
      <c r="J62" s="22">
        <v>203.88406941727513</v>
      </c>
      <c r="K62" s="22">
        <v>178.02315879252978</v>
      </c>
      <c r="L62" s="22">
        <v>153.16648426887451</v>
      </c>
      <c r="M62" s="70">
        <v>825.28620481992107</v>
      </c>
      <c r="N62" s="74">
        <v>-8.5934113965313919E-2</v>
      </c>
    </row>
    <row r="63" spans="1:14" ht="15" customHeight="1" x14ac:dyDescent="0.3">
      <c r="A63" s="58" t="s">
        <v>67</v>
      </c>
      <c r="B63" s="10">
        <v>151.55203634870216</v>
      </c>
      <c r="C63" s="10">
        <v>156.86290465671954</v>
      </c>
      <c r="D63" s="10">
        <v>160.29493349738627</v>
      </c>
      <c r="E63" s="10">
        <v>149.05447260175868</v>
      </c>
      <c r="F63" s="10">
        <v>164.32278429656373</v>
      </c>
      <c r="G63" s="64">
        <v>782.08713140113036</v>
      </c>
      <c r="H63" s="22">
        <v>158.54967461426867</v>
      </c>
      <c r="I63" s="22">
        <v>163.93952318212507</v>
      </c>
      <c r="J63" s="22">
        <v>166.75754926883667</v>
      </c>
      <c r="K63" s="22">
        <v>154.07609173056753</v>
      </c>
      <c r="L63" s="22">
        <v>168.75583156589397</v>
      </c>
      <c r="M63" s="70">
        <v>812.07867036169182</v>
      </c>
      <c r="N63" s="74">
        <v>3.8348078821896392E-2</v>
      </c>
    </row>
    <row r="64" spans="1:14" x14ac:dyDescent="0.3">
      <c r="A64" s="3" t="s">
        <v>14</v>
      </c>
      <c r="B64" s="3"/>
      <c r="C64" s="3"/>
      <c r="D64" s="3"/>
      <c r="E64" s="3"/>
      <c r="F64" s="3"/>
      <c r="G64" s="3"/>
      <c r="H64" s="21"/>
      <c r="I64" s="21"/>
      <c r="J64" s="21"/>
      <c r="K64" s="21"/>
      <c r="L64" s="21"/>
      <c r="M64" s="21"/>
      <c r="N64" s="75"/>
    </row>
    <row r="65" spans="1:14" x14ac:dyDescent="0.3">
      <c r="A65" s="9" t="s">
        <v>51</v>
      </c>
      <c r="B65" s="10">
        <v>1406.4906023315762</v>
      </c>
      <c r="C65" s="10">
        <v>1862.4940835634231</v>
      </c>
      <c r="D65" s="10">
        <v>2030.8444230802934</v>
      </c>
      <c r="E65" s="10">
        <v>1568.1227206222165</v>
      </c>
      <c r="F65" s="10">
        <v>1374.7763829005153</v>
      </c>
      <c r="G65" s="64">
        <v>8242.7282124980247</v>
      </c>
      <c r="H65" s="22">
        <v>1409.9124896516187</v>
      </c>
      <c r="I65" s="22">
        <v>1754.2746112735099</v>
      </c>
      <c r="J65" s="22">
        <v>1892.9611795451392</v>
      </c>
      <c r="K65" s="22">
        <v>1616.456860857664</v>
      </c>
      <c r="L65" s="22">
        <v>1504.8352871148425</v>
      </c>
      <c r="M65" s="70">
        <v>8178.4404284427746</v>
      </c>
      <c r="N65" s="74">
        <v>-7.7993332302008778E-3</v>
      </c>
    </row>
    <row r="66" spans="1:14" ht="15" customHeight="1" x14ac:dyDescent="0.3">
      <c r="A66" s="58" t="s">
        <v>66</v>
      </c>
      <c r="B66" s="10">
        <v>686.97773668388538</v>
      </c>
      <c r="C66" s="10">
        <v>1118.9974557274761</v>
      </c>
      <c r="D66" s="10">
        <v>1287.3477952443463</v>
      </c>
      <c r="E66" s="10">
        <v>896.57737935103853</v>
      </c>
      <c r="F66" s="10">
        <v>631.27975506456823</v>
      </c>
      <c r="G66" s="64">
        <v>4621.1801220713151</v>
      </c>
      <c r="H66" s="22">
        <v>690.3996240039279</v>
      </c>
      <c r="I66" s="22">
        <v>1010.7779834375627</v>
      </c>
      <c r="J66" s="22">
        <v>1149.4645517091922</v>
      </c>
      <c r="K66" s="22">
        <v>944.91151958648584</v>
      </c>
      <c r="L66" s="22">
        <v>761.33865927889531</v>
      </c>
      <c r="M66" s="70">
        <v>4556.8923380160641</v>
      </c>
      <c r="N66" s="74">
        <v>-1.3911551239521036E-2</v>
      </c>
    </row>
    <row r="67" spans="1:14" ht="15" customHeight="1" x14ac:dyDescent="0.3">
      <c r="A67" s="58" t="s">
        <v>67</v>
      </c>
      <c r="B67" s="10">
        <v>719.51286564769077</v>
      </c>
      <c r="C67" s="10">
        <v>743.49662783594704</v>
      </c>
      <c r="D67" s="10">
        <v>743.49662783594704</v>
      </c>
      <c r="E67" s="10">
        <v>671.54534127117802</v>
      </c>
      <c r="F67" s="10">
        <v>743.49662783594704</v>
      </c>
      <c r="G67" s="64">
        <v>3621.5480904267101</v>
      </c>
      <c r="H67" s="22">
        <v>719.51286564769077</v>
      </c>
      <c r="I67" s="22">
        <v>743.49662783594715</v>
      </c>
      <c r="J67" s="22">
        <v>743.49662783594704</v>
      </c>
      <c r="K67" s="22">
        <v>671.54534127117813</v>
      </c>
      <c r="L67" s="22">
        <v>743.49662783594715</v>
      </c>
      <c r="M67" s="70">
        <v>3621.5480904267101</v>
      </c>
      <c r="N67" s="74">
        <v>0</v>
      </c>
    </row>
    <row r="68" spans="1:14" x14ac:dyDescent="0.3">
      <c r="A68" s="9" t="s">
        <v>64</v>
      </c>
      <c r="B68" s="54">
        <v>16.728312757790903</v>
      </c>
      <c r="C68" s="54">
        <v>15.787711590014386</v>
      </c>
      <c r="D68" s="54">
        <v>15.753934082205248</v>
      </c>
      <c r="E68" s="54">
        <v>16.18339076782167</v>
      </c>
      <c r="F68" s="54">
        <v>17.183020212389653</v>
      </c>
      <c r="G68" s="65">
        <v>16.247882129618556</v>
      </c>
      <c r="H68" s="55">
        <v>17.436457794209776</v>
      </c>
      <c r="I68" s="55">
        <v>16.481542243554163</v>
      </c>
      <c r="J68" s="55">
        <v>16.43387024584084</v>
      </c>
      <c r="K68" s="55">
        <v>16.642959959113799</v>
      </c>
      <c r="L68" s="55">
        <v>17.586258961595032</v>
      </c>
      <c r="M68" s="73">
        <v>16.87030188808318</v>
      </c>
      <c r="N68" s="74">
        <v>3.8307747034304507E-2</v>
      </c>
    </row>
    <row r="69" spans="1:14" x14ac:dyDescent="0.3">
      <c r="A69" s="9" t="s">
        <v>43</v>
      </c>
      <c r="B69" s="10">
        <v>235.28214686696316</v>
      </c>
      <c r="C69" s="10">
        <v>294.0451942940748</v>
      </c>
      <c r="D69" s="10">
        <v>319.93789172421089</v>
      </c>
      <c r="E69" s="10">
        <v>253.77542759728979</v>
      </c>
      <c r="F69" s="10">
        <v>236.22810374895494</v>
      </c>
      <c r="G69" s="64">
        <v>1339.2687642314936</v>
      </c>
      <c r="H69" s="22">
        <v>245.83879619339677</v>
      </c>
      <c r="I69" s="22">
        <v>289.13151112498912</v>
      </c>
      <c r="J69" s="22">
        <v>311.0867840505864</v>
      </c>
      <c r="K69" s="22">
        <v>269.02626810888887</v>
      </c>
      <c r="L69" s="22">
        <v>264.64423053747828</v>
      </c>
      <c r="M69" s="70">
        <v>1379.7275900153395</v>
      </c>
      <c r="N69" s="74">
        <v>3.0209638919684867E-2</v>
      </c>
    </row>
    <row r="70" spans="1:14" ht="15" customHeight="1" x14ac:dyDescent="0.3">
      <c r="A70" s="58" t="s">
        <v>66</v>
      </c>
      <c r="B70" s="10">
        <v>114.91978436887359</v>
      </c>
      <c r="C70" s="10">
        <v>176.66409100985288</v>
      </c>
      <c r="D70" s="10">
        <v>202.80792307151688</v>
      </c>
      <c r="E70" s="10">
        <v>145.09662083627344</v>
      </c>
      <c r="F70" s="10">
        <v>108.47292790946865</v>
      </c>
      <c r="G70" s="64">
        <v>747.96134719598547</v>
      </c>
      <c r="H70" s="22">
        <v>120.38123905082789</v>
      </c>
      <c r="I70" s="22">
        <v>166.59180032880678</v>
      </c>
      <c r="J70" s="22">
        <v>188.90151294982471</v>
      </c>
      <c r="K70" s="22">
        <v>157.26124585383258</v>
      </c>
      <c r="L70" s="22">
        <v>133.89098819552217</v>
      </c>
      <c r="M70" s="70">
        <v>767.02678637881399</v>
      </c>
      <c r="N70" s="74">
        <v>2.5489872243134704E-2</v>
      </c>
    </row>
    <row r="71" spans="1:14" ht="15" customHeight="1" x14ac:dyDescent="0.3">
      <c r="A71" s="58" t="s">
        <v>67</v>
      </c>
      <c r="B71" s="10">
        <v>120.36236249808957</v>
      </c>
      <c r="C71" s="10">
        <v>117.38110328422195</v>
      </c>
      <c r="D71" s="10">
        <v>117.12996865269395</v>
      </c>
      <c r="E71" s="10">
        <v>108.67880676101635</v>
      </c>
      <c r="F71" s="10">
        <v>127.75517583948626</v>
      </c>
      <c r="G71" s="64">
        <v>591.30741703550814</v>
      </c>
      <c r="H71" s="22">
        <v>125.45755714256889</v>
      </c>
      <c r="I71" s="22">
        <v>122.53971079618232</v>
      </c>
      <c r="J71" s="22">
        <v>122.18527110076171</v>
      </c>
      <c r="K71" s="22">
        <v>111.76502225505628</v>
      </c>
      <c r="L71" s="22">
        <v>130.75324234195608</v>
      </c>
      <c r="M71" s="70">
        <v>612.70080363652528</v>
      </c>
      <c r="N71" s="74">
        <v>3.6179804251859071E-2</v>
      </c>
    </row>
    <row r="72" spans="1:14" x14ac:dyDescent="0.3">
      <c r="A72" s="3" t="s">
        <v>10</v>
      </c>
      <c r="B72" s="3"/>
      <c r="C72" s="3"/>
      <c r="D72" s="3"/>
      <c r="E72" s="3"/>
      <c r="F72" s="3"/>
      <c r="G72" s="3"/>
      <c r="H72" s="21"/>
      <c r="I72" s="21"/>
      <c r="J72" s="21"/>
      <c r="K72" s="21"/>
      <c r="L72" s="21"/>
      <c r="M72" s="21"/>
      <c r="N72" s="75"/>
    </row>
    <row r="73" spans="1:14" x14ac:dyDescent="0.3">
      <c r="A73" s="9" t="s">
        <v>51</v>
      </c>
      <c r="B73" s="10">
        <v>1172.3508528214757</v>
      </c>
      <c r="C73" s="10">
        <v>1534.8370035789285</v>
      </c>
      <c r="D73" s="10">
        <v>1720.8210639182507</v>
      </c>
      <c r="E73" s="10">
        <v>1355.4260072670049</v>
      </c>
      <c r="F73" s="10">
        <v>1076.5371829907999</v>
      </c>
      <c r="G73" s="64">
        <v>6859.9721105764593</v>
      </c>
      <c r="H73" s="22">
        <v>1206.9259259286862</v>
      </c>
      <c r="I73" s="22">
        <v>1493.5379175261114</v>
      </c>
      <c r="J73" s="22">
        <v>1589.033957875416</v>
      </c>
      <c r="K73" s="22">
        <v>1321.878878673464</v>
      </c>
      <c r="L73" s="22">
        <v>1237.5047241305349</v>
      </c>
      <c r="M73" s="70">
        <v>6848.8814041342121</v>
      </c>
      <c r="N73" s="74">
        <v>-1.6167276285493637E-3</v>
      </c>
    </row>
    <row r="74" spans="1:14" ht="15" customHeight="1" x14ac:dyDescent="0.3">
      <c r="A74" s="58" t="s">
        <v>66</v>
      </c>
      <c r="B74" s="10">
        <v>395.88923889381266</v>
      </c>
      <c r="C74" s="10">
        <v>732.49333585367663</v>
      </c>
      <c r="D74" s="10">
        <v>918.47739619299875</v>
      </c>
      <c r="E74" s="10">
        <v>630.72850093451927</v>
      </c>
      <c r="F74" s="10">
        <v>274.19351526554829</v>
      </c>
      <c r="G74" s="64">
        <v>2951.7819871405554</v>
      </c>
      <c r="H74" s="22">
        <v>430.46431200102325</v>
      </c>
      <c r="I74" s="22">
        <v>691.19424980085955</v>
      </c>
      <c r="J74" s="22">
        <v>786.6902901501644</v>
      </c>
      <c r="K74" s="22">
        <v>597.18137234097844</v>
      </c>
      <c r="L74" s="22">
        <v>435.16105640528315</v>
      </c>
      <c r="M74" s="70">
        <v>2940.6912806983087</v>
      </c>
      <c r="N74" s="74">
        <v>-3.7572918632078345E-3</v>
      </c>
    </row>
    <row r="75" spans="1:14" ht="15" customHeight="1" x14ac:dyDescent="0.3">
      <c r="A75" s="58" t="s">
        <v>67</v>
      </c>
      <c r="B75" s="10">
        <v>776.46161392766294</v>
      </c>
      <c r="C75" s="10">
        <v>802.34366772525186</v>
      </c>
      <c r="D75" s="10">
        <v>802.34366772525198</v>
      </c>
      <c r="E75" s="10">
        <v>724.69750633248566</v>
      </c>
      <c r="F75" s="10">
        <v>802.34366772525163</v>
      </c>
      <c r="G75" s="64">
        <v>3908.1901234359043</v>
      </c>
      <c r="H75" s="22">
        <v>776.46161392766294</v>
      </c>
      <c r="I75" s="22">
        <v>802.34366772525186</v>
      </c>
      <c r="J75" s="22">
        <v>802.34366772525163</v>
      </c>
      <c r="K75" s="22">
        <v>724.69750633248555</v>
      </c>
      <c r="L75" s="22">
        <v>802.34366772525175</v>
      </c>
      <c r="M75" s="70">
        <v>3908.1901234359034</v>
      </c>
      <c r="N75" s="74">
        <v>-2.2204460492503131E-16</v>
      </c>
    </row>
    <row r="76" spans="1:14" x14ac:dyDescent="0.3">
      <c r="A76" s="9" t="s">
        <v>64</v>
      </c>
      <c r="B76" s="54">
        <v>15.426450573557288</v>
      </c>
      <c r="C76" s="54">
        <v>14.759676283542886</v>
      </c>
      <c r="D76" s="54">
        <v>15.121996574817464</v>
      </c>
      <c r="E76" s="54">
        <v>15.086495691563806</v>
      </c>
      <c r="F76" s="54">
        <v>15.957548301326138</v>
      </c>
      <c r="G76" s="65">
        <v>15.217071013286693</v>
      </c>
      <c r="H76" s="55">
        <v>15.949386458933775</v>
      </c>
      <c r="I76" s="55">
        <v>15.302735408945811</v>
      </c>
      <c r="J76" s="55">
        <v>15.741877473080063</v>
      </c>
      <c r="K76" s="55">
        <v>15.570445952545766</v>
      </c>
      <c r="L76" s="55">
        <v>16.317012653980857</v>
      </c>
      <c r="M76" s="73">
        <v>15.753513453244935</v>
      </c>
      <c r="N76" s="74">
        <v>3.5252673756326125E-2</v>
      </c>
    </row>
    <row r="77" spans="1:14" x14ac:dyDescent="0.3">
      <c r="A77" s="9" t="s">
        <v>43</v>
      </c>
      <c r="B77" s="10">
        <v>180.85212485918228</v>
      </c>
      <c r="C77" s="10">
        <v>226.53697320827939</v>
      </c>
      <c r="D77" s="10">
        <v>260.22250234445534</v>
      </c>
      <c r="E77" s="10">
        <v>204.48628618867201</v>
      </c>
      <c r="F77" s="10">
        <v>171.78894095749266</v>
      </c>
      <c r="G77" s="64">
        <v>1043.8868275580817</v>
      </c>
      <c r="H77" s="22">
        <v>192.49728019943097</v>
      </c>
      <c r="I77" s="22">
        <v>228.55215575130015</v>
      </c>
      <c r="J77" s="22">
        <v>250.14377865438263</v>
      </c>
      <c r="K77" s="22">
        <v>205.82243636196975</v>
      </c>
      <c r="L77" s="22">
        <v>201.92380242999027</v>
      </c>
      <c r="M77" s="70">
        <v>1078.9394533970737</v>
      </c>
      <c r="N77" s="74">
        <v>3.3578952156134712E-2</v>
      </c>
    </row>
    <row r="78" spans="1:14" ht="15" customHeight="1" x14ac:dyDescent="0.3">
      <c r="A78" s="58" t="s">
        <v>66</v>
      </c>
      <c r="B78" s="10">
        <v>61.071657763986138</v>
      </c>
      <c r="C78" s="10">
        <v>108.11364517052725</v>
      </c>
      <c r="D78" s="10">
        <v>138.89212039277791</v>
      </c>
      <c r="E78" s="10">
        <v>95.154828118951229</v>
      </c>
      <c r="F78" s="10">
        <v>43.754562637603925</v>
      </c>
      <c r="G78" s="64">
        <v>446.98681408384641</v>
      </c>
      <c r="H78" s="22">
        <v>68.656416688833644</v>
      </c>
      <c r="I78" s="22">
        <v>105.77162720887351</v>
      </c>
      <c r="J78" s="22">
        <v>123.83982156805691</v>
      </c>
      <c r="K78" s="22">
        <v>92.983802819023154</v>
      </c>
      <c r="L78" s="22">
        <v>71.005284638846831</v>
      </c>
      <c r="M78" s="70">
        <v>462.256952923634</v>
      </c>
      <c r="N78" s="74">
        <v>3.4162392175003164E-2</v>
      </c>
    </row>
    <row r="79" spans="1:14" ht="15" customHeight="1" x14ac:dyDescent="0.3">
      <c r="A79" s="58" t="s">
        <v>67</v>
      </c>
      <c r="B79" s="10">
        <v>119.78046709519613</v>
      </c>
      <c r="C79" s="10">
        <v>118.42332803775213</v>
      </c>
      <c r="D79" s="10">
        <v>121.33038195167742</v>
      </c>
      <c r="E79" s="10">
        <v>109.3314580697208</v>
      </c>
      <c r="F79" s="10">
        <v>128.03437831988873</v>
      </c>
      <c r="G79" s="64">
        <v>596.90001347423515</v>
      </c>
      <c r="H79" s="22">
        <v>123.84086351059733</v>
      </c>
      <c r="I79" s="22">
        <v>122.78052854242665</v>
      </c>
      <c r="J79" s="22">
        <v>126.30395708632572</v>
      </c>
      <c r="K79" s="22">
        <v>112.83863354294661</v>
      </c>
      <c r="L79" s="22">
        <v>130.91851779114347</v>
      </c>
      <c r="M79" s="70">
        <v>616.68250047343975</v>
      </c>
      <c r="N79" s="74">
        <v>3.3142044819301164E-2</v>
      </c>
    </row>
    <row r="80" spans="1:14" x14ac:dyDescent="0.3">
      <c r="A80" s="3" t="s">
        <v>15</v>
      </c>
      <c r="B80" s="3"/>
      <c r="C80" s="3"/>
      <c r="D80" s="3"/>
      <c r="E80" s="3"/>
      <c r="F80" s="3"/>
      <c r="G80" s="3"/>
      <c r="H80" s="21"/>
      <c r="I80" s="21"/>
      <c r="J80" s="21"/>
      <c r="K80" s="21"/>
      <c r="L80" s="21"/>
      <c r="M80" s="21"/>
      <c r="N80" s="75"/>
    </row>
    <row r="81" spans="1:14" x14ac:dyDescent="0.3">
      <c r="A81" s="9" t="s">
        <v>51</v>
      </c>
      <c r="B81" s="10">
        <v>980.34124829363714</v>
      </c>
      <c r="C81" s="10">
        <v>1105.9525333688573</v>
      </c>
      <c r="D81" s="10">
        <v>1171.8681285158809</v>
      </c>
      <c r="E81" s="10">
        <v>987.18243290894702</v>
      </c>
      <c r="F81" s="10">
        <v>922.30816157518302</v>
      </c>
      <c r="G81" s="64">
        <v>5167.6525046625047</v>
      </c>
      <c r="H81" s="22">
        <v>1042.188879154078</v>
      </c>
      <c r="I81" s="22">
        <v>1231.3307612338779</v>
      </c>
      <c r="J81" s="22">
        <v>1216.0188692198967</v>
      </c>
      <c r="K81" s="22">
        <v>1061.470238719749</v>
      </c>
      <c r="L81" s="22">
        <v>1072.9499491967933</v>
      </c>
      <c r="M81" s="70">
        <v>5623.9586975243956</v>
      </c>
      <c r="N81" s="74">
        <v>8.8300479269879162E-2</v>
      </c>
    </row>
    <row r="82" spans="1:14" ht="15" customHeight="1" x14ac:dyDescent="0.3">
      <c r="A82" s="58" t="s">
        <v>66</v>
      </c>
      <c r="B82" s="10">
        <v>322.58909330224401</v>
      </c>
      <c r="C82" s="10">
        <v>426.27530654441762</v>
      </c>
      <c r="D82" s="10">
        <v>492.1909016914413</v>
      </c>
      <c r="E82" s="10">
        <v>373.28042158364678</v>
      </c>
      <c r="F82" s="10">
        <v>242.63093475074351</v>
      </c>
      <c r="G82" s="64">
        <v>1856.9666578724932</v>
      </c>
      <c r="H82" s="22">
        <v>384.43672416268481</v>
      </c>
      <c r="I82" s="22">
        <v>551.65353440943829</v>
      </c>
      <c r="J82" s="22">
        <v>536.34164239545703</v>
      </c>
      <c r="K82" s="22">
        <v>447.56822739444863</v>
      </c>
      <c r="L82" s="22">
        <v>393.27272237235383</v>
      </c>
      <c r="M82" s="70">
        <v>2313.2728507343822</v>
      </c>
      <c r="N82" s="74">
        <v>0.24572664830970847</v>
      </c>
    </row>
    <row r="83" spans="1:14" ht="15" customHeight="1" x14ac:dyDescent="0.3">
      <c r="A83" s="58" t="s">
        <v>67</v>
      </c>
      <c r="B83" s="10">
        <v>657.75215499139313</v>
      </c>
      <c r="C83" s="10">
        <v>679.67722682443969</v>
      </c>
      <c r="D83" s="10">
        <v>679.67722682443969</v>
      </c>
      <c r="E83" s="10">
        <v>613.90201132530024</v>
      </c>
      <c r="F83" s="10">
        <v>679.67722682443946</v>
      </c>
      <c r="G83" s="64">
        <v>3310.685846790012</v>
      </c>
      <c r="H83" s="22">
        <v>657.75215499139313</v>
      </c>
      <c r="I83" s="22">
        <v>679.67722682443957</v>
      </c>
      <c r="J83" s="22">
        <v>679.67722682443969</v>
      </c>
      <c r="K83" s="22">
        <v>613.90201132530035</v>
      </c>
      <c r="L83" s="22">
        <v>679.67722682443946</v>
      </c>
      <c r="M83" s="70">
        <v>3310.685846790012</v>
      </c>
      <c r="N83" s="74">
        <v>0</v>
      </c>
    </row>
    <row r="84" spans="1:14" x14ac:dyDescent="0.3">
      <c r="A84" s="9" t="s">
        <v>64</v>
      </c>
      <c r="B84" s="54">
        <v>20.259836168053315</v>
      </c>
      <c r="C84" s="54">
        <v>20.171787672354338</v>
      </c>
      <c r="D84" s="54">
        <v>20.053989582346933</v>
      </c>
      <c r="E84" s="54">
        <v>20.447875903293962</v>
      </c>
      <c r="F84" s="54">
        <v>20.989586830977576</v>
      </c>
      <c r="G84" s="65">
        <v>20.36047799819735</v>
      </c>
      <c r="H84" s="55">
        <v>20.340230753297337</v>
      </c>
      <c r="I84" s="55">
        <v>20.123816496155953</v>
      </c>
      <c r="J84" s="55">
        <v>20.129655361640651</v>
      </c>
      <c r="K84" s="55">
        <v>20.558436831492845</v>
      </c>
      <c r="L84" s="55">
        <v>21.287635897479785</v>
      </c>
      <c r="M84" s="73">
        <v>20.469249548886172</v>
      </c>
      <c r="N84" s="74">
        <v>5.3422886583729401E-3</v>
      </c>
    </row>
    <row r="85" spans="1:14" x14ac:dyDescent="0.3">
      <c r="A85" s="9" t="s">
        <v>43</v>
      </c>
      <c r="B85" s="10">
        <v>198.61553079213965</v>
      </c>
      <c r="C85" s="10">
        <v>223.09039678818965</v>
      </c>
      <c r="D85" s="10">
        <v>235.00631241141872</v>
      </c>
      <c r="E85" s="10">
        <v>201.85783882033965</v>
      </c>
      <c r="F85" s="10">
        <v>193.58867242301602</v>
      </c>
      <c r="G85" s="64">
        <v>1052.1587512351036</v>
      </c>
      <c r="H85" s="22">
        <v>211.9836229051426</v>
      </c>
      <c r="I85" s="22">
        <v>247.79074285142579</v>
      </c>
      <c r="J85" s="22">
        <v>244.78040750648498</v>
      </c>
      <c r="K85" s="22">
        <v>218.22168851229591</v>
      </c>
      <c r="L85" s="22">
        <v>228.40567854720769</v>
      </c>
      <c r="M85" s="70">
        <v>1151.182140322557</v>
      </c>
      <c r="N85" s="74">
        <v>9.4114494577184349E-2</v>
      </c>
    </row>
    <row r="86" spans="1:14" ht="15" customHeight="1" x14ac:dyDescent="0.3">
      <c r="A86" s="58" t="s">
        <v>66</v>
      </c>
      <c r="B86" s="10">
        <v>65.356021799043276</v>
      </c>
      <c r="C86" s="10">
        <v>85.987349735817503</v>
      </c>
      <c r="D86" s="10">
        <v>98.703912150461079</v>
      </c>
      <c r="E86" s="10">
        <v>76.327917376716613</v>
      </c>
      <c r="F86" s="10">
        <v>50.927230728319863</v>
      </c>
      <c r="G86" s="64">
        <v>377.30243179035836</v>
      </c>
      <c r="H86" s="22">
        <v>78.195316795107274</v>
      </c>
      <c r="I86" s="22">
        <v>111.01374495911391</v>
      </c>
      <c r="J86" s="22">
        <v>107.96372417516866</v>
      </c>
      <c r="K86" s="22">
        <v>92.013031306719967</v>
      </c>
      <c r="L86" s="22">
        <v>83.718465222733215</v>
      </c>
      <c r="M86" s="70">
        <v>472.90428245884311</v>
      </c>
      <c r="N86" s="74">
        <v>0.25338254570700536</v>
      </c>
    </row>
    <row r="87" spans="1:14" ht="15" customHeight="1" x14ac:dyDescent="0.3">
      <c r="A87" s="58" t="s">
        <v>67</v>
      </c>
      <c r="B87" s="10">
        <v>133.25950899309638</v>
      </c>
      <c r="C87" s="10">
        <v>137.10304705237215</v>
      </c>
      <c r="D87" s="10">
        <v>136.30240026095768</v>
      </c>
      <c r="E87" s="10">
        <v>125.52992144362301</v>
      </c>
      <c r="F87" s="10">
        <v>142.66144169469615</v>
      </c>
      <c r="G87" s="64">
        <v>674.8563194447454</v>
      </c>
      <c r="H87" s="22">
        <v>133.78830611003531</v>
      </c>
      <c r="I87" s="22">
        <v>136.7769978923119</v>
      </c>
      <c r="J87" s="22">
        <v>136.81668333131634</v>
      </c>
      <c r="K87" s="22">
        <v>126.20865720557593</v>
      </c>
      <c r="L87" s="22">
        <v>144.68721332447447</v>
      </c>
      <c r="M87" s="70">
        <v>678.27785786371396</v>
      </c>
      <c r="N87" s="74">
        <v>5.0700250118183021E-3</v>
      </c>
    </row>
    <row r="88" spans="1:14" x14ac:dyDescent="0.3">
      <c r="A88" s="3" t="s">
        <v>9</v>
      </c>
      <c r="B88" s="3"/>
      <c r="C88" s="3"/>
      <c r="D88" s="3"/>
      <c r="E88" s="3"/>
      <c r="F88" s="3"/>
      <c r="G88" s="3"/>
      <c r="H88" s="21"/>
      <c r="I88" s="21"/>
      <c r="J88" s="21"/>
      <c r="K88" s="21"/>
      <c r="L88" s="21"/>
      <c r="M88" s="21"/>
      <c r="N88" s="75"/>
    </row>
    <row r="89" spans="1:14" x14ac:dyDescent="0.3">
      <c r="A89" s="9" t="s">
        <v>51</v>
      </c>
      <c r="B89" s="10">
        <v>1135.8617723715979</v>
      </c>
      <c r="C89" s="10">
        <v>1438.9798708891581</v>
      </c>
      <c r="D89" s="10">
        <v>1576.8230922401272</v>
      </c>
      <c r="E89" s="10">
        <v>1273.10048323614</v>
      </c>
      <c r="F89" s="10">
        <v>1078.1709597470335</v>
      </c>
      <c r="G89" s="64">
        <v>6502.9361784840557</v>
      </c>
      <c r="H89" s="22">
        <v>1162.9667191094118</v>
      </c>
      <c r="I89" s="22">
        <v>1420.300642599633</v>
      </c>
      <c r="J89" s="22">
        <v>1493.5991769155369</v>
      </c>
      <c r="K89" s="22">
        <v>1269.5883647185929</v>
      </c>
      <c r="L89" s="22">
        <v>1215.7234177284111</v>
      </c>
      <c r="M89" s="70">
        <v>6562.1783210715857</v>
      </c>
      <c r="N89" s="74">
        <v>9.1100605882525887E-3</v>
      </c>
    </row>
    <row r="90" spans="1:14" ht="15" customHeight="1" x14ac:dyDescent="0.3">
      <c r="A90" s="58" t="s">
        <v>66</v>
      </c>
      <c r="B90" s="10">
        <v>423.86231383954612</v>
      </c>
      <c r="C90" s="10">
        <v>703.24709707270438</v>
      </c>
      <c r="D90" s="10">
        <v>841.09031842367358</v>
      </c>
      <c r="E90" s="10">
        <v>608.56765527289167</v>
      </c>
      <c r="F90" s="10">
        <v>342.43818593058006</v>
      </c>
      <c r="G90" s="64">
        <v>2919.2055705393955</v>
      </c>
      <c r="H90" s="22">
        <v>450.96726057736004</v>
      </c>
      <c r="I90" s="22">
        <v>684.56786878317939</v>
      </c>
      <c r="J90" s="22">
        <v>757.8664030990833</v>
      </c>
      <c r="K90" s="22">
        <v>605.05553675534452</v>
      </c>
      <c r="L90" s="22">
        <v>479.99064391195753</v>
      </c>
      <c r="M90" s="70">
        <v>2978.447713126925</v>
      </c>
      <c r="N90" s="74">
        <v>2.0293926260418482E-2</v>
      </c>
    </row>
    <row r="91" spans="1:14" ht="15" customHeight="1" x14ac:dyDescent="0.3">
      <c r="A91" s="58" t="s">
        <v>67</v>
      </c>
      <c r="B91" s="10">
        <v>711.99945853205179</v>
      </c>
      <c r="C91" s="10">
        <v>735.73277381645369</v>
      </c>
      <c r="D91" s="10">
        <v>735.73277381645357</v>
      </c>
      <c r="E91" s="10">
        <v>664.53282796324834</v>
      </c>
      <c r="F91" s="10">
        <v>735.73277381645346</v>
      </c>
      <c r="G91" s="64">
        <v>3583.7306079446612</v>
      </c>
      <c r="H91" s="22">
        <v>711.99945853205168</v>
      </c>
      <c r="I91" s="22">
        <v>735.73277381645357</v>
      </c>
      <c r="J91" s="22">
        <v>735.73277381645357</v>
      </c>
      <c r="K91" s="22">
        <v>664.53282796324834</v>
      </c>
      <c r="L91" s="22">
        <v>735.73277381645357</v>
      </c>
      <c r="M91" s="70">
        <v>3583.7306079446612</v>
      </c>
      <c r="N91" s="74">
        <v>0</v>
      </c>
    </row>
    <row r="92" spans="1:14" x14ac:dyDescent="0.3">
      <c r="A92" s="9" t="s">
        <v>64</v>
      </c>
      <c r="B92" s="54">
        <v>17.78</v>
      </c>
      <c r="C92" s="54">
        <v>17.239999999999998</v>
      </c>
      <c r="D92" s="54">
        <v>17.45</v>
      </c>
      <c r="E92" s="54">
        <v>17.649999999999995</v>
      </c>
      <c r="F92" s="54">
        <v>18.559999999999999</v>
      </c>
      <c r="G92" s="65">
        <v>17.684361591769093</v>
      </c>
      <c r="H92" s="55">
        <v>18.337350000000001</v>
      </c>
      <c r="I92" s="55">
        <v>17.792940000000002</v>
      </c>
      <c r="J92" s="55">
        <v>18.082909999999998</v>
      </c>
      <c r="K92" s="55">
        <v>18.111519999999999</v>
      </c>
      <c r="L92" s="55">
        <v>18.921029999999998</v>
      </c>
      <c r="M92" s="73">
        <v>18.226049314827904</v>
      </c>
      <c r="N92" s="74">
        <v>3.0630889345246715E-2</v>
      </c>
    </row>
    <row r="93" spans="1:14" x14ac:dyDescent="0.3">
      <c r="A93" s="9" t="s">
        <v>43</v>
      </c>
      <c r="B93" s="10">
        <v>201.95622312767011</v>
      </c>
      <c r="C93" s="10">
        <v>248.08012974129085</v>
      </c>
      <c r="D93" s="10">
        <v>275.15562959590216</v>
      </c>
      <c r="E93" s="10">
        <v>224.70223529117868</v>
      </c>
      <c r="F93" s="10">
        <v>200.1085301290494</v>
      </c>
      <c r="G93" s="64">
        <v>1150.0027478850911</v>
      </c>
      <c r="H93" s="22">
        <v>213.25727766660972</v>
      </c>
      <c r="I93" s="22">
        <v>252.71324115736715</v>
      </c>
      <c r="J93" s="22">
        <v>270.08619492237727</v>
      </c>
      <c r="K93" s="22">
        <v>229.94175059368089</v>
      </c>
      <c r="L93" s="22">
        <v>230.02739258541794</v>
      </c>
      <c r="M93" s="70">
        <v>1196.0258569254529</v>
      </c>
      <c r="N93" s="74">
        <v>4.001999919130661E-2</v>
      </c>
    </row>
    <row r="94" spans="1:14" ht="15" customHeight="1" x14ac:dyDescent="0.3">
      <c r="A94" s="58" t="s">
        <v>66</v>
      </c>
      <c r="B94" s="10">
        <v>75.36271940067131</v>
      </c>
      <c r="C94" s="10">
        <v>121.23979953533423</v>
      </c>
      <c r="D94" s="10">
        <v>146.77026056493102</v>
      </c>
      <c r="E94" s="10">
        <v>107.41219115566537</v>
      </c>
      <c r="F94" s="10">
        <v>63.556527308715658</v>
      </c>
      <c r="G94" s="64">
        <v>514.34149796531756</v>
      </c>
      <c r="H94" s="22">
        <v>82.695444957482536</v>
      </c>
      <c r="I94" s="22">
        <v>121.80475015186985</v>
      </c>
      <c r="J94" s="22">
        <v>137.04429959264445</v>
      </c>
      <c r="K94" s="22">
        <v>109.58475455055157</v>
      </c>
      <c r="L94" s="22">
        <v>90.81917373177464</v>
      </c>
      <c r="M94" s="70">
        <v>541.94842298432309</v>
      </c>
      <c r="N94" s="74">
        <v>5.3674310022068461E-2</v>
      </c>
    </row>
    <row r="95" spans="1:14" ht="15" customHeight="1" x14ac:dyDescent="0.3">
      <c r="A95" s="58" t="s">
        <v>67</v>
      </c>
      <c r="B95" s="10">
        <v>126.59350372699882</v>
      </c>
      <c r="C95" s="10">
        <v>126.8403302059566</v>
      </c>
      <c r="D95" s="10">
        <v>128.38536903097113</v>
      </c>
      <c r="E95" s="10">
        <v>117.29004413551333</v>
      </c>
      <c r="F95" s="10">
        <v>136.55200282033374</v>
      </c>
      <c r="G95" s="64">
        <v>635.66124991977358</v>
      </c>
      <c r="H95" s="22">
        <v>130.56183270912717</v>
      </c>
      <c r="I95" s="22">
        <v>130.9084910054973</v>
      </c>
      <c r="J95" s="22">
        <v>133.04189532973285</v>
      </c>
      <c r="K95" s="22">
        <v>120.35699604312931</v>
      </c>
      <c r="L95" s="22">
        <v>139.20821885364333</v>
      </c>
      <c r="M95" s="70">
        <v>654.07743394112993</v>
      </c>
      <c r="N95" s="74">
        <v>2.8971695260141539E-2</v>
      </c>
    </row>
    <row r="96" spans="1:14" ht="20.100000000000001" customHeight="1" x14ac:dyDescent="0.3">
      <c r="A96" s="19" t="s">
        <v>6</v>
      </c>
      <c r="B96" s="12"/>
      <c r="C96" s="12"/>
      <c r="D96" s="12"/>
      <c r="E96" s="12"/>
      <c r="F96" s="12"/>
      <c r="G96" s="63"/>
      <c r="H96" s="24"/>
      <c r="I96" s="24"/>
      <c r="J96" s="24"/>
      <c r="K96" s="24"/>
      <c r="L96" s="24"/>
      <c r="M96" s="72"/>
      <c r="N96" s="78"/>
    </row>
    <row r="97" spans="1:14" x14ac:dyDescent="0.3">
      <c r="A97" s="3" t="s">
        <v>13</v>
      </c>
      <c r="B97" s="3"/>
      <c r="C97" s="3"/>
      <c r="D97" s="3"/>
      <c r="E97" s="3"/>
      <c r="F97" s="3"/>
      <c r="G97" s="3"/>
      <c r="H97" s="21"/>
      <c r="I97" s="21"/>
      <c r="J97" s="21"/>
      <c r="K97" s="21"/>
      <c r="L97" s="21"/>
      <c r="M97" s="21"/>
      <c r="N97" s="75"/>
    </row>
    <row r="98" spans="1:14" ht="15" customHeight="1" x14ac:dyDescent="0.3">
      <c r="A98" s="9" t="s">
        <v>42</v>
      </c>
      <c r="B98" s="10">
        <v>88.313241817505101</v>
      </c>
      <c r="C98" s="10">
        <v>127.15517648098786</v>
      </c>
      <c r="D98" s="10">
        <v>138.71254912909353</v>
      </c>
      <c r="E98" s="10">
        <v>122.56779000028482</v>
      </c>
      <c r="F98" s="10">
        <v>92.972225334233869</v>
      </c>
      <c r="G98" s="64">
        <v>569.72098276210511</v>
      </c>
      <c r="H98" s="22">
        <v>81.440782512241512</v>
      </c>
      <c r="I98" s="22">
        <v>108.22511874641226</v>
      </c>
      <c r="J98" s="22">
        <v>122.32433813952953</v>
      </c>
      <c r="K98" s="22">
        <v>105.67458526313237</v>
      </c>
      <c r="L98" s="22">
        <v>97.296193859592009</v>
      </c>
      <c r="M98" s="70">
        <v>514.96101852090771</v>
      </c>
      <c r="N98" s="74">
        <v>-9.6117162432234227E-2</v>
      </c>
    </row>
    <row r="99" spans="1:14" ht="15" customHeight="1" x14ac:dyDescent="0.3">
      <c r="A99" s="58" t="s">
        <v>66</v>
      </c>
      <c r="B99" s="10">
        <v>65.178017210042427</v>
      </c>
      <c r="C99" s="10">
        <v>103.24877771994311</v>
      </c>
      <c r="D99" s="10">
        <v>114.80615036804875</v>
      </c>
      <c r="E99" s="10">
        <v>100.97491369998632</v>
      </c>
      <c r="F99" s="10">
        <v>69.065826573189113</v>
      </c>
      <c r="G99" s="64">
        <v>453.27368557120968</v>
      </c>
      <c r="H99" s="22">
        <v>58.305557904778837</v>
      </c>
      <c r="I99" s="22">
        <v>84.318719985367508</v>
      </c>
      <c r="J99" s="22">
        <v>98.41793937848476</v>
      </c>
      <c r="K99" s="22">
        <v>84.081708962833858</v>
      </c>
      <c r="L99" s="22">
        <v>73.389795098547239</v>
      </c>
      <c r="M99" s="70">
        <v>398.51372133001223</v>
      </c>
      <c r="N99" s="74">
        <v>-0.12080993444874177</v>
      </c>
    </row>
    <row r="100" spans="1:14" ht="15" customHeight="1" x14ac:dyDescent="0.3">
      <c r="A100" s="58" t="s">
        <v>67</v>
      </c>
      <c r="B100" s="10">
        <v>23.135224607462675</v>
      </c>
      <c r="C100" s="10">
        <v>23.906398761044755</v>
      </c>
      <c r="D100" s="10">
        <v>23.906398761044784</v>
      </c>
      <c r="E100" s="10">
        <v>21.592876300298499</v>
      </c>
      <c r="F100" s="10">
        <v>23.906398761044755</v>
      </c>
      <c r="G100" s="64">
        <v>116.44729719089547</v>
      </c>
      <c r="H100" s="22">
        <v>23.135224607462675</v>
      </c>
      <c r="I100" s="22">
        <v>23.906398761044755</v>
      </c>
      <c r="J100" s="22">
        <v>23.90639876104477</v>
      </c>
      <c r="K100" s="22">
        <v>21.592876300298514</v>
      </c>
      <c r="L100" s="22">
        <v>23.90639876104477</v>
      </c>
      <c r="M100" s="70">
        <v>116.44729719089548</v>
      </c>
      <c r="N100" s="74">
        <v>2.2204460492503131E-16</v>
      </c>
    </row>
    <row r="101" spans="1:14" x14ac:dyDescent="0.3">
      <c r="A101" s="9" t="s">
        <v>44</v>
      </c>
      <c r="B101" s="33">
        <v>3.3511730000000002</v>
      </c>
      <c r="C101" s="33">
        <v>3.4115888000000001</v>
      </c>
      <c r="D101" s="33">
        <v>3.4528409999999998</v>
      </c>
      <c r="E101" s="33">
        <v>3.5366119999999999</v>
      </c>
      <c r="F101" s="33">
        <v>3.6182626667000002</v>
      </c>
      <c r="G101" s="66">
        <v>3.4728914908771276</v>
      </c>
      <c r="H101" s="32">
        <v>3.2286579999999998</v>
      </c>
      <c r="I101" s="32">
        <v>3.2601119999999999</v>
      </c>
      <c r="J101" s="32">
        <v>3.2810999999999999</v>
      </c>
      <c r="K101" s="32">
        <v>3.299369</v>
      </c>
      <c r="L101" s="32">
        <v>3.30504</v>
      </c>
      <c r="M101" s="71">
        <v>3.2766676131833399</v>
      </c>
      <c r="N101" s="74">
        <v>-5.6501586130532577E-2</v>
      </c>
    </row>
    <row r="102" spans="1:14" x14ac:dyDescent="0.3">
      <c r="A102" s="9" t="s">
        <v>43</v>
      </c>
      <c r="B102" s="10">
        <v>295.95295152129404</v>
      </c>
      <c r="C102" s="10">
        <v>433.80117594456163</v>
      </c>
      <c r="D102" s="10">
        <v>478.95237684744842</v>
      </c>
      <c r="E102" s="10">
        <v>433.47471692848728</v>
      </c>
      <c r="F102" s="10">
        <v>336.39793196687833</v>
      </c>
      <c r="G102" s="64">
        <v>1978.5791532086696</v>
      </c>
      <c r="H102" s="22">
        <v>262.94443398440865</v>
      </c>
      <c r="I102" s="22">
        <v>352.82600832660358</v>
      </c>
      <c r="J102" s="22">
        <v>401.35838586961034</v>
      </c>
      <c r="K102" s="22">
        <v>348.65945070503579</v>
      </c>
      <c r="L102" s="22">
        <v>321.56781255370595</v>
      </c>
      <c r="M102" s="70">
        <v>1687.3560914393643</v>
      </c>
      <c r="N102" s="74">
        <v>-0.14718797643097969</v>
      </c>
    </row>
    <row r="103" spans="1:14" ht="15" customHeight="1" x14ac:dyDescent="0.3">
      <c r="A103" s="58" t="s">
        <v>66</v>
      </c>
      <c r="B103" s="10">
        <v>218.42281146782952</v>
      </c>
      <c r="C103" s="10">
        <v>352.24237368304745</v>
      </c>
      <c r="D103" s="10">
        <v>396.40738304296377</v>
      </c>
      <c r="E103" s="10">
        <v>357.10909149033597</v>
      </c>
      <c r="F103" s="10">
        <v>249.89830183454697</v>
      </c>
      <c r="G103" s="64">
        <v>1574.0799615187236</v>
      </c>
      <c r="H103" s="22">
        <v>188.24870597372743</v>
      </c>
      <c r="I103" s="22">
        <v>274.88847084893644</v>
      </c>
      <c r="J103" s="22">
        <v>322.91910089474635</v>
      </c>
      <c r="K103" s="22">
        <v>277.41658401899616</v>
      </c>
      <c r="L103" s="22">
        <v>242.55620839250255</v>
      </c>
      <c r="M103" s="70">
        <v>1306.0290701289091</v>
      </c>
      <c r="N103" s="74">
        <v>-0.17029051759936664</v>
      </c>
    </row>
    <row r="104" spans="1:14" ht="15" customHeight="1" x14ac:dyDescent="0.3">
      <c r="A104" s="58" t="s">
        <v>67</v>
      </c>
      <c r="B104" s="10">
        <v>77.530140053464521</v>
      </c>
      <c r="C104" s="10">
        <v>81.55880226151416</v>
      </c>
      <c r="D104" s="10">
        <v>82.544993804484633</v>
      </c>
      <c r="E104" s="10">
        <v>76.36562543815127</v>
      </c>
      <c r="F104" s="10">
        <v>86.499630132331376</v>
      </c>
      <c r="G104" s="64">
        <v>404.49919168994597</v>
      </c>
      <c r="H104" s="22">
        <v>74.695728010681222</v>
      </c>
      <c r="I104" s="22">
        <v>77.937537477667135</v>
      </c>
      <c r="J104" s="22">
        <v>78.439284974863995</v>
      </c>
      <c r="K104" s="22">
        <v>71.242866686039605</v>
      </c>
      <c r="L104" s="22">
        <v>79.011604161203408</v>
      </c>
      <c r="M104" s="70">
        <v>381.32702131045539</v>
      </c>
      <c r="N104" s="74">
        <v>-5.728607338541325E-2</v>
      </c>
    </row>
    <row r="105" spans="1:14" x14ac:dyDescent="0.3">
      <c r="A105" s="3" t="s">
        <v>14</v>
      </c>
      <c r="B105" s="3"/>
      <c r="C105" s="3"/>
      <c r="D105" s="3"/>
      <c r="E105" s="3"/>
      <c r="F105" s="3"/>
      <c r="G105" s="3"/>
      <c r="H105" s="21"/>
      <c r="I105" s="21"/>
      <c r="J105" s="21"/>
      <c r="K105" s="21"/>
      <c r="L105" s="21"/>
      <c r="M105" s="21"/>
      <c r="N105" s="75"/>
    </row>
    <row r="106" spans="1:14" ht="15" customHeight="1" x14ac:dyDescent="0.3">
      <c r="A106" s="9" t="s">
        <v>42</v>
      </c>
      <c r="B106" s="10">
        <v>101.9626654442647</v>
      </c>
      <c r="C106" s="10">
        <v>152.84633417187581</v>
      </c>
      <c r="D106" s="10">
        <v>172.36496223437919</v>
      </c>
      <c r="E106" s="10">
        <v>124.69197836523614</v>
      </c>
      <c r="F106" s="10">
        <v>96.276295286762121</v>
      </c>
      <c r="G106" s="64">
        <v>648.14223550251802</v>
      </c>
      <c r="H106" s="22">
        <v>102.47077026421556</v>
      </c>
      <c r="I106" s="22">
        <v>140.41531790485692</v>
      </c>
      <c r="J106" s="22">
        <v>156.48445949200396</v>
      </c>
      <c r="K106" s="22">
        <v>130.48053289973691</v>
      </c>
      <c r="L106" s="22">
        <v>111.37536663446355</v>
      </c>
      <c r="M106" s="70">
        <v>641.22644719527693</v>
      </c>
      <c r="N106" s="74">
        <v>-1.067017072553389E-2</v>
      </c>
    </row>
    <row r="107" spans="1:14" ht="15" customHeight="1" x14ac:dyDescent="0.3">
      <c r="A107" s="58" t="s">
        <v>66</v>
      </c>
      <c r="B107" s="10">
        <v>79.641516354982059</v>
      </c>
      <c r="C107" s="10">
        <v>129.78114677961705</v>
      </c>
      <c r="D107" s="10">
        <v>149.29977484212043</v>
      </c>
      <c r="E107" s="10">
        <v>103.85890588190566</v>
      </c>
      <c r="F107" s="10">
        <v>73.211107894503385</v>
      </c>
      <c r="G107" s="64">
        <v>535.7924517531286</v>
      </c>
      <c r="H107" s="22">
        <v>80.149621174932904</v>
      </c>
      <c r="I107" s="22">
        <v>117.35013051259816</v>
      </c>
      <c r="J107" s="22">
        <v>133.4192720997452</v>
      </c>
      <c r="K107" s="22">
        <v>109.64746041640643</v>
      </c>
      <c r="L107" s="22">
        <v>88.310179242204811</v>
      </c>
      <c r="M107" s="70">
        <v>528.87666344588752</v>
      </c>
      <c r="N107" s="74">
        <v>-1.2907588161446548E-2</v>
      </c>
    </row>
    <row r="108" spans="1:14" ht="15" customHeight="1" x14ac:dyDescent="0.3">
      <c r="A108" s="58" t="s">
        <v>67</v>
      </c>
      <c r="B108" s="10">
        <v>22.321149089282642</v>
      </c>
      <c r="C108" s="10">
        <v>23.065187392258764</v>
      </c>
      <c r="D108" s="10">
        <v>23.065187392258764</v>
      </c>
      <c r="E108" s="10">
        <v>20.833072483330483</v>
      </c>
      <c r="F108" s="10">
        <v>23.065187392258736</v>
      </c>
      <c r="G108" s="64">
        <v>112.34978374938939</v>
      </c>
      <c r="H108" s="22">
        <v>22.321149089282656</v>
      </c>
      <c r="I108" s="22">
        <v>23.065187392258764</v>
      </c>
      <c r="J108" s="22">
        <v>23.065187392258764</v>
      </c>
      <c r="K108" s="22">
        <v>20.833072483330483</v>
      </c>
      <c r="L108" s="22">
        <v>23.065187392258736</v>
      </c>
      <c r="M108" s="70">
        <v>112.3497837493894</v>
      </c>
      <c r="N108" s="74">
        <v>2.2204460492503131E-16</v>
      </c>
    </row>
    <row r="109" spans="1:14" x14ac:dyDescent="0.3">
      <c r="A109" s="9" t="s">
        <v>44</v>
      </c>
      <c r="B109" s="33">
        <v>1.9635</v>
      </c>
      <c r="C109" s="33">
        <v>2.0543999999999998</v>
      </c>
      <c r="D109" s="33">
        <v>2.117</v>
      </c>
      <c r="E109" s="33">
        <v>2.20275</v>
      </c>
      <c r="F109" s="33">
        <v>2.1893333333</v>
      </c>
      <c r="G109" s="66">
        <v>2.105331068784146</v>
      </c>
      <c r="H109" s="32">
        <v>2.039771</v>
      </c>
      <c r="I109" s="32">
        <v>2.0380470000000002</v>
      </c>
      <c r="J109" s="32">
        <v>2.0392380000000001</v>
      </c>
      <c r="K109" s="32">
        <v>2.0372189999999999</v>
      </c>
      <c r="L109" s="32">
        <v>2.0232640000000002</v>
      </c>
      <c r="M109" s="71">
        <v>2.0358769907418135</v>
      </c>
      <c r="N109" s="74">
        <v>-3.2989622901657523E-2</v>
      </c>
    </row>
    <row r="110" spans="1:14" x14ac:dyDescent="0.3">
      <c r="A110" s="9" t="s">
        <v>43</v>
      </c>
      <c r="B110" s="10">
        <v>200.20369359981373</v>
      </c>
      <c r="C110" s="10">
        <v>314.00750892270162</v>
      </c>
      <c r="D110" s="10">
        <v>364.89662505018077</v>
      </c>
      <c r="E110" s="10">
        <v>274.66525534402388</v>
      </c>
      <c r="F110" s="10">
        <v>210.78090247794199</v>
      </c>
      <c r="G110" s="64">
        <v>1364.5539853946618</v>
      </c>
      <c r="H110" s="22">
        <v>209.01690553260923</v>
      </c>
      <c r="I110" s="22">
        <v>286.17301741003996</v>
      </c>
      <c r="J110" s="22">
        <v>319.10905620555519</v>
      </c>
      <c r="K110" s="22">
        <v>265.81742075346915</v>
      </c>
      <c r="L110" s="22">
        <v>225.34176979831128</v>
      </c>
      <c r="M110" s="70">
        <v>1305.4581696999849</v>
      </c>
      <c r="N110" s="74">
        <v>-4.330778871865959E-2</v>
      </c>
    </row>
    <row r="111" spans="1:14" ht="15" customHeight="1" x14ac:dyDescent="0.3">
      <c r="A111" s="58" t="s">
        <v>66</v>
      </c>
      <c r="B111" s="10">
        <v>156.37611736300727</v>
      </c>
      <c r="C111" s="10">
        <v>266.62238794404522</v>
      </c>
      <c r="D111" s="10">
        <v>316.06762334076893</v>
      </c>
      <c r="E111" s="10">
        <v>228.77520493136768</v>
      </c>
      <c r="F111" s="10">
        <v>160.28351888125906</v>
      </c>
      <c r="G111" s="64">
        <v>1128.124852460448</v>
      </c>
      <c r="H111" s="22">
        <v>163.48687293361405</v>
      </c>
      <c r="I111" s="22">
        <v>239.16508144080916</v>
      </c>
      <c r="J111" s="22">
        <v>272.07364959814021</v>
      </c>
      <c r="K111" s="22">
        <v>223.37588966205109</v>
      </c>
      <c r="L111" s="22">
        <v>178.6748064943003</v>
      </c>
      <c r="M111" s="70">
        <v>1076.776300128915</v>
      </c>
      <c r="N111" s="74">
        <v>-4.5516728241153048E-2</v>
      </c>
    </row>
    <row r="112" spans="1:14" ht="15" customHeight="1" x14ac:dyDescent="0.3">
      <c r="A112" s="58" t="s">
        <v>67</v>
      </c>
      <c r="B112" s="10">
        <v>43.827576236806465</v>
      </c>
      <c r="C112" s="10">
        <v>47.385120978656403</v>
      </c>
      <c r="D112" s="10">
        <v>48.829001709411806</v>
      </c>
      <c r="E112" s="10">
        <v>45.890050412656223</v>
      </c>
      <c r="F112" s="10">
        <v>50.497383596682951</v>
      </c>
      <c r="G112" s="64">
        <v>236.42913293421384</v>
      </c>
      <c r="H112" s="22">
        <v>45.53003259899517</v>
      </c>
      <c r="I112" s="22">
        <v>47.0079359692308</v>
      </c>
      <c r="J112" s="22">
        <v>47.035406607414977</v>
      </c>
      <c r="K112" s="22">
        <v>42.441531091418042</v>
      </c>
      <c r="L112" s="22">
        <v>46.666963304010984</v>
      </c>
      <c r="M112" s="70">
        <v>228.68186957107</v>
      </c>
      <c r="N112" s="74">
        <v>-3.2767803472423696E-2</v>
      </c>
    </row>
    <row r="113" spans="1:14" x14ac:dyDescent="0.3">
      <c r="A113" s="3" t="s">
        <v>10</v>
      </c>
      <c r="B113" s="3"/>
      <c r="C113" s="3"/>
      <c r="D113" s="3"/>
      <c r="E113" s="3"/>
      <c r="F113" s="3"/>
      <c r="G113" s="3"/>
      <c r="H113" s="21"/>
      <c r="I113" s="21"/>
      <c r="J113" s="21"/>
      <c r="K113" s="21"/>
      <c r="L113" s="21"/>
      <c r="M113" s="21"/>
      <c r="N113" s="75"/>
    </row>
    <row r="114" spans="1:14" ht="15" customHeight="1" x14ac:dyDescent="0.3">
      <c r="A114" s="9" t="s">
        <v>42</v>
      </c>
      <c r="B114" s="10">
        <v>55.703447455402284</v>
      </c>
      <c r="C114" s="10">
        <v>86.208426243406763</v>
      </c>
      <c r="D114" s="10">
        <v>102.89541266136543</v>
      </c>
      <c r="E114" s="10">
        <v>74.395381942676607</v>
      </c>
      <c r="F114" s="10">
        <v>45.139422385179685</v>
      </c>
      <c r="G114" s="64">
        <v>364.34209068803074</v>
      </c>
      <c r="H114" s="22">
        <v>59.022285022177478</v>
      </c>
      <c r="I114" s="22">
        <v>82.884303457735143</v>
      </c>
      <c r="J114" s="22">
        <v>91.290313957939617</v>
      </c>
      <c r="K114" s="22">
        <v>72.238096652204121</v>
      </c>
      <c r="L114" s="22">
        <v>59.767521202112107</v>
      </c>
      <c r="M114" s="70">
        <v>365.20252029216846</v>
      </c>
      <c r="N114" s="74">
        <v>2.3615981412217213E-3</v>
      </c>
    </row>
    <row r="115" spans="1:14" ht="15" customHeight="1" x14ac:dyDescent="0.3">
      <c r="A115" s="58" t="s">
        <v>66</v>
      </c>
      <c r="B115" s="10">
        <v>35.341645338397946</v>
      </c>
      <c r="C115" s="10">
        <v>65.167897389168942</v>
      </c>
      <c r="D115" s="10">
        <v>81.854883807127607</v>
      </c>
      <c r="E115" s="10">
        <v>55.39103330013922</v>
      </c>
      <c r="F115" s="10">
        <v>24.098893530941869</v>
      </c>
      <c r="G115" s="64">
        <v>261.85435336577558</v>
      </c>
      <c r="H115" s="22">
        <v>38.66048290517314</v>
      </c>
      <c r="I115" s="22">
        <v>61.843774603497323</v>
      </c>
      <c r="J115" s="22">
        <v>70.249785103701797</v>
      </c>
      <c r="K115" s="22">
        <v>53.233748009666733</v>
      </c>
      <c r="L115" s="22">
        <v>38.726992347874294</v>
      </c>
      <c r="M115" s="70">
        <v>262.71478296991324</v>
      </c>
      <c r="N115" s="74">
        <v>3.2859091058752288E-3</v>
      </c>
    </row>
    <row r="116" spans="1:14" ht="15" customHeight="1" x14ac:dyDescent="0.3">
      <c r="A116" s="58" t="s">
        <v>67</v>
      </c>
      <c r="B116" s="10">
        <v>20.361802117004338</v>
      </c>
      <c r="C116" s="10">
        <v>21.04052885423782</v>
      </c>
      <c r="D116" s="10">
        <v>21.04052885423782</v>
      </c>
      <c r="E116" s="10">
        <v>19.004348642537387</v>
      </c>
      <c r="F116" s="10">
        <v>21.040528854237817</v>
      </c>
      <c r="G116" s="64">
        <v>102.48773732225519</v>
      </c>
      <c r="H116" s="22">
        <v>20.361802117004338</v>
      </c>
      <c r="I116" s="22">
        <v>21.04052885423782</v>
      </c>
      <c r="J116" s="22">
        <v>21.04052885423782</v>
      </c>
      <c r="K116" s="22">
        <v>19.004348642537387</v>
      </c>
      <c r="L116" s="22">
        <v>21.040528854237813</v>
      </c>
      <c r="M116" s="70">
        <v>102.48773732225519</v>
      </c>
      <c r="N116" s="74">
        <v>0</v>
      </c>
    </row>
    <row r="117" spans="1:14" x14ac:dyDescent="0.3">
      <c r="A117" s="9" t="s">
        <v>44</v>
      </c>
      <c r="B117" s="33">
        <v>3.1520350000000001</v>
      </c>
      <c r="C117" s="33">
        <v>3.1850214000000001</v>
      </c>
      <c r="D117" s="33">
        <v>3.2100010000000001</v>
      </c>
      <c r="E117" s="33">
        <v>3.2360492500000002</v>
      </c>
      <c r="F117" s="33">
        <v>3.2476116667000001</v>
      </c>
      <c r="G117" s="66">
        <v>3.2052067014383296</v>
      </c>
      <c r="H117" s="32">
        <v>3.196167</v>
      </c>
      <c r="I117" s="32">
        <v>3.1921360000000001</v>
      </c>
      <c r="J117" s="32">
        <v>3.186477</v>
      </c>
      <c r="K117" s="32">
        <v>3.1824170000000001</v>
      </c>
      <c r="L117" s="32">
        <v>3.1735720000000001</v>
      </c>
      <c r="M117" s="71">
        <v>3.1864123281615639</v>
      </c>
      <c r="N117" s="74">
        <v>-5.8637008553400483E-3</v>
      </c>
    </row>
    <row r="118" spans="1:14" x14ac:dyDescent="0.3">
      <c r="A118" s="9" t="s">
        <v>43</v>
      </c>
      <c r="B118" s="10">
        <v>175.57921600008893</v>
      </c>
      <c r="C118" s="10">
        <v>274.57568244557217</v>
      </c>
      <c r="D118" s="10">
        <v>330.29437753839568</v>
      </c>
      <c r="E118" s="10">
        <v>240.7471199390622</v>
      </c>
      <c r="F118" s="10">
        <v>146.5953147662087</v>
      </c>
      <c r="G118" s="64">
        <v>1167.7917106893278</v>
      </c>
      <c r="H118" s="22">
        <v>188.64507965247793</v>
      </c>
      <c r="I118" s="22">
        <v>264.57796890236085</v>
      </c>
      <c r="J118" s="22">
        <v>290.89448574975358</v>
      </c>
      <c r="K118" s="22">
        <v>229.89174683361747</v>
      </c>
      <c r="L118" s="22">
        <v>189.67653179642932</v>
      </c>
      <c r="M118" s="70">
        <v>1163.6858129346392</v>
      </c>
      <c r="N118" s="74">
        <v>-3.5159504191590862E-3</v>
      </c>
    </row>
    <row r="119" spans="1:14" ht="15" customHeight="1" x14ac:dyDescent="0.3">
      <c r="A119" s="58" t="s">
        <v>66</v>
      </c>
      <c r="B119" s="10">
        <v>111.39810306421717</v>
      </c>
      <c r="C119" s="10">
        <v>207.56114777750722</v>
      </c>
      <c r="D119" s="10">
        <v>262.75425887576341</v>
      </c>
      <c r="E119" s="10">
        <v>179.24811176764055</v>
      </c>
      <c r="F119" s="10">
        <v>78.263847785647968</v>
      </c>
      <c r="G119" s="64">
        <v>839.22546927077633</v>
      </c>
      <c r="H119" s="22">
        <v>123.56535966557851</v>
      </c>
      <c r="I119" s="22">
        <v>197.41373928770955</v>
      </c>
      <c r="J119" s="22">
        <v>223.8493244878884</v>
      </c>
      <c r="K119" s="22">
        <v>169.41198463967959</v>
      </c>
      <c r="L119" s="22">
        <v>122.90289855942812</v>
      </c>
      <c r="M119" s="70">
        <v>837.1433066402841</v>
      </c>
      <c r="N119" s="74">
        <v>-2.4810527167407059E-3</v>
      </c>
    </row>
    <row r="120" spans="1:14" ht="15" customHeight="1" x14ac:dyDescent="0.3">
      <c r="A120" s="58" t="s">
        <v>67</v>
      </c>
      <c r="B120" s="10">
        <v>64.181112935871766</v>
      </c>
      <c r="C120" s="10">
        <v>67.01453466806494</v>
      </c>
      <c r="D120" s="10">
        <v>67.540118662632253</v>
      </c>
      <c r="E120" s="10">
        <v>61.499008171421636</v>
      </c>
      <c r="F120" s="10">
        <v>68.33146698056072</v>
      </c>
      <c r="G120" s="64">
        <v>328.56624141855133</v>
      </c>
      <c r="H120" s="22">
        <v>65.079719986899406</v>
      </c>
      <c r="I120" s="22">
        <v>67.164229614651305</v>
      </c>
      <c r="J120" s="22">
        <v>67.045161261865161</v>
      </c>
      <c r="K120" s="22">
        <v>60.479762193937901</v>
      </c>
      <c r="L120" s="22">
        <v>66.773633237001206</v>
      </c>
      <c r="M120" s="70">
        <v>326.54250629435495</v>
      </c>
      <c r="N120" s="74">
        <v>-6.1592910928983668E-3</v>
      </c>
    </row>
    <row r="121" spans="1:14" x14ac:dyDescent="0.3">
      <c r="A121" s="3" t="s">
        <v>9</v>
      </c>
      <c r="B121" s="3"/>
      <c r="C121" s="3"/>
      <c r="D121" s="3"/>
      <c r="E121" s="3"/>
      <c r="F121" s="3"/>
      <c r="G121" s="3"/>
      <c r="H121" s="21"/>
      <c r="I121" s="21"/>
      <c r="J121" s="21"/>
      <c r="K121" s="21"/>
      <c r="L121" s="21"/>
      <c r="M121" s="21"/>
      <c r="N121" s="75"/>
    </row>
    <row r="122" spans="1:14" ht="15" customHeight="1" x14ac:dyDescent="0.3">
      <c r="A122" s="9" t="s">
        <v>42</v>
      </c>
      <c r="B122" s="10">
        <v>78.814886953581819</v>
      </c>
      <c r="C122" s="10">
        <v>115.33532050473229</v>
      </c>
      <c r="D122" s="10">
        <v>130.84996116055129</v>
      </c>
      <c r="E122" s="10">
        <v>99.905530920439162</v>
      </c>
      <c r="F122" s="10">
        <v>73.312433301745514</v>
      </c>
      <c r="G122" s="64">
        <v>498.21813284105008</v>
      </c>
      <c r="H122" s="22">
        <v>79.963766779202416</v>
      </c>
      <c r="I122" s="22">
        <v>108.83890129121578</v>
      </c>
      <c r="J122" s="22">
        <v>119.49696477966741</v>
      </c>
      <c r="K122" s="22">
        <v>99.449249898243863</v>
      </c>
      <c r="L122" s="22">
        <v>86.696996113058859</v>
      </c>
      <c r="M122" s="70">
        <v>494.44587886138828</v>
      </c>
      <c r="N122" s="74">
        <v>-7.5714907407139487E-3</v>
      </c>
    </row>
    <row r="123" spans="1:14" ht="15" customHeight="1" x14ac:dyDescent="0.3">
      <c r="A123" s="58" t="s">
        <v>66</v>
      </c>
      <c r="B123" s="10">
        <v>57.043972748179634</v>
      </c>
      <c r="C123" s="10">
        <v>92.837933157631127</v>
      </c>
      <c r="D123" s="10">
        <v>108.34884813111941</v>
      </c>
      <c r="E123" s="10">
        <v>79.581159823922377</v>
      </c>
      <c r="F123" s="10">
        <v>50.809582604688963</v>
      </c>
      <c r="G123" s="64">
        <v>388.6214964655415</v>
      </c>
      <c r="H123" s="22">
        <v>58.180026128872484</v>
      </c>
      <c r="I123" s="22">
        <v>86.328154709909214</v>
      </c>
      <c r="J123" s="22">
        <v>96.985332442970716</v>
      </c>
      <c r="K123" s="22">
        <v>79.115361844326202</v>
      </c>
      <c r="L123" s="22">
        <v>64.183594593780711</v>
      </c>
      <c r="M123" s="70">
        <v>384.7924697198593</v>
      </c>
      <c r="N123" s="74">
        <v>-9.8528433977704832E-3</v>
      </c>
    </row>
    <row r="124" spans="1:14" ht="15" customHeight="1" x14ac:dyDescent="0.3">
      <c r="A124" s="58" t="s">
        <v>67</v>
      </c>
      <c r="B124" s="10">
        <v>21.770914205402185</v>
      </c>
      <c r="C124" s="10">
        <v>22.497387347101167</v>
      </c>
      <c r="D124" s="10">
        <v>22.501113029431878</v>
      </c>
      <c r="E124" s="10">
        <v>20.324371096516785</v>
      </c>
      <c r="F124" s="10">
        <v>22.502850697056552</v>
      </c>
      <c r="G124" s="64">
        <v>109.59663637550855</v>
      </c>
      <c r="H124" s="22">
        <v>21.783740650329932</v>
      </c>
      <c r="I124" s="22">
        <v>22.510746581306563</v>
      </c>
      <c r="J124" s="22">
        <v>22.511632336696692</v>
      </c>
      <c r="K124" s="22">
        <v>20.333888053917661</v>
      </c>
      <c r="L124" s="22">
        <v>22.513401519278148</v>
      </c>
      <c r="M124" s="70">
        <v>109.653409141529</v>
      </c>
      <c r="N124" s="74">
        <v>5.1801558786834789E-4</v>
      </c>
    </row>
    <row r="125" spans="1:14" x14ac:dyDescent="0.3">
      <c r="A125" s="9" t="s">
        <v>44</v>
      </c>
      <c r="B125" s="33">
        <v>2.4624999999999999</v>
      </c>
      <c r="C125" s="33">
        <v>2.5369999999999999</v>
      </c>
      <c r="D125" s="33">
        <v>2.5882499999999999</v>
      </c>
      <c r="E125" s="33">
        <v>2.6589999999999998</v>
      </c>
      <c r="F125" s="33">
        <v>2.6716666667000002</v>
      </c>
      <c r="G125" s="66">
        <v>2.5829549055221692</v>
      </c>
      <c r="H125" s="32">
        <v>2.5138569999999998</v>
      </c>
      <c r="I125" s="32">
        <v>2.5190899999999998</v>
      </c>
      <c r="J125" s="32">
        <v>2.5233449999999999</v>
      </c>
      <c r="K125" s="32">
        <v>2.5255619999999999</v>
      </c>
      <c r="L125" s="32">
        <v>2.5172460000000001</v>
      </c>
      <c r="M125" s="71">
        <v>2.520250441420631</v>
      </c>
      <c r="N125" s="74">
        <v>-2.4276251965328788E-2</v>
      </c>
    </row>
    <row r="126" spans="1:14" x14ac:dyDescent="0.3">
      <c r="A126" s="9" t="s">
        <v>43</v>
      </c>
      <c r="B126" s="10">
        <v>194.08165912319521</v>
      </c>
      <c r="C126" s="10">
        <v>292.60570812050582</v>
      </c>
      <c r="D126" s="10">
        <v>338.67241197379684</v>
      </c>
      <c r="E126" s="10">
        <v>265.64880671744771</v>
      </c>
      <c r="F126" s="10">
        <v>195.86638430694052</v>
      </c>
      <c r="G126" s="64">
        <v>1286.8749702418861</v>
      </c>
      <c r="H126" s="22">
        <v>201.01747486426544</v>
      </c>
      <c r="I126" s="22">
        <v>274.17498785368872</v>
      </c>
      <c r="J126" s="22">
        <v>301.53206859194984</v>
      </c>
      <c r="K126" s="22">
        <v>251.16524647150857</v>
      </c>
      <c r="L126" s="22">
        <v>218.23766667761296</v>
      </c>
      <c r="M126" s="70">
        <v>1246.1274444590256</v>
      </c>
      <c r="N126" s="74">
        <v>-3.1663935289068079E-2</v>
      </c>
    </row>
    <row r="127" spans="1:14" ht="15" customHeight="1" x14ac:dyDescent="0.3">
      <c r="A127" s="58" t="s">
        <v>66</v>
      </c>
      <c r="B127" s="10">
        <v>140.47078289239235</v>
      </c>
      <c r="C127" s="10">
        <v>235.52983642091016</v>
      </c>
      <c r="D127" s="10">
        <v>280.43390617536983</v>
      </c>
      <c r="E127" s="10">
        <v>211.60630397180958</v>
      </c>
      <c r="F127" s="10">
        <v>135.74626819388769</v>
      </c>
      <c r="G127" s="64">
        <v>1003.7870976543695</v>
      </c>
      <c r="H127" s="22">
        <v>146.25626594424898</v>
      </c>
      <c r="I127" s="22">
        <v>217.46839124818518</v>
      </c>
      <c r="J127" s="22">
        <v>244.72745369330792</v>
      </c>
      <c r="K127" s="22">
        <v>199.81075149028015</v>
      </c>
      <c r="L127" s="22">
        <v>161.56589675681613</v>
      </c>
      <c r="M127" s="70">
        <v>969.82875913283829</v>
      </c>
      <c r="N127" s="74">
        <v>-3.383022017406323E-2</v>
      </c>
    </row>
    <row r="128" spans="1:14" ht="15" customHeight="1" x14ac:dyDescent="0.3">
      <c r="A128" s="58" t="s">
        <v>67</v>
      </c>
      <c r="B128" s="10">
        <v>53.61087623080288</v>
      </c>
      <c r="C128" s="10">
        <v>57.075871699595659</v>
      </c>
      <c r="D128" s="10">
        <v>58.238505798427056</v>
      </c>
      <c r="E128" s="10">
        <v>54.042502745638124</v>
      </c>
      <c r="F128" s="10">
        <v>60.120116113052852</v>
      </c>
      <c r="G128" s="64">
        <v>283.08787258751659</v>
      </c>
      <c r="H128" s="22">
        <v>54.76120892001645</v>
      </c>
      <c r="I128" s="22">
        <v>56.706596605503549</v>
      </c>
      <c r="J128" s="22">
        <v>56.804614898641915</v>
      </c>
      <c r="K128" s="22">
        <v>51.354494981228392</v>
      </c>
      <c r="L128" s="22">
        <v>56.671769920796841</v>
      </c>
      <c r="M128" s="70">
        <v>276.29868532618713</v>
      </c>
      <c r="N128" s="74">
        <v>-2.3982614300196103E-2</v>
      </c>
    </row>
    <row r="129" spans="1:14" ht="20.100000000000001" customHeight="1" x14ac:dyDescent="0.3">
      <c r="A129" s="19" t="s">
        <v>2</v>
      </c>
      <c r="B129" s="12"/>
      <c r="C129" s="12"/>
      <c r="D129" s="12"/>
      <c r="E129" s="12"/>
      <c r="F129" s="12"/>
      <c r="G129" s="63"/>
      <c r="H129" s="24"/>
      <c r="I129" s="24"/>
      <c r="J129" s="24"/>
      <c r="K129" s="24"/>
      <c r="L129" s="24"/>
      <c r="M129" s="72"/>
      <c r="N129" s="78"/>
    </row>
    <row r="130" spans="1:14" x14ac:dyDescent="0.3">
      <c r="A130" s="9" t="s">
        <v>13</v>
      </c>
      <c r="B130" s="10">
        <v>706.76202306000005</v>
      </c>
      <c r="C130" s="10">
        <v>1125.4695412000001</v>
      </c>
      <c r="D130" s="10">
        <v>1254.2863844999999</v>
      </c>
      <c r="E130" s="10">
        <v>1097.0657702999999</v>
      </c>
      <c r="F130" s="10">
        <v>739.64425944000004</v>
      </c>
      <c r="G130" s="64">
        <v>4923.2279784999992</v>
      </c>
      <c r="H130" s="22">
        <v>633.4597</v>
      </c>
      <c r="I130" s="22">
        <v>917.40350000000001</v>
      </c>
      <c r="J130" s="22">
        <v>1070.7919999999999</v>
      </c>
      <c r="K130" s="22">
        <v>914.05280000000005</v>
      </c>
      <c r="L130" s="22">
        <v>795.14819999999997</v>
      </c>
      <c r="M130" s="70">
        <v>4330.8562000000002</v>
      </c>
      <c r="N130" s="74">
        <v>-0.12032182565725547</v>
      </c>
    </row>
    <row r="131" spans="1:14" x14ac:dyDescent="0.3">
      <c r="A131" s="9" t="s">
        <v>14</v>
      </c>
      <c r="B131" s="10">
        <v>730.28146980999998</v>
      </c>
      <c r="C131" s="10">
        <v>1185.5229781999999</v>
      </c>
      <c r="D131" s="10">
        <v>1364.2868019</v>
      </c>
      <c r="E131" s="10">
        <v>958.39097079999999</v>
      </c>
      <c r="F131" s="10">
        <v>669.10586409999996</v>
      </c>
      <c r="G131" s="64">
        <v>4907.5880848099996</v>
      </c>
      <c r="H131" s="22">
        <v>725.99540000000002</v>
      </c>
      <c r="I131" s="22">
        <v>1062.3430000000001</v>
      </c>
      <c r="J131" s="22">
        <v>1210.3510000000001</v>
      </c>
      <c r="K131" s="22">
        <v>997.02149999999995</v>
      </c>
      <c r="L131" s="22">
        <v>805.86040000000003</v>
      </c>
      <c r="M131" s="70">
        <v>4801.5712999999996</v>
      </c>
      <c r="N131" s="74">
        <v>-2.1602624950970095E-2</v>
      </c>
    </row>
    <row r="132" spans="1:14" x14ac:dyDescent="0.3">
      <c r="A132" s="9" t="s">
        <v>10</v>
      </c>
      <c r="B132" s="10">
        <v>267.00557634</v>
      </c>
      <c r="C132" s="10">
        <v>499.66853294999999</v>
      </c>
      <c r="D132" s="10">
        <v>631.16422939999995</v>
      </c>
      <c r="E132" s="10">
        <v>424.43026277000001</v>
      </c>
      <c r="F132" s="10">
        <v>184.32106207000001</v>
      </c>
      <c r="G132" s="64">
        <v>2006.5896635299998</v>
      </c>
      <c r="H132" s="22">
        <v>295.4051</v>
      </c>
      <c r="I132" s="22">
        <v>477.03019999999998</v>
      </c>
      <c r="J132" s="22">
        <v>542.19799999999998</v>
      </c>
      <c r="K132" s="22">
        <v>409.88380000000001</v>
      </c>
      <c r="L132" s="22">
        <v>296.7373</v>
      </c>
      <c r="M132" s="70">
        <v>2021.2544</v>
      </c>
      <c r="N132" s="74">
        <v>7.3082886533970548E-3</v>
      </c>
    </row>
    <row r="133" spans="1:14" x14ac:dyDescent="0.3">
      <c r="A133" s="9" t="s">
        <v>15</v>
      </c>
      <c r="B133" s="10">
        <v>388.01320285999998</v>
      </c>
      <c r="C133" s="10">
        <v>512.49953616000005</v>
      </c>
      <c r="D133" s="10">
        <v>590.75228766999999</v>
      </c>
      <c r="E133" s="10">
        <v>449.51152301000002</v>
      </c>
      <c r="F133" s="10">
        <v>292.14902919000002</v>
      </c>
      <c r="G133" s="64">
        <v>2232.92557889</v>
      </c>
      <c r="H133" s="22">
        <v>461.90550000000002</v>
      </c>
      <c r="I133" s="22">
        <v>662.88469999999995</v>
      </c>
      <c r="J133" s="22">
        <v>644.2165</v>
      </c>
      <c r="K133" s="22">
        <v>537.9778</v>
      </c>
      <c r="L133" s="22">
        <v>473.63830000000002</v>
      </c>
      <c r="M133" s="70">
        <v>2780.6228000000001</v>
      </c>
      <c r="N133" s="74">
        <v>0.24528234451157283</v>
      </c>
    </row>
    <row r="134" spans="1:14" ht="15" thickBot="1" x14ac:dyDescent="0.35">
      <c r="A134" s="9" t="s">
        <v>9</v>
      </c>
      <c r="B134" s="10">
        <v>464.41065541</v>
      </c>
      <c r="C134" s="10">
        <v>748.61888489</v>
      </c>
      <c r="D134" s="10">
        <v>876.78099348000001</v>
      </c>
      <c r="E134" s="10">
        <v>653.09932686000002</v>
      </c>
      <c r="F134" s="10">
        <v>402.43904130999999</v>
      </c>
      <c r="G134" s="64">
        <v>3145.3489019499998</v>
      </c>
      <c r="H134" s="22">
        <v>479.18460027999998</v>
      </c>
      <c r="I134" s="22">
        <v>714.09565707000002</v>
      </c>
      <c r="J134" s="22">
        <v>791.35137055999996</v>
      </c>
      <c r="K134" s="22">
        <v>644.46856213000001</v>
      </c>
      <c r="L134" s="22">
        <v>525.83725448999996</v>
      </c>
      <c r="M134" s="70">
        <v>3154.93744453</v>
      </c>
      <c r="N134" s="74">
        <v>3.048482975626543E-3</v>
      </c>
    </row>
    <row r="135" spans="1:14" ht="41.1" customHeight="1" x14ac:dyDescent="0.3">
      <c r="A135" s="93" t="s">
        <v>62</v>
      </c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</row>
    <row r="136" spans="1:14" x14ac:dyDescent="0.3">
      <c r="A136" s="7" t="s">
        <v>24</v>
      </c>
    </row>
    <row r="137" spans="1:14" x14ac:dyDescent="0.3">
      <c r="A137" s="7" t="s">
        <v>25</v>
      </c>
    </row>
    <row r="138" spans="1:14" x14ac:dyDescent="0.3">
      <c r="A138" s="7" t="s">
        <v>26</v>
      </c>
    </row>
  </sheetData>
  <mergeCells count="3">
    <mergeCell ref="A135:N135"/>
    <mergeCell ref="B3:G3"/>
    <mergeCell ref="H3:N3"/>
  </mergeCells>
  <printOptions horizontalCentered="1"/>
  <pageMargins left="0.22" right="0.19" top="0.45" bottom="0.45" header="0.24" footer="0.5"/>
  <pageSetup scale="71" fitToHeight="0" orientation="portrait" r:id="rId1"/>
  <rowBreaks count="2" manualBreakCount="2">
    <brk id="63" max="13" man="1"/>
    <brk id="12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0"/>
  <sheetViews>
    <sheetView showGridLines="0" workbookViewId="0">
      <pane xSplit="1" ySplit="4" topLeftCell="B87" activePane="bottomRight" state="frozen"/>
      <selection activeCell="L54" sqref="L54"/>
      <selection pane="topRight" activeCell="L54" sqref="L54"/>
      <selection pane="bottomLeft" activeCell="L54" sqref="L54"/>
      <selection pane="bottomRight" activeCell="L54" sqref="L54"/>
    </sheetView>
  </sheetViews>
  <sheetFormatPr defaultColWidth="8.88671875" defaultRowHeight="14.4" x14ac:dyDescent="0.3"/>
  <cols>
    <col min="1" max="1" width="19.88671875" customWidth="1"/>
    <col min="2" max="2" width="11.44140625" customWidth="1"/>
    <col min="3" max="3" width="14.44140625" customWidth="1"/>
    <col min="4" max="4" width="12.88671875" customWidth="1"/>
    <col min="5" max="5" width="12.109375" customWidth="1"/>
    <col min="6" max="9" width="9.88671875" bestFit="1" customWidth="1"/>
  </cols>
  <sheetData>
    <row r="1" spans="1:10" ht="15" customHeight="1" x14ac:dyDescent="0.3">
      <c r="A1" s="1" t="s">
        <v>52</v>
      </c>
    </row>
    <row r="2" spans="1:10" ht="18" customHeight="1" x14ac:dyDescent="0.3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8" customHeight="1" x14ac:dyDescent="0.3">
      <c r="A3" s="4"/>
      <c r="B3" s="94" t="s">
        <v>19</v>
      </c>
      <c r="C3" s="95"/>
      <c r="D3" s="95"/>
      <c r="E3" s="95"/>
      <c r="F3" s="95"/>
      <c r="G3" s="95"/>
      <c r="H3" s="96"/>
      <c r="I3" s="94" t="s">
        <v>20</v>
      </c>
      <c r="J3" s="96"/>
    </row>
    <row r="4" spans="1:10" ht="14.25" customHeight="1" thickBot="1" x14ac:dyDescent="0.35">
      <c r="A4" s="5" t="s">
        <v>18</v>
      </c>
      <c r="B4" s="11" t="e">
        <f>+#REF!</f>
        <v>#REF!</v>
      </c>
      <c r="C4" s="11" t="e">
        <f>+#REF!</f>
        <v>#REF!</v>
      </c>
      <c r="D4" s="11" t="e">
        <f>+#REF!</f>
        <v>#REF!</v>
      </c>
      <c r="E4" s="11" t="e">
        <f>+#REF!</f>
        <v>#REF!</v>
      </c>
      <c r="F4" s="11" t="e">
        <f>+#REF!</f>
        <v>#REF!</v>
      </c>
      <c r="G4" s="11" t="e">
        <f>+#REF!</f>
        <v>#REF!</v>
      </c>
      <c r="H4" s="11" t="e">
        <f>+#REF!</f>
        <v>#REF!</v>
      </c>
      <c r="I4" s="11" t="e">
        <f>+#REF!</f>
        <v>#REF!</v>
      </c>
      <c r="J4" s="5" t="s">
        <v>21</v>
      </c>
    </row>
    <row r="5" spans="1:10" ht="20.100000000000001" customHeight="1" thickTop="1" x14ac:dyDescent="0.3">
      <c r="A5" s="2" t="s">
        <v>3</v>
      </c>
      <c r="B5" s="2"/>
      <c r="C5" s="2"/>
      <c r="D5" s="2"/>
      <c r="E5" s="2"/>
      <c r="F5" s="2"/>
      <c r="G5" s="2"/>
      <c r="H5" s="2"/>
      <c r="I5" s="20"/>
      <c r="J5" s="20"/>
    </row>
    <row r="6" spans="1:10" x14ac:dyDescent="0.3">
      <c r="A6" s="3" t="s">
        <v>13</v>
      </c>
      <c r="B6" s="3"/>
      <c r="C6" s="3"/>
      <c r="D6" s="3"/>
      <c r="E6" s="3"/>
      <c r="F6" s="3"/>
      <c r="G6" s="3"/>
      <c r="H6" s="3"/>
      <c r="I6" s="21"/>
      <c r="J6" s="21"/>
    </row>
    <row r="7" spans="1:10" x14ac:dyDescent="0.3">
      <c r="A7" s="9" t="s">
        <v>45</v>
      </c>
      <c r="B7" s="30" t="e">
        <f>SUM(#REF!)</f>
        <v>#REF!</v>
      </c>
      <c r="C7" s="30" t="e">
        <f>SUM(#REF!)</f>
        <v>#REF!</v>
      </c>
      <c r="D7" s="30" t="e">
        <f>SUM(#REF!)</f>
        <v>#REF!</v>
      </c>
      <c r="E7" s="30" t="e">
        <f>SUM(#REF!)</f>
        <v>#REF!</v>
      </c>
      <c r="F7" s="30" t="e">
        <f>SUM(#REF!)</f>
        <v>#REF!</v>
      </c>
      <c r="G7" s="30" t="e">
        <f>SUM(#REF!)</f>
        <v>#REF!</v>
      </c>
      <c r="H7" s="30" t="e">
        <f>SUM(#REF!)</f>
        <v>#REF!</v>
      </c>
      <c r="I7" s="31" t="e">
        <f>SUM(#REF!)</f>
        <v>#REF!</v>
      </c>
      <c r="J7" s="23" t="e">
        <f>((I7/H7)-1)*100</f>
        <v>#REF!</v>
      </c>
    </row>
    <row r="8" spans="1:10" x14ac:dyDescent="0.3">
      <c r="A8" s="9" t="s">
        <v>46</v>
      </c>
      <c r="B8" s="28" t="e">
        <f t="shared" ref="B8:I8" si="0">B9/B7</f>
        <v>#REF!</v>
      </c>
      <c r="C8" s="28" t="e">
        <f t="shared" si="0"/>
        <v>#REF!</v>
      </c>
      <c r="D8" s="28" t="e">
        <f t="shared" si="0"/>
        <v>#REF!</v>
      </c>
      <c r="E8" s="28" t="e">
        <f t="shared" si="0"/>
        <v>#REF!</v>
      </c>
      <c r="F8" s="28" t="e">
        <f t="shared" si="0"/>
        <v>#REF!</v>
      </c>
      <c r="G8" s="28" t="e">
        <f t="shared" si="0"/>
        <v>#REF!</v>
      </c>
      <c r="H8" s="28" t="e">
        <f>H9/H7</f>
        <v>#REF!</v>
      </c>
      <c r="I8" s="29" t="e">
        <f t="shared" si="0"/>
        <v>#REF!</v>
      </c>
      <c r="J8" s="23" t="e">
        <f>((I8/H8)-1)*100</f>
        <v>#REF!</v>
      </c>
    </row>
    <row r="9" spans="1:10" x14ac:dyDescent="0.3">
      <c r="A9" s="9" t="s">
        <v>43</v>
      </c>
      <c r="B9" s="10" t="e">
        <f>SUM(#REF!)</f>
        <v>#REF!</v>
      </c>
      <c r="C9" s="10" t="e">
        <f>SUM(#REF!)</f>
        <v>#REF!</v>
      </c>
      <c r="D9" s="10" t="e">
        <f>SUM(#REF!)</f>
        <v>#REF!</v>
      </c>
      <c r="E9" s="10" t="e">
        <f>SUM(#REF!)</f>
        <v>#REF!</v>
      </c>
      <c r="F9" s="10" t="e">
        <f>SUM(#REF!)</f>
        <v>#REF!</v>
      </c>
      <c r="G9" s="10" t="e">
        <f>SUM(#REF!)</f>
        <v>#REF!</v>
      </c>
      <c r="H9" s="10" t="e">
        <f>SUM(#REF!)</f>
        <v>#REF!</v>
      </c>
      <c r="I9" s="22" t="e">
        <f>SUM(#REF!)</f>
        <v>#REF!</v>
      </c>
      <c r="J9" s="23" t="e">
        <f>((I9/H9)-1)*100</f>
        <v>#REF!</v>
      </c>
    </row>
    <row r="10" spans="1:10" x14ac:dyDescent="0.3">
      <c r="A10" s="3" t="s">
        <v>14</v>
      </c>
      <c r="B10" s="3"/>
      <c r="C10" s="3"/>
      <c r="D10" s="3"/>
      <c r="E10" s="3"/>
      <c r="F10" s="3"/>
      <c r="G10" s="3"/>
      <c r="H10" s="3"/>
      <c r="I10" s="21"/>
      <c r="J10" s="21"/>
    </row>
    <row r="11" spans="1:10" x14ac:dyDescent="0.3">
      <c r="A11" s="9" t="s">
        <v>47</v>
      </c>
      <c r="B11" s="30" t="e">
        <f>SUM(#REF!)</f>
        <v>#REF!</v>
      </c>
      <c r="C11" s="30" t="e">
        <f>SUM(#REF!)</f>
        <v>#REF!</v>
      </c>
      <c r="D11" s="30" t="e">
        <f>SUM(#REF!)</f>
        <v>#REF!</v>
      </c>
      <c r="E11" s="30" t="e">
        <f>SUM(#REF!)</f>
        <v>#REF!</v>
      </c>
      <c r="F11" s="30" t="e">
        <f>SUM(#REF!)</f>
        <v>#REF!</v>
      </c>
      <c r="G11" s="30" t="e">
        <f>SUM(#REF!)</f>
        <v>#REF!</v>
      </c>
      <c r="H11" s="30" t="e">
        <f>SUM(#REF!)</f>
        <v>#REF!</v>
      </c>
      <c r="I11" s="22" t="e">
        <f>SUM(#REF!)</f>
        <v>#REF!</v>
      </c>
      <c r="J11" s="23" t="e">
        <f>((I11/H11)-1)*100</f>
        <v>#REF!</v>
      </c>
    </row>
    <row r="12" spans="1:10" x14ac:dyDescent="0.3">
      <c r="A12" s="9" t="s">
        <v>46</v>
      </c>
      <c r="B12" s="28" t="e">
        <f t="shared" ref="B12:I12" si="1">B13/B11</f>
        <v>#REF!</v>
      </c>
      <c r="C12" s="28" t="e">
        <f t="shared" si="1"/>
        <v>#REF!</v>
      </c>
      <c r="D12" s="28" t="e">
        <f t="shared" si="1"/>
        <v>#REF!</v>
      </c>
      <c r="E12" s="28" t="e">
        <f t="shared" si="1"/>
        <v>#REF!</v>
      </c>
      <c r="F12" s="28" t="e">
        <f t="shared" si="1"/>
        <v>#REF!</v>
      </c>
      <c r="G12" s="28" t="e">
        <f t="shared" si="1"/>
        <v>#REF!</v>
      </c>
      <c r="H12" s="28" t="e">
        <f t="shared" si="1"/>
        <v>#REF!</v>
      </c>
      <c r="I12" s="32" t="e">
        <f t="shared" si="1"/>
        <v>#REF!</v>
      </c>
      <c r="J12" s="23" t="e">
        <f>((I12/H12)-1)*100</f>
        <v>#REF!</v>
      </c>
    </row>
    <row r="13" spans="1:10" x14ac:dyDescent="0.3">
      <c r="A13" s="9" t="s">
        <v>43</v>
      </c>
      <c r="B13" s="10" t="e">
        <f>SUM(#REF!)</f>
        <v>#REF!</v>
      </c>
      <c r="C13" s="10" t="e">
        <f>SUM(#REF!)</f>
        <v>#REF!</v>
      </c>
      <c r="D13" s="10" t="e">
        <f>SUM(#REF!)</f>
        <v>#REF!</v>
      </c>
      <c r="E13" s="10" t="e">
        <f>SUM(#REF!)</f>
        <v>#REF!</v>
      </c>
      <c r="F13" s="10" t="e">
        <f>SUM(#REF!)</f>
        <v>#REF!</v>
      </c>
      <c r="G13" s="10" t="e">
        <f>SUM(#REF!)</f>
        <v>#REF!</v>
      </c>
      <c r="H13" s="10" t="e">
        <f>SUM(#REF!)</f>
        <v>#REF!</v>
      </c>
      <c r="I13" s="22" t="e">
        <f>SUM(#REF!)</f>
        <v>#REF!</v>
      </c>
      <c r="J13" s="23" t="e">
        <f>((I13/H13)-1)*100</f>
        <v>#REF!</v>
      </c>
    </row>
    <row r="14" spans="1:10" x14ac:dyDescent="0.3">
      <c r="A14" s="3" t="s">
        <v>10</v>
      </c>
      <c r="B14" s="3"/>
      <c r="C14" s="3"/>
      <c r="D14" s="3"/>
      <c r="E14" s="3"/>
      <c r="F14" s="3"/>
      <c r="G14" s="3"/>
      <c r="H14" s="3"/>
      <c r="I14" s="21"/>
      <c r="J14" s="21"/>
    </row>
    <row r="15" spans="1:10" x14ac:dyDescent="0.3">
      <c r="A15" s="9" t="s">
        <v>47</v>
      </c>
      <c r="B15" s="30" t="e">
        <f>SUM(#REF!)</f>
        <v>#REF!</v>
      </c>
      <c r="C15" s="30" t="e">
        <f>SUM(#REF!)</f>
        <v>#REF!</v>
      </c>
      <c r="D15" s="30" t="e">
        <f>SUM(#REF!)</f>
        <v>#REF!</v>
      </c>
      <c r="E15" s="30" t="e">
        <f>SUM(#REF!)</f>
        <v>#REF!</v>
      </c>
      <c r="F15" s="30" t="e">
        <f>SUM(#REF!)</f>
        <v>#REF!</v>
      </c>
      <c r="G15" s="30" t="e">
        <f>SUM(#REF!)</f>
        <v>#REF!</v>
      </c>
      <c r="H15" s="30" t="e">
        <f>SUM(#REF!)</f>
        <v>#REF!</v>
      </c>
      <c r="I15" s="22" t="e">
        <f>SUM(#REF!)</f>
        <v>#REF!</v>
      </c>
      <c r="J15" s="23" t="e">
        <f>((I15/H15)-1)*100</f>
        <v>#REF!</v>
      </c>
    </row>
    <row r="16" spans="1:10" x14ac:dyDescent="0.3">
      <c r="A16" s="9" t="s">
        <v>46</v>
      </c>
      <c r="B16" s="28" t="e">
        <f t="shared" ref="B16:H16" si="2">B17/B15</f>
        <v>#REF!</v>
      </c>
      <c r="C16" s="28" t="e">
        <f t="shared" si="2"/>
        <v>#REF!</v>
      </c>
      <c r="D16" s="28" t="e">
        <f t="shared" si="2"/>
        <v>#REF!</v>
      </c>
      <c r="E16" s="28" t="e">
        <f t="shared" si="2"/>
        <v>#REF!</v>
      </c>
      <c r="F16" s="28" t="e">
        <f t="shared" si="2"/>
        <v>#REF!</v>
      </c>
      <c r="G16" s="28" t="e">
        <f t="shared" si="2"/>
        <v>#REF!</v>
      </c>
      <c r="H16" s="28" t="e">
        <f t="shared" si="2"/>
        <v>#REF!</v>
      </c>
      <c r="I16" s="32" t="e">
        <f>I17/I15</f>
        <v>#REF!</v>
      </c>
      <c r="J16" s="23" t="e">
        <f>((I16/H16)-1)*100</f>
        <v>#REF!</v>
      </c>
    </row>
    <row r="17" spans="1:10" x14ac:dyDescent="0.3">
      <c r="A17" s="9" t="s">
        <v>43</v>
      </c>
      <c r="B17" s="10" t="e">
        <f>SUM(#REF!)</f>
        <v>#REF!</v>
      </c>
      <c r="C17" s="10" t="e">
        <f>SUM(#REF!)</f>
        <v>#REF!</v>
      </c>
      <c r="D17" s="10" t="e">
        <f>SUM(#REF!)</f>
        <v>#REF!</v>
      </c>
      <c r="E17" s="10" t="e">
        <f>SUM(#REF!)</f>
        <v>#REF!</v>
      </c>
      <c r="F17" s="10" t="e">
        <f>SUM(#REF!)</f>
        <v>#REF!</v>
      </c>
      <c r="G17" s="10" t="e">
        <f>SUM(#REF!)</f>
        <v>#REF!</v>
      </c>
      <c r="H17" s="10" t="e">
        <f>SUM(#REF!)</f>
        <v>#REF!</v>
      </c>
      <c r="I17" s="22" t="e">
        <f>SUM(#REF!)</f>
        <v>#REF!</v>
      </c>
      <c r="J17" s="23" t="e">
        <f>((I17/H17)-1)*100</f>
        <v>#REF!</v>
      </c>
    </row>
    <row r="18" spans="1:10" x14ac:dyDescent="0.3">
      <c r="A18" s="3" t="s">
        <v>15</v>
      </c>
      <c r="B18" s="3"/>
      <c r="C18" s="3"/>
      <c r="D18" s="3"/>
      <c r="E18" s="3"/>
      <c r="F18" s="3"/>
      <c r="G18" s="3"/>
      <c r="H18" s="3"/>
      <c r="I18" s="21"/>
      <c r="J18" s="21"/>
    </row>
    <row r="19" spans="1:10" x14ac:dyDescent="0.3">
      <c r="A19" s="9" t="s">
        <v>47</v>
      </c>
      <c r="B19" s="30" t="e">
        <f>SUM(#REF!)</f>
        <v>#REF!</v>
      </c>
      <c r="C19" s="30" t="e">
        <f>SUM(#REF!)</f>
        <v>#REF!</v>
      </c>
      <c r="D19" s="30" t="e">
        <f>SUM(#REF!)</f>
        <v>#REF!</v>
      </c>
      <c r="E19" s="30" t="e">
        <f>SUM(#REF!)</f>
        <v>#REF!</v>
      </c>
      <c r="F19" s="30" t="e">
        <f>SUM(#REF!)</f>
        <v>#REF!</v>
      </c>
      <c r="G19" s="30" t="e">
        <f>SUM(#REF!)</f>
        <v>#REF!</v>
      </c>
      <c r="H19" s="30" t="e">
        <f>SUM(#REF!)</f>
        <v>#REF!</v>
      </c>
      <c r="I19" s="22" t="e">
        <f>SUM(#REF!)</f>
        <v>#REF!</v>
      </c>
      <c r="J19" s="23" t="e">
        <f t="shared" ref="J19:J24" si="3">((I19/H19)-1)*100</f>
        <v>#REF!</v>
      </c>
    </row>
    <row r="20" spans="1:10" x14ac:dyDescent="0.3">
      <c r="A20" s="9" t="s">
        <v>46</v>
      </c>
      <c r="B20" s="28" t="e">
        <f t="shared" ref="B20:I20" si="4">B21/B19</f>
        <v>#REF!</v>
      </c>
      <c r="C20" s="28" t="e">
        <f t="shared" si="4"/>
        <v>#REF!</v>
      </c>
      <c r="D20" s="28" t="e">
        <f t="shared" si="4"/>
        <v>#REF!</v>
      </c>
      <c r="E20" s="28" t="e">
        <f t="shared" si="4"/>
        <v>#REF!</v>
      </c>
      <c r="F20" s="28" t="e">
        <f t="shared" si="4"/>
        <v>#REF!</v>
      </c>
      <c r="G20" s="28" t="e">
        <f t="shared" si="4"/>
        <v>#REF!</v>
      </c>
      <c r="H20" s="28" t="e">
        <f>H21/H19</f>
        <v>#REF!</v>
      </c>
      <c r="I20" s="32" t="e">
        <f t="shared" si="4"/>
        <v>#REF!</v>
      </c>
      <c r="J20" s="23" t="e">
        <f t="shared" si="3"/>
        <v>#REF!</v>
      </c>
    </row>
    <row r="21" spans="1:10" x14ac:dyDescent="0.3">
      <c r="A21" s="9" t="s">
        <v>43</v>
      </c>
      <c r="B21" s="10" t="e">
        <f>SUM(#REF!)</f>
        <v>#REF!</v>
      </c>
      <c r="C21" s="10" t="e">
        <f>SUM(#REF!)</f>
        <v>#REF!</v>
      </c>
      <c r="D21" s="10" t="e">
        <f>SUM(#REF!)</f>
        <v>#REF!</v>
      </c>
      <c r="E21" s="10" t="e">
        <f>SUM(#REF!)</f>
        <v>#REF!</v>
      </c>
      <c r="F21" s="10" t="e">
        <f>SUM(#REF!)</f>
        <v>#REF!</v>
      </c>
      <c r="G21" s="10" t="e">
        <f>SUM(#REF!)</f>
        <v>#REF!</v>
      </c>
      <c r="H21" s="10" t="e">
        <f>SUM(#REF!)</f>
        <v>#REF!</v>
      </c>
      <c r="I21" s="22" t="e">
        <f>SUM(#REF!)</f>
        <v>#REF!</v>
      </c>
      <c r="J21" s="23" t="e">
        <f>((I21/H21)-1)*100</f>
        <v>#REF!</v>
      </c>
    </row>
    <row r="22" spans="1:10" x14ac:dyDescent="0.3">
      <c r="A22" s="3" t="s">
        <v>9</v>
      </c>
      <c r="B22" s="3"/>
      <c r="C22" s="3"/>
      <c r="D22" s="3"/>
      <c r="E22" s="3"/>
      <c r="F22" s="3"/>
      <c r="G22" s="3"/>
      <c r="H22" s="3"/>
      <c r="I22" s="21"/>
      <c r="J22" s="21"/>
    </row>
    <row r="23" spans="1:10" x14ac:dyDescent="0.3">
      <c r="A23" s="9" t="s">
        <v>47</v>
      </c>
      <c r="B23" s="30" t="e">
        <f>SUM(#REF!)</f>
        <v>#REF!</v>
      </c>
      <c r="C23" s="30" t="e">
        <f>SUM(#REF!)</f>
        <v>#REF!</v>
      </c>
      <c r="D23" s="30" t="e">
        <f>SUM(#REF!)</f>
        <v>#REF!</v>
      </c>
      <c r="E23" s="30" t="e">
        <f>SUM(#REF!)</f>
        <v>#REF!</v>
      </c>
      <c r="F23" s="30" t="e">
        <f>SUM(#REF!)</f>
        <v>#REF!</v>
      </c>
      <c r="G23" s="30" t="e">
        <f>SUM(#REF!)</f>
        <v>#REF!</v>
      </c>
      <c r="H23" s="30" t="e">
        <f>SUM(#REF!)</f>
        <v>#REF!</v>
      </c>
      <c r="I23" s="22" t="e">
        <f>SUM(#REF!)</f>
        <v>#REF!</v>
      </c>
      <c r="J23" s="23" t="e">
        <f t="shared" si="3"/>
        <v>#REF!</v>
      </c>
    </row>
    <row r="24" spans="1:10" x14ac:dyDescent="0.3">
      <c r="A24" s="9" t="s">
        <v>46</v>
      </c>
      <c r="B24" s="28" t="e">
        <f>B25/B23</f>
        <v>#REF!</v>
      </c>
      <c r="C24" s="28" t="e">
        <f t="shared" ref="C24:I24" si="5">C25/C23</f>
        <v>#REF!</v>
      </c>
      <c r="D24" s="28" t="e">
        <f t="shared" si="5"/>
        <v>#REF!</v>
      </c>
      <c r="E24" s="28" t="e">
        <f t="shared" si="5"/>
        <v>#REF!</v>
      </c>
      <c r="F24" s="28" t="e">
        <f t="shared" si="5"/>
        <v>#REF!</v>
      </c>
      <c r="G24" s="28" t="e">
        <f t="shared" si="5"/>
        <v>#REF!</v>
      </c>
      <c r="H24" s="28" t="e">
        <f t="shared" si="5"/>
        <v>#REF!</v>
      </c>
      <c r="I24" s="32" t="e">
        <f t="shared" si="5"/>
        <v>#REF!</v>
      </c>
      <c r="J24" s="23" t="e">
        <f t="shared" si="3"/>
        <v>#REF!</v>
      </c>
    </row>
    <row r="25" spans="1:10" x14ac:dyDescent="0.3">
      <c r="A25" s="9" t="s">
        <v>43</v>
      </c>
      <c r="B25" s="10" t="e">
        <f>SUM(#REF!)</f>
        <v>#REF!</v>
      </c>
      <c r="C25" s="10" t="e">
        <f>SUM(#REF!)</f>
        <v>#REF!</v>
      </c>
      <c r="D25" s="10" t="e">
        <f>SUM(#REF!)</f>
        <v>#REF!</v>
      </c>
      <c r="E25" s="10" t="e">
        <f>SUM(#REF!)</f>
        <v>#REF!</v>
      </c>
      <c r="F25" s="10" t="e">
        <f>SUM(#REF!)</f>
        <v>#REF!</v>
      </c>
      <c r="G25" s="10" t="e">
        <f>SUM(#REF!)</f>
        <v>#REF!</v>
      </c>
      <c r="H25" s="10" t="e">
        <f>SUM(#REF!)</f>
        <v>#REF!</v>
      </c>
      <c r="I25" s="22" t="e">
        <f>SUM(#REF!)</f>
        <v>#REF!</v>
      </c>
      <c r="J25" s="23" t="e">
        <f>((I25/H25)-1)*100</f>
        <v>#REF!</v>
      </c>
    </row>
    <row r="26" spans="1:10" ht="20.100000000000001" customHeight="1" x14ac:dyDescent="0.3">
      <c r="A26" s="12" t="s">
        <v>5</v>
      </c>
      <c r="B26" s="12"/>
      <c r="C26" s="12"/>
      <c r="D26" s="12"/>
      <c r="E26" s="12"/>
      <c r="F26" s="12"/>
      <c r="G26" s="12"/>
      <c r="H26" s="12"/>
      <c r="I26" s="24"/>
      <c r="J26" s="24"/>
    </row>
    <row r="27" spans="1:10" x14ac:dyDescent="0.3">
      <c r="A27" s="3" t="s">
        <v>9</v>
      </c>
      <c r="B27" s="3"/>
      <c r="C27" s="3"/>
      <c r="D27" s="3"/>
      <c r="E27" s="3"/>
      <c r="F27" s="3"/>
      <c r="G27" s="3"/>
      <c r="H27" s="3"/>
      <c r="I27" s="21"/>
      <c r="J27" s="21"/>
    </row>
    <row r="28" spans="1:10" x14ac:dyDescent="0.3">
      <c r="A28" s="9" t="s">
        <v>42</v>
      </c>
      <c r="B28" s="10" t="e">
        <f>SUM(#REF!)</f>
        <v>#REF!</v>
      </c>
      <c r="C28" s="10" t="e">
        <f>SUM(#REF!)</f>
        <v>#REF!</v>
      </c>
      <c r="D28" s="10" t="e">
        <f>SUM(#REF!)</f>
        <v>#REF!</v>
      </c>
      <c r="E28" s="10" t="e">
        <f>SUM(#REF!)</f>
        <v>#REF!</v>
      </c>
      <c r="F28" s="10" t="e">
        <f>SUM(#REF!)</f>
        <v>#REF!</v>
      </c>
      <c r="G28" s="10" t="e">
        <f>SUM(#REF!)</f>
        <v>#REF!</v>
      </c>
      <c r="H28" s="10" t="e">
        <f>SUM(#REF!)</f>
        <v>#REF!</v>
      </c>
      <c r="I28" s="22" t="e">
        <f>SUM(#REF!)</f>
        <v>#REF!</v>
      </c>
      <c r="J28" s="23" t="e">
        <f>((I28/H28)-1)*100</f>
        <v>#REF!</v>
      </c>
    </row>
    <row r="29" spans="1:10" x14ac:dyDescent="0.3">
      <c r="A29" s="9" t="s">
        <v>48</v>
      </c>
      <c r="B29" s="28" t="e">
        <f t="shared" ref="B29:I29" si="6">B30/B28</f>
        <v>#REF!</v>
      </c>
      <c r="C29" s="28" t="e">
        <f t="shared" si="6"/>
        <v>#REF!</v>
      </c>
      <c r="D29" s="28" t="e">
        <f t="shared" si="6"/>
        <v>#REF!</v>
      </c>
      <c r="E29" s="28" t="e">
        <f t="shared" si="6"/>
        <v>#REF!</v>
      </c>
      <c r="F29" s="28" t="e">
        <f t="shared" si="6"/>
        <v>#REF!</v>
      </c>
      <c r="G29" s="28" t="e">
        <f t="shared" si="6"/>
        <v>#REF!</v>
      </c>
      <c r="H29" s="28" t="e">
        <f t="shared" si="6"/>
        <v>#REF!</v>
      </c>
      <c r="I29" s="32" t="e">
        <f t="shared" si="6"/>
        <v>#REF!</v>
      </c>
      <c r="J29" s="23" t="e">
        <f>((I29/H29)-1)*100</f>
        <v>#REF!</v>
      </c>
    </row>
    <row r="30" spans="1:10" x14ac:dyDescent="0.3">
      <c r="A30" s="9" t="s">
        <v>43</v>
      </c>
      <c r="B30" s="10" t="e">
        <f>SUM(#REF!)</f>
        <v>#REF!</v>
      </c>
      <c r="C30" s="10" t="e">
        <f>SUM(#REF!)</f>
        <v>#REF!</v>
      </c>
      <c r="D30" s="10" t="e">
        <f>SUM(#REF!)</f>
        <v>#REF!</v>
      </c>
      <c r="E30" s="10" t="e">
        <f>SUM(#REF!)</f>
        <v>#REF!</v>
      </c>
      <c r="F30" s="10" t="e">
        <f>SUM(#REF!)</f>
        <v>#REF!</v>
      </c>
      <c r="G30" s="10" t="e">
        <f>SUM(#REF!)</f>
        <v>#REF!</v>
      </c>
      <c r="H30" s="10" t="e">
        <f>SUM(#REF!)</f>
        <v>#REF!</v>
      </c>
      <c r="I30" s="22" t="e">
        <f>SUM(#REF!)</f>
        <v>#REF!</v>
      </c>
      <c r="J30" s="23" t="e">
        <f>((I30/H30)-1)*100</f>
        <v>#REF!</v>
      </c>
    </row>
    <row r="31" spans="1:10" ht="20.100000000000001" customHeight="1" x14ac:dyDescent="0.3">
      <c r="A31" s="12" t="s">
        <v>4</v>
      </c>
      <c r="B31" s="12"/>
      <c r="C31" s="12"/>
      <c r="D31" s="12"/>
      <c r="E31" s="12"/>
      <c r="F31" s="12"/>
      <c r="G31" s="12"/>
      <c r="H31" s="12"/>
      <c r="I31" s="24"/>
      <c r="J31" s="24"/>
    </row>
    <row r="32" spans="1:10" x14ac:dyDescent="0.3">
      <c r="A32" s="3" t="s">
        <v>13</v>
      </c>
      <c r="B32" s="3"/>
      <c r="C32" s="3"/>
      <c r="D32" s="3"/>
      <c r="E32" s="3"/>
      <c r="F32" s="3"/>
      <c r="G32" s="3"/>
      <c r="H32" s="3"/>
      <c r="I32" s="21"/>
      <c r="J32" s="21"/>
    </row>
    <row r="33" spans="1:10" x14ac:dyDescent="0.3">
      <c r="A33" s="9" t="s">
        <v>49</v>
      </c>
      <c r="B33" s="10" t="e">
        <f>SUM(#REF!)</f>
        <v>#REF!</v>
      </c>
      <c r="C33" s="10" t="e">
        <f>SUM(#REF!)</f>
        <v>#REF!</v>
      </c>
      <c r="D33" s="10" t="e">
        <f>SUM(#REF!)</f>
        <v>#REF!</v>
      </c>
      <c r="E33" s="10" t="e">
        <f>SUM(#REF!)</f>
        <v>#REF!</v>
      </c>
      <c r="F33" s="10" t="e">
        <f>SUM(#REF!)</f>
        <v>#REF!</v>
      </c>
      <c r="G33" s="10" t="e">
        <f>SUM(#REF!)</f>
        <v>#REF!</v>
      </c>
      <c r="H33" s="10" t="e">
        <f>SUM(#REF!)</f>
        <v>#REF!</v>
      </c>
      <c r="I33" s="22" t="e">
        <f>SUM(#REF!)</f>
        <v>#REF!</v>
      </c>
      <c r="J33" s="23" t="e">
        <f>((I33/H33)-1)*100</f>
        <v>#REF!</v>
      </c>
    </row>
    <row r="34" spans="1:10" x14ac:dyDescent="0.3">
      <c r="A34" s="9" t="s">
        <v>64</v>
      </c>
      <c r="B34" s="54" t="e">
        <f>B35/B33*100</f>
        <v>#REF!</v>
      </c>
      <c r="C34" s="54" t="e">
        <f t="shared" ref="C34:I34" si="7">C35/C33*100</f>
        <v>#REF!</v>
      </c>
      <c r="D34" s="54" t="e">
        <f t="shared" si="7"/>
        <v>#REF!</v>
      </c>
      <c r="E34" s="54" t="e">
        <f t="shared" si="7"/>
        <v>#REF!</v>
      </c>
      <c r="F34" s="54" t="e">
        <f t="shared" si="7"/>
        <v>#REF!</v>
      </c>
      <c r="G34" s="54" t="e">
        <f t="shared" si="7"/>
        <v>#REF!</v>
      </c>
      <c r="H34" s="54" t="e">
        <f t="shared" si="7"/>
        <v>#REF!</v>
      </c>
      <c r="I34" s="55" t="e">
        <f t="shared" si="7"/>
        <v>#REF!</v>
      </c>
      <c r="J34" s="23" t="e">
        <f>((I34/H34)-1)*100</f>
        <v>#REF!</v>
      </c>
    </row>
    <row r="35" spans="1:10" x14ac:dyDescent="0.3">
      <c r="A35" s="9" t="s">
        <v>43</v>
      </c>
      <c r="B35" s="10" t="e">
        <f>SUM(#REF!)</f>
        <v>#REF!</v>
      </c>
      <c r="C35" s="10" t="e">
        <f>SUM(#REF!)</f>
        <v>#REF!</v>
      </c>
      <c r="D35" s="10" t="e">
        <f>SUM(#REF!)</f>
        <v>#REF!</v>
      </c>
      <c r="E35" s="10" t="e">
        <f>SUM(#REF!)</f>
        <v>#REF!</v>
      </c>
      <c r="F35" s="10" t="e">
        <f>SUM(#REF!)</f>
        <v>#REF!</v>
      </c>
      <c r="G35" s="10" t="e">
        <f>SUM(#REF!)</f>
        <v>#REF!</v>
      </c>
      <c r="H35" s="10" t="e">
        <f>SUM(#REF!)</f>
        <v>#REF!</v>
      </c>
      <c r="I35" s="22" t="e">
        <f>SUM(#REF!)</f>
        <v>#REF!</v>
      </c>
      <c r="J35" s="23" t="e">
        <f>((I35/H35)-1)*100</f>
        <v>#REF!</v>
      </c>
    </row>
    <row r="36" spans="1:10" x14ac:dyDescent="0.3">
      <c r="A36" s="3" t="s">
        <v>14</v>
      </c>
      <c r="B36" s="3"/>
      <c r="C36" s="3"/>
      <c r="D36" s="3"/>
      <c r="E36" s="3"/>
      <c r="F36" s="3"/>
      <c r="G36" s="3"/>
      <c r="H36" s="3"/>
      <c r="I36" s="21"/>
      <c r="J36" s="21"/>
    </row>
    <row r="37" spans="1:10" x14ac:dyDescent="0.3">
      <c r="A37" s="9" t="s">
        <v>51</v>
      </c>
      <c r="B37" s="10" t="e">
        <f>SUM(#REF!)</f>
        <v>#REF!</v>
      </c>
      <c r="C37" s="10" t="e">
        <f>SUM(#REF!)</f>
        <v>#REF!</v>
      </c>
      <c r="D37" s="10" t="e">
        <f>SUM(#REF!)</f>
        <v>#REF!</v>
      </c>
      <c r="E37" s="10" t="e">
        <f>SUM(#REF!)</f>
        <v>#REF!</v>
      </c>
      <c r="F37" s="10" t="e">
        <f>SUM(#REF!)</f>
        <v>#REF!</v>
      </c>
      <c r="G37" s="10" t="e">
        <f>SUM(#REF!)</f>
        <v>#REF!</v>
      </c>
      <c r="H37" s="10" t="e">
        <f>SUM(#REF!)</f>
        <v>#REF!</v>
      </c>
      <c r="I37" s="22" t="e">
        <f>SUM(#REF!)</f>
        <v>#REF!</v>
      </c>
      <c r="J37" s="23" t="e">
        <f>((I37/H37)-1)*100</f>
        <v>#REF!</v>
      </c>
    </row>
    <row r="38" spans="1:10" x14ac:dyDescent="0.3">
      <c r="A38" s="9" t="s">
        <v>64</v>
      </c>
      <c r="B38" s="54" t="e">
        <f>B39/B37*100</f>
        <v>#REF!</v>
      </c>
      <c r="C38" s="54" t="e">
        <f t="shared" ref="C38" si="8">C39/C37*100</f>
        <v>#REF!</v>
      </c>
      <c r="D38" s="54" t="e">
        <f t="shared" ref="D38" si="9">D39/D37*100</f>
        <v>#REF!</v>
      </c>
      <c r="E38" s="54" t="e">
        <f t="shared" ref="E38" si="10">E39/E37*100</f>
        <v>#REF!</v>
      </c>
      <c r="F38" s="54" t="e">
        <f t="shared" ref="F38" si="11">F39/F37*100</f>
        <v>#REF!</v>
      </c>
      <c r="G38" s="54" t="e">
        <f t="shared" ref="G38" si="12">G39/G37*100</f>
        <v>#REF!</v>
      </c>
      <c r="H38" s="54" t="e">
        <f t="shared" ref="H38" si="13">H39/H37*100</f>
        <v>#REF!</v>
      </c>
      <c r="I38" s="55" t="e">
        <f t="shared" ref="I38" si="14">I39/I37*100</f>
        <v>#REF!</v>
      </c>
      <c r="J38" s="23" t="e">
        <f>((I38/H38)-1)*100</f>
        <v>#REF!</v>
      </c>
    </row>
    <row r="39" spans="1:10" x14ac:dyDescent="0.3">
      <c r="A39" s="9" t="s">
        <v>43</v>
      </c>
      <c r="B39" s="10" t="e">
        <f>SUM(#REF!)</f>
        <v>#REF!</v>
      </c>
      <c r="C39" s="10" t="e">
        <f>SUM(#REF!)</f>
        <v>#REF!</v>
      </c>
      <c r="D39" s="10" t="e">
        <f>SUM(#REF!)</f>
        <v>#REF!</v>
      </c>
      <c r="E39" s="10" t="e">
        <f>SUM(#REF!)</f>
        <v>#REF!</v>
      </c>
      <c r="F39" s="10" t="e">
        <f>SUM(#REF!)</f>
        <v>#REF!</v>
      </c>
      <c r="G39" s="10" t="e">
        <f>SUM(#REF!)</f>
        <v>#REF!</v>
      </c>
      <c r="H39" s="10" t="e">
        <f>SUM(#REF!)</f>
        <v>#REF!</v>
      </c>
      <c r="I39" s="22" t="e">
        <f>SUM(#REF!)</f>
        <v>#REF!</v>
      </c>
      <c r="J39" s="23" t="e">
        <f>((I39/H39)-1)*100</f>
        <v>#REF!</v>
      </c>
    </row>
    <row r="40" spans="1:10" x14ac:dyDescent="0.3">
      <c r="A40" s="3" t="s">
        <v>10</v>
      </c>
      <c r="B40" s="3"/>
      <c r="C40" s="3"/>
      <c r="D40" s="3"/>
      <c r="E40" s="3"/>
      <c r="F40" s="3"/>
      <c r="G40" s="3"/>
      <c r="H40" s="3"/>
      <c r="I40" s="21"/>
      <c r="J40" s="21"/>
    </row>
    <row r="41" spans="1:10" x14ac:dyDescent="0.3">
      <c r="A41" s="9" t="s">
        <v>51</v>
      </c>
      <c r="B41" s="10" t="e">
        <f>SUM(#REF!)</f>
        <v>#REF!</v>
      </c>
      <c r="C41" s="10" t="e">
        <f>SUM(#REF!)</f>
        <v>#REF!</v>
      </c>
      <c r="D41" s="10" t="e">
        <f>SUM(#REF!)</f>
        <v>#REF!</v>
      </c>
      <c r="E41" s="10" t="e">
        <f>SUM(#REF!)</f>
        <v>#REF!</v>
      </c>
      <c r="F41" s="10" t="e">
        <f>SUM(#REF!)</f>
        <v>#REF!</v>
      </c>
      <c r="G41" s="10" t="e">
        <f>SUM(#REF!)</f>
        <v>#REF!</v>
      </c>
      <c r="H41" s="10" t="e">
        <f>SUM(#REF!)</f>
        <v>#REF!</v>
      </c>
      <c r="I41" s="22" t="e">
        <f>SUM(#REF!)</f>
        <v>#REF!</v>
      </c>
      <c r="J41" s="23" t="e">
        <f>((I41/H41)-1)*100</f>
        <v>#REF!</v>
      </c>
    </row>
    <row r="42" spans="1:10" x14ac:dyDescent="0.3">
      <c r="A42" s="9" t="s">
        <v>64</v>
      </c>
      <c r="B42" s="54" t="e">
        <f>B43/B41*100</f>
        <v>#REF!</v>
      </c>
      <c r="C42" s="54" t="e">
        <f t="shared" ref="C42" si="15">C43/C41*100</f>
        <v>#REF!</v>
      </c>
      <c r="D42" s="54" t="e">
        <f t="shared" ref="D42" si="16">D43/D41*100</f>
        <v>#REF!</v>
      </c>
      <c r="E42" s="54" t="e">
        <f t="shared" ref="E42" si="17">E43/E41*100</f>
        <v>#REF!</v>
      </c>
      <c r="F42" s="54" t="e">
        <f t="shared" ref="F42" si="18">F43/F41*100</f>
        <v>#REF!</v>
      </c>
      <c r="G42" s="54" t="e">
        <f t="shared" ref="G42" si="19">G43/G41*100</f>
        <v>#REF!</v>
      </c>
      <c r="H42" s="54" t="e">
        <f t="shared" ref="H42" si="20">H43/H41*100</f>
        <v>#REF!</v>
      </c>
      <c r="I42" s="55" t="e">
        <f t="shared" ref="I42" si="21">I43/I41*100</f>
        <v>#REF!</v>
      </c>
      <c r="J42" s="23" t="e">
        <f>((I42/H42)-1)*100</f>
        <v>#REF!</v>
      </c>
    </row>
    <row r="43" spans="1:10" x14ac:dyDescent="0.3">
      <c r="A43" s="9" t="s">
        <v>43</v>
      </c>
      <c r="B43" s="10" t="e">
        <f>SUM(#REF!)</f>
        <v>#REF!</v>
      </c>
      <c r="C43" s="10" t="e">
        <f>SUM(#REF!)</f>
        <v>#REF!</v>
      </c>
      <c r="D43" s="10" t="e">
        <f>SUM(#REF!)</f>
        <v>#REF!</v>
      </c>
      <c r="E43" s="10" t="e">
        <f>SUM(#REF!)</f>
        <v>#REF!</v>
      </c>
      <c r="F43" s="10" t="e">
        <f>SUM(#REF!)</f>
        <v>#REF!</v>
      </c>
      <c r="G43" s="10" t="e">
        <f>SUM(#REF!)</f>
        <v>#REF!</v>
      </c>
      <c r="H43" s="10" t="e">
        <f>SUM(#REF!)</f>
        <v>#REF!</v>
      </c>
      <c r="I43" s="22" t="e">
        <f>SUM(#REF!)</f>
        <v>#REF!</v>
      </c>
      <c r="J43" s="23" t="e">
        <f>((I43/H43)-1)*100</f>
        <v>#REF!</v>
      </c>
    </row>
    <row r="44" spans="1:10" x14ac:dyDescent="0.3">
      <c r="A44" s="3" t="s">
        <v>15</v>
      </c>
      <c r="B44" s="3"/>
      <c r="C44" s="3"/>
      <c r="D44" s="3"/>
      <c r="E44" s="3"/>
      <c r="F44" s="3"/>
      <c r="G44" s="3"/>
      <c r="H44" s="3"/>
      <c r="I44" s="21"/>
      <c r="J44" s="21"/>
    </row>
    <row r="45" spans="1:10" x14ac:dyDescent="0.3">
      <c r="A45" s="9" t="s">
        <v>51</v>
      </c>
      <c r="B45" s="10" t="e">
        <f>SUM(#REF!)</f>
        <v>#REF!</v>
      </c>
      <c r="C45" s="10" t="e">
        <f>SUM(#REF!)</f>
        <v>#REF!</v>
      </c>
      <c r="D45" s="10" t="e">
        <f>SUM(#REF!)</f>
        <v>#REF!</v>
      </c>
      <c r="E45" s="10" t="e">
        <f>SUM(#REF!)</f>
        <v>#REF!</v>
      </c>
      <c r="F45" s="10" t="e">
        <f>SUM(#REF!)</f>
        <v>#REF!</v>
      </c>
      <c r="G45" s="10" t="e">
        <f>SUM(#REF!)</f>
        <v>#REF!</v>
      </c>
      <c r="H45" s="10" t="e">
        <f>SUM(#REF!)</f>
        <v>#REF!</v>
      </c>
      <c r="I45" s="22" t="e">
        <f>SUM(#REF!)</f>
        <v>#REF!</v>
      </c>
      <c r="J45" s="23" t="e">
        <f>((I45/H45)-1)*100</f>
        <v>#REF!</v>
      </c>
    </row>
    <row r="46" spans="1:10" x14ac:dyDescent="0.3">
      <c r="A46" s="9" t="s">
        <v>64</v>
      </c>
      <c r="B46" s="54" t="e">
        <f>B47/B45*100</f>
        <v>#REF!</v>
      </c>
      <c r="C46" s="54" t="e">
        <f t="shared" ref="C46" si="22">C47/C45*100</f>
        <v>#REF!</v>
      </c>
      <c r="D46" s="54" t="e">
        <f t="shared" ref="D46" si="23">D47/D45*100</f>
        <v>#REF!</v>
      </c>
      <c r="E46" s="54" t="e">
        <f t="shared" ref="E46" si="24">E47/E45*100</f>
        <v>#REF!</v>
      </c>
      <c r="F46" s="54" t="e">
        <f t="shared" ref="F46" si="25">F47/F45*100</f>
        <v>#REF!</v>
      </c>
      <c r="G46" s="54" t="e">
        <f t="shared" ref="G46" si="26">G47/G45*100</f>
        <v>#REF!</v>
      </c>
      <c r="H46" s="54" t="e">
        <f t="shared" ref="H46" si="27">H47/H45*100</f>
        <v>#REF!</v>
      </c>
      <c r="I46" s="55" t="e">
        <f t="shared" ref="I46" si="28">I47/I45*100</f>
        <v>#REF!</v>
      </c>
      <c r="J46" s="23" t="e">
        <f>((I46/H46)-1)*100</f>
        <v>#REF!</v>
      </c>
    </row>
    <row r="47" spans="1:10" x14ac:dyDescent="0.3">
      <c r="A47" s="9" t="s">
        <v>43</v>
      </c>
      <c r="B47" s="10" t="e">
        <f>SUM(#REF!)</f>
        <v>#REF!</v>
      </c>
      <c r="C47" s="10" t="e">
        <f>SUM(#REF!)</f>
        <v>#REF!</v>
      </c>
      <c r="D47" s="10" t="e">
        <f>SUM(#REF!)</f>
        <v>#REF!</v>
      </c>
      <c r="E47" s="10" t="e">
        <f>SUM(#REF!)</f>
        <v>#REF!</v>
      </c>
      <c r="F47" s="10" t="e">
        <f>SUM(#REF!)</f>
        <v>#REF!</v>
      </c>
      <c r="G47" s="10" t="e">
        <f>SUM(#REF!)</f>
        <v>#REF!</v>
      </c>
      <c r="H47" s="10" t="e">
        <f>SUM(#REF!)</f>
        <v>#REF!</v>
      </c>
      <c r="I47" s="22" t="e">
        <f>SUM(#REF!)</f>
        <v>#REF!</v>
      </c>
      <c r="J47" s="23" t="e">
        <f>((I47/H47)-1)*100</f>
        <v>#REF!</v>
      </c>
    </row>
    <row r="48" spans="1:10" x14ac:dyDescent="0.3">
      <c r="A48" s="3" t="s">
        <v>9</v>
      </c>
      <c r="B48" s="3"/>
      <c r="C48" s="3"/>
      <c r="D48" s="3"/>
      <c r="E48" s="3"/>
      <c r="F48" s="3"/>
      <c r="G48" s="3"/>
      <c r="H48" s="3"/>
      <c r="I48" s="21"/>
      <c r="J48" s="21"/>
    </row>
    <row r="49" spans="1:13" x14ac:dyDescent="0.3">
      <c r="A49" s="9" t="s">
        <v>51</v>
      </c>
      <c r="B49" s="10" t="e">
        <f>SUM(#REF!)</f>
        <v>#REF!</v>
      </c>
      <c r="C49" s="10" t="e">
        <f>SUM(#REF!)</f>
        <v>#REF!</v>
      </c>
      <c r="D49" s="10" t="e">
        <f>SUM(#REF!)</f>
        <v>#REF!</v>
      </c>
      <c r="E49" s="10" t="e">
        <f>SUM(#REF!)</f>
        <v>#REF!</v>
      </c>
      <c r="F49" s="10" t="e">
        <f>SUM(#REF!)</f>
        <v>#REF!</v>
      </c>
      <c r="G49" s="10" t="e">
        <f>SUM(#REF!)</f>
        <v>#REF!</v>
      </c>
      <c r="H49" s="10" t="e">
        <f>SUM(#REF!)</f>
        <v>#REF!</v>
      </c>
      <c r="I49" s="22" t="e">
        <f>SUM(#REF!)</f>
        <v>#REF!</v>
      </c>
      <c r="J49" s="23" t="e">
        <f>((I49/H49)-1)*100</f>
        <v>#REF!</v>
      </c>
    </row>
    <row r="50" spans="1:13" x14ac:dyDescent="0.3">
      <c r="A50" s="9" t="s">
        <v>64</v>
      </c>
      <c r="B50" s="54" t="e">
        <f>B51/B49*100</f>
        <v>#REF!</v>
      </c>
      <c r="C50" s="54" t="e">
        <f t="shared" ref="C50" si="29">C51/C49*100</f>
        <v>#REF!</v>
      </c>
      <c r="D50" s="54" t="e">
        <f t="shared" ref="D50" si="30">D51/D49*100</f>
        <v>#REF!</v>
      </c>
      <c r="E50" s="54" t="e">
        <f t="shared" ref="E50" si="31">E51/E49*100</f>
        <v>#REF!</v>
      </c>
      <c r="F50" s="54" t="e">
        <f t="shared" ref="F50" si="32">F51/F49*100</f>
        <v>#REF!</v>
      </c>
      <c r="G50" s="54" t="e">
        <f t="shared" ref="G50" si="33">G51/G49*100</f>
        <v>#REF!</v>
      </c>
      <c r="H50" s="54" t="e">
        <f t="shared" ref="H50" si="34">H51/H49*100</f>
        <v>#REF!</v>
      </c>
      <c r="I50" s="55" t="e">
        <f t="shared" ref="I50" si="35">I51/I49*100</f>
        <v>#REF!</v>
      </c>
      <c r="J50" s="23" t="e">
        <f>((I50/H50)-1)*100</f>
        <v>#REF!</v>
      </c>
    </row>
    <row r="51" spans="1:13" x14ac:dyDescent="0.3">
      <c r="A51" s="9" t="s">
        <v>43</v>
      </c>
      <c r="B51" s="10" t="e">
        <f>SUM(#REF!)</f>
        <v>#REF!</v>
      </c>
      <c r="C51" s="10" t="e">
        <f>SUM(#REF!)</f>
        <v>#REF!</v>
      </c>
      <c r="D51" s="10" t="e">
        <f>SUM(#REF!)</f>
        <v>#REF!</v>
      </c>
      <c r="E51" s="10" t="e">
        <f>SUM(#REF!)</f>
        <v>#REF!</v>
      </c>
      <c r="F51" s="10" t="e">
        <f>SUM(#REF!)</f>
        <v>#REF!</v>
      </c>
      <c r="G51" s="10" t="e">
        <f>SUM(#REF!)</f>
        <v>#REF!</v>
      </c>
      <c r="H51" s="10" t="e">
        <f>SUM(#REF!)</f>
        <v>#REF!</v>
      </c>
      <c r="I51" s="22" t="e">
        <f>SUM(#REF!)</f>
        <v>#REF!</v>
      </c>
      <c r="J51" s="23" t="e">
        <f>((I51/H51)-1)*100</f>
        <v>#REF!</v>
      </c>
    </row>
    <row r="52" spans="1:13" ht="20.100000000000001" customHeight="1" x14ac:dyDescent="0.3">
      <c r="A52" s="12" t="s">
        <v>6</v>
      </c>
      <c r="B52" s="12"/>
      <c r="C52" s="12"/>
      <c r="D52" s="12"/>
      <c r="E52" s="12"/>
      <c r="F52" s="12"/>
      <c r="G52" s="12"/>
      <c r="H52" s="12"/>
      <c r="I52" s="24"/>
      <c r="J52" s="24"/>
    </row>
    <row r="53" spans="1:13" x14ac:dyDescent="0.3">
      <c r="A53" s="3" t="s">
        <v>13</v>
      </c>
      <c r="B53" s="3"/>
      <c r="C53" s="3"/>
      <c r="D53" s="3"/>
      <c r="E53" s="3"/>
      <c r="F53" s="3"/>
      <c r="G53" s="3"/>
      <c r="H53" s="3"/>
      <c r="I53" s="21"/>
      <c r="J53" s="21"/>
    </row>
    <row r="54" spans="1:13" x14ac:dyDescent="0.3">
      <c r="A54" s="9" t="s">
        <v>42</v>
      </c>
      <c r="B54" s="10" t="e">
        <f>SUM(#REF!)</f>
        <v>#REF!</v>
      </c>
      <c r="C54" s="10" t="e">
        <f>SUM(#REF!)</f>
        <v>#REF!</v>
      </c>
      <c r="D54" s="10" t="e">
        <f>SUM(#REF!)</f>
        <v>#REF!</v>
      </c>
      <c r="E54" s="10" t="e">
        <f>SUM(#REF!)</f>
        <v>#REF!</v>
      </c>
      <c r="F54" s="10" t="e">
        <f>SUM(#REF!)</f>
        <v>#REF!</v>
      </c>
      <c r="G54" s="10" t="e">
        <f>SUM(#REF!)</f>
        <v>#REF!</v>
      </c>
      <c r="H54" s="10" t="e">
        <f>SUM(#REF!)</f>
        <v>#REF!</v>
      </c>
      <c r="I54" s="22" t="e">
        <f>SUM(#REF!)</f>
        <v>#REF!</v>
      </c>
      <c r="J54" s="23" t="e">
        <f>((I54/H54)-1)*100</f>
        <v>#REF!</v>
      </c>
    </row>
    <row r="55" spans="1:13" x14ac:dyDescent="0.3">
      <c r="A55" s="9" t="s">
        <v>44</v>
      </c>
      <c r="B55" s="33">
        <v>3.6200765332580152</v>
      </c>
      <c r="C55" s="33">
        <v>2.7835904208719491</v>
      </c>
      <c r="D55" s="33">
        <v>2.7376101733815115</v>
      </c>
      <c r="E55" s="33">
        <v>3.5772218102214572</v>
      </c>
      <c r="F55" s="33">
        <v>3.2866527112258184</v>
      </c>
      <c r="G55" s="33">
        <v>3.037207466366536</v>
      </c>
      <c r="H55" s="33">
        <v>0</v>
      </c>
      <c r="I55" s="32">
        <v>0</v>
      </c>
      <c r="J55" s="23" t="e">
        <f>((I55/H55)-1)*100</f>
        <v>#DIV/0!</v>
      </c>
    </row>
    <row r="56" spans="1:13" x14ac:dyDescent="0.3">
      <c r="A56" s="9" t="s">
        <v>43</v>
      </c>
      <c r="B56" s="10" t="e">
        <f>+B54*B55</f>
        <v>#REF!</v>
      </c>
      <c r="C56" s="10" t="e">
        <f>+C54*C55</f>
        <v>#REF!</v>
      </c>
      <c r="D56" s="10" t="e">
        <f t="shared" ref="D56:G56" si="36">+D54*D55</f>
        <v>#REF!</v>
      </c>
      <c r="E56" s="10" t="e">
        <f t="shared" si="36"/>
        <v>#REF!</v>
      </c>
      <c r="F56" s="10" t="e">
        <f t="shared" si="36"/>
        <v>#REF!</v>
      </c>
      <c r="G56" s="10" t="e">
        <f t="shared" si="36"/>
        <v>#REF!</v>
      </c>
      <c r="H56" s="10" t="e">
        <f>+H54*H55</f>
        <v>#REF!</v>
      </c>
      <c r="I56" s="22" t="e">
        <f>+I54*I55</f>
        <v>#REF!</v>
      </c>
      <c r="J56" s="23" t="e">
        <f>((I56/H56)-1)*100</f>
        <v>#REF!</v>
      </c>
    </row>
    <row r="57" spans="1:13" x14ac:dyDescent="0.3">
      <c r="A57" s="3" t="s">
        <v>14</v>
      </c>
      <c r="B57" s="3"/>
      <c r="C57" s="3"/>
      <c r="D57" s="3"/>
      <c r="E57" s="3"/>
      <c r="F57" s="3"/>
      <c r="G57" s="3"/>
      <c r="H57" s="3"/>
      <c r="I57" s="21"/>
      <c r="J57" s="21"/>
    </row>
    <row r="58" spans="1:13" x14ac:dyDescent="0.3">
      <c r="A58" s="9" t="s">
        <v>42</v>
      </c>
      <c r="B58" s="10" t="e">
        <f>SUM(#REF!)</f>
        <v>#REF!</v>
      </c>
      <c r="C58" s="10" t="e">
        <f>SUM(#REF!)</f>
        <v>#REF!</v>
      </c>
      <c r="D58" s="10" t="e">
        <f>SUM(#REF!)</f>
        <v>#REF!</v>
      </c>
      <c r="E58" s="10" t="e">
        <f>SUM(#REF!)</f>
        <v>#REF!</v>
      </c>
      <c r="F58" s="10" t="e">
        <f>SUM(#REF!)</f>
        <v>#REF!</v>
      </c>
      <c r="G58" s="10" t="e">
        <f>SUM(#REF!)</f>
        <v>#REF!</v>
      </c>
      <c r="H58" s="10" t="e">
        <f>SUM(#REF!)</f>
        <v>#REF!</v>
      </c>
      <c r="I58" s="22" t="e">
        <f>SUM(#REF!)</f>
        <v>#REF!</v>
      </c>
      <c r="J58" s="23" t="e">
        <f>((I58/H58)-1)*100</f>
        <v>#REF!</v>
      </c>
    </row>
    <row r="59" spans="1:13" x14ac:dyDescent="0.3">
      <c r="A59" s="9" t="s">
        <v>44</v>
      </c>
      <c r="B59" s="33">
        <v>1.9518907953616884</v>
      </c>
      <c r="C59" s="33">
        <v>1.703557337573633</v>
      </c>
      <c r="D59" s="33">
        <v>1.7014628966036487</v>
      </c>
      <c r="E59" s="33">
        <v>2.4745460261720016</v>
      </c>
      <c r="F59" s="33">
        <v>2.1855030379231186</v>
      </c>
      <c r="G59" s="33">
        <v>1.8273089935478231</v>
      </c>
      <c r="H59" s="33">
        <v>0</v>
      </c>
      <c r="I59" s="32">
        <v>0</v>
      </c>
      <c r="J59" s="23" t="e">
        <f>((I59/H59)-1)*100</f>
        <v>#DIV/0!</v>
      </c>
    </row>
    <row r="60" spans="1:13" x14ac:dyDescent="0.3">
      <c r="A60" s="9" t="s">
        <v>43</v>
      </c>
      <c r="B60" s="10" t="e">
        <f t="shared" ref="B60:I60" si="37">+B58*B59</f>
        <v>#REF!</v>
      </c>
      <c r="C60" s="10" t="e">
        <f t="shared" si="37"/>
        <v>#REF!</v>
      </c>
      <c r="D60" s="10" t="e">
        <f t="shared" si="37"/>
        <v>#REF!</v>
      </c>
      <c r="E60" s="10" t="e">
        <f t="shared" si="37"/>
        <v>#REF!</v>
      </c>
      <c r="F60" s="10" t="e">
        <f t="shared" si="37"/>
        <v>#REF!</v>
      </c>
      <c r="G60" s="10" t="e">
        <f t="shared" si="37"/>
        <v>#REF!</v>
      </c>
      <c r="H60" s="10" t="e">
        <f t="shared" si="37"/>
        <v>#REF!</v>
      </c>
      <c r="I60" s="22" t="e">
        <f t="shared" si="37"/>
        <v>#REF!</v>
      </c>
      <c r="J60" s="23" t="e">
        <f>((I60/H60)-1)*100</f>
        <v>#REF!</v>
      </c>
    </row>
    <row r="61" spans="1:13" x14ac:dyDescent="0.3">
      <c r="A61" s="3" t="s">
        <v>10</v>
      </c>
      <c r="B61" s="3"/>
      <c r="C61" s="3"/>
      <c r="D61" s="3"/>
      <c r="E61" s="3"/>
      <c r="F61" s="3"/>
      <c r="G61" s="3"/>
      <c r="H61" s="3"/>
      <c r="I61" s="21"/>
      <c r="J61" s="21"/>
    </row>
    <row r="62" spans="1:13" x14ac:dyDescent="0.3">
      <c r="A62" s="9" t="s">
        <v>42</v>
      </c>
      <c r="B62" s="10" t="e">
        <f>SUM(#REF!)</f>
        <v>#REF!</v>
      </c>
      <c r="C62" s="10" t="e">
        <f>SUM(#REF!)</f>
        <v>#REF!</v>
      </c>
      <c r="D62" s="10" t="e">
        <f>SUM(#REF!)</f>
        <v>#REF!</v>
      </c>
      <c r="E62" s="10" t="e">
        <f>SUM(#REF!)</f>
        <v>#REF!</v>
      </c>
      <c r="F62" s="10" t="e">
        <f>SUM(#REF!)</f>
        <v>#REF!</v>
      </c>
      <c r="G62" s="10" t="e">
        <f>SUM(#REF!)</f>
        <v>#REF!</v>
      </c>
      <c r="H62" s="10" t="e">
        <f>SUM(#REF!)</f>
        <v>#REF!</v>
      </c>
      <c r="I62" s="22" t="e">
        <f>SUM(#REF!)</f>
        <v>#REF!</v>
      </c>
      <c r="J62" s="23" t="e">
        <f>((I62/H62)-1)*100</f>
        <v>#REF!</v>
      </c>
      <c r="K62" s="8">
        <v>577.89425730785729</v>
      </c>
      <c r="L62" s="8">
        <v>604.87589577187725</v>
      </c>
      <c r="M62" s="8">
        <v>4.6689577068502068E-2</v>
      </c>
    </row>
    <row r="63" spans="1:13" x14ac:dyDescent="0.3">
      <c r="A63" s="9" t="s">
        <v>44</v>
      </c>
      <c r="B63" s="33">
        <v>2.9817347277444757</v>
      </c>
      <c r="C63" s="33">
        <v>2.5775418125521927</v>
      </c>
      <c r="D63" s="33">
        <v>2.5362153377253538</v>
      </c>
      <c r="E63" s="33">
        <v>3.323671024183815</v>
      </c>
      <c r="F63" s="33">
        <v>3.0143925177135298</v>
      </c>
      <c r="G63" s="33">
        <v>2.8698369990397317</v>
      </c>
      <c r="H63" s="33">
        <v>0</v>
      </c>
      <c r="I63" s="32">
        <v>0</v>
      </c>
      <c r="J63" s="23" t="e">
        <f>((I63/H63)-1)*100</f>
        <v>#DIV/0!</v>
      </c>
      <c r="K63" s="8">
        <v>3.4976231590349292</v>
      </c>
      <c r="L63" s="8">
        <v>3.225441714477451</v>
      </c>
      <c r="M63" s="8">
        <v>-7.7818973680566256E-2</v>
      </c>
    </row>
    <row r="64" spans="1:13" x14ac:dyDescent="0.3">
      <c r="A64" s="9" t="s">
        <v>43</v>
      </c>
      <c r="B64" s="10" t="e">
        <f t="shared" ref="B64:H64" si="38">+B62*B63</f>
        <v>#REF!</v>
      </c>
      <c r="C64" s="10" t="e">
        <f t="shared" si="38"/>
        <v>#REF!</v>
      </c>
      <c r="D64" s="10" t="e">
        <f t="shared" si="38"/>
        <v>#REF!</v>
      </c>
      <c r="E64" s="10" t="e">
        <f t="shared" si="38"/>
        <v>#REF!</v>
      </c>
      <c r="F64" s="10" t="e">
        <f t="shared" si="38"/>
        <v>#REF!</v>
      </c>
      <c r="G64" s="10" t="e">
        <f t="shared" si="38"/>
        <v>#REF!</v>
      </c>
      <c r="H64" s="10" t="e">
        <f t="shared" si="38"/>
        <v>#REF!</v>
      </c>
      <c r="I64" s="22" t="e">
        <f>+I62*I63</f>
        <v>#REF!</v>
      </c>
      <c r="J64" s="23" t="e">
        <f>((I64/H64)-1)*100</f>
        <v>#REF!</v>
      </c>
      <c r="K64" s="8">
        <v>1704.6431583388201</v>
      </c>
      <c r="L64" s="8">
        <v>1591.2452606842426</v>
      </c>
      <c r="M64" s="8">
        <v>-6.6522953557672501E-2</v>
      </c>
    </row>
    <row r="65" spans="1:10" ht="20.100000000000001" customHeight="1" x14ac:dyDescent="0.3">
      <c r="A65" s="19" t="s">
        <v>23</v>
      </c>
      <c r="B65" s="19"/>
      <c r="C65" s="19"/>
      <c r="D65" s="19"/>
      <c r="E65" s="19"/>
      <c r="F65" s="19"/>
      <c r="G65" s="19"/>
      <c r="H65" s="19"/>
      <c r="I65" s="25"/>
      <c r="J65" s="25"/>
    </row>
    <row r="66" spans="1:10" x14ac:dyDescent="0.3">
      <c r="A66" s="3" t="s">
        <v>13</v>
      </c>
      <c r="B66" s="3"/>
      <c r="C66" s="3"/>
      <c r="D66" s="3"/>
      <c r="E66" s="3"/>
      <c r="F66" s="3"/>
      <c r="G66" s="3"/>
      <c r="H66" s="3"/>
      <c r="I66" s="21"/>
      <c r="J66" s="21"/>
    </row>
    <row r="67" spans="1:10" x14ac:dyDescent="0.3">
      <c r="A67" s="9" t="s">
        <v>12</v>
      </c>
      <c r="B67" s="10" t="e">
        <f>AVERAGE(#REF!)*1000</f>
        <v>#REF!</v>
      </c>
      <c r="C67" s="10" t="e">
        <f>AVERAGE(#REF!)*1000</f>
        <v>#REF!</v>
      </c>
      <c r="D67" s="10" t="e">
        <f>AVERAGE(#REF!)*1000</f>
        <v>#REF!</v>
      </c>
      <c r="E67" s="10" t="e">
        <f>AVERAGE(#REF!)*1000</f>
        <v>#REF!</v>
      </c>
      <c r="F67" s="10" t="e">
        <f>AVERAGE(#REF!)*1000</f>
        <v>#REF!</v>
      </c>
      <c r="G67" s="10" t="e">
        <f>AVERAGE(#REF!)*1000</f>
        <v>#REF!</v>
      </c>
      <c r="H67" s="10" t="e">
        <f>AVERAGE(#REF!)*1000</f>
        <v>#REF!</v>
      </c>
      <c r="I67" s="22" t="e">
        <f>AVERAGE(#REF!)*1000</f>
        <v>#REF!</v>
      </c>
      <c r="J67" s="23" t="e">
        <f t="shared" ref="J67:J72" si="39">((I67/H67)-1)*100</f>
        <v>#REF!</v>
      </c>
    </row>
    <row r="68" spans="1:10" x14ac:dyDescent="0.3">
      <c r="A68" s="9" t="s">
        <v>11</v>
      </c>
      <c r="B68" s="10" t="e">
        <f>AVERAGE(#REF!)*1000</f>
        <v>#REF!</v>
      </c>
      <c r="C68" s="10" t="e">
        <f>AVERAGE(#REF!)*1000</f>
        <v>#REF!</v>
      </c>
      <c r="D68" s="10" t="e">
        <f>AVERAGE(#REF!)*1000</f>
        <v>#REF!</v>
      </c>
      <c r="E68" s="10" t="e">
        <f>AVERAGE(#REF!)*1000</f>
        <v>#REF!</v>
      </c>
      <c r="F68" s="10" t="e">
        <f>AVERAGE(#REF!)*1000</f>
        <v>#REF!</v>
      </c>
      <c r="G68" s="10" t="e">
        <f>AVERAGE(#REF!)*1000</f>
        <v>#REF!</v>
      </c>
      <c r="H68" s="10" t="e">
        <f>AVERAGE(#REF!)*1000</f>
        <v>#REF!</v>
      </c>
      <c r="I68" s="22" t="e">
        <f>AVERAGE(#REF!)*1000</f>
        <v>#REF!</v>
      </c>
      <c r="J68" s="23" t="e">
        <f t="shared" si="39"/>
        <v>#REF!</v>
      </c>
    </row>
    <row r="69" spans="1:10" x14ac:dyDescent="0.3">
      <c r="A69" s="9" t="s">
        <v>6</v>
      </c>
      <c r="B69" s="10" t="e">
        <f>AVERAGE(#REF!)*1000</f>
        <v>#REF!</v>
      </c>
      <c r="C69" s="10" t="e">
        <f>AVERAGE(#REF!)*1000</f>
        <v>#REF!</v>
      </c>
      <c r="D69" s="10" t="e">
        <f>AVERAGE(#REF!)*1000</f>
        <v>#REF!</v>
      </c>
      <c r="E69" s="10" t="e">
        <f>AVERAGE(#REF!)*1000</f>
        <v>#REF!</v>
      </c>
      <c r="F69" s="10" t="e">
        <f>AVERAGE(#REF!)*1000</f>
        <v>#REF!</v>
      </c>
      <c r="G69" s="10" t="e">
        <f>AVERAGE(#REF!)*1000</f>
        <v>#REF!</v>
      </c>
      <c r="H69" s="10" t="e">
        <f>AVERAGE(#REF!)*1000</f>
        <v>#REF!</v>
      </c>
      <c r="I69" s="22" t="e">
        <f>AVERAGE(#REF!)*1000</f>
        <v>#REF!</v>
      </c>
      <c r="J69" s="23" t="e">
        <f t="shared" si="39"/>
        <v>#REF!</v>
      </c>
    </row>
    <row r="70" spans="1:10" x14ac:dyDescent="0.3">
      <c r="A70" s="9" t="s">
        <v>4</v>
      </c>
      <c r="B70" s="10" t="e">
        <f>AVERAGE(#REF!)*1000</f>
        <v>#REF!</v>
      </c>
      <c r="C70" s="10" t="e">
        <f>AVERAGE(#REF!)*1000</f>
        <v>#REF!</v>
      </c>
      <c r="D70" s="10" t="e">
        <f>AVERAGE(#REF!)*1000</f>
        <v>#REF!</v>
      </c>
      <c r="E70" s="10" t="e">
        <f>AVERAGE(#REF!)*1000</f>
        <v>#REF!</v>
      </c>
      <c r="F70" s="10" t="e">
        <f>AVERAGE(#REF!)*1000</f>
        <v>#REF!</v>
      </c>
      <c r="G70" s="10" t="e">
        <f>AVERAGE(#REF!)*1000</f>
        <v>#REF!</v>
      </c>
      <c r="H70" s="10" t="e">
        <f>AVERAGE(#REF!)*1000</f>
        <v>#REF!</v>
      </c>
      <c r="I70" s="22" t="e">
        <f>AVERAGE(#REF!)*1000</f>
        <v>#REF!</v>
      </c>
      <c r="J70" s="23" t="e">
        <f t="shared" si="39"/>
        <v>#REF!</v>
      </c>
    </row>
    <row r="71" spans="1:10" x14ac:dyDescent="0.3">
      <c r="A71" s="9" t="s">
        <v>7</v>
      </c>
      <c r="B71" s="10" t="e">
        <f>AVERAGE(#REF!)*1000</f>
        <v>#REF!</v>
      </c>
      <c r="C71" s="10" t="e">
        <f>AVERAGE(#REF!)*1000</f>
        <v>#REF!</v>
      </c>
      <c r="D71" s="10" t="e">
        <f>AVERAGE(#REF!)*1000</f>
        <v>#REF!</v>
      </c>
      <c r="E71" s="10" t="e">
        <f>AVERAGE(#REF!)*1000</f>
        <v>#REF!</v>
      </c>
      <c r="F71" s="10" t="e">
        <f>AVERAGE(#REF!)*1000</f>
        <v>#REF!</v>
      </c>
      <c r="G71" s="10" t="e">
        <f>AVERAGE(#REF!)*1000</f>
        <v>#REF!</v>
      </c>
      <c r="H71" s="10" t="e">
        <f>AVERAGE(#REF!)*1000</f>
        <v>#REF!</v>
      </c>
      <c r="I71" s="22" t="e">
        <f>AVERAGE(#REF!)*1000</f>
        <v>#REF!</v>
      </c>
      <c r="J71" s="23" t="e">
        <f t="shared" si="39"/>
        <v>#REF!</v>
      </c>
    </row>
    <row r="72" spans="1:10" x14ac:dyDescent="0.3">
      <c r="A72" s="9" t="s">
        <v>8</v>
      </c>
      <c r="B72" s="10" t="e">
        <f>AVERAGE(#REF!)*1000</f>
        <v>#REF!</v>
      </c>
      <c r="C72" s="10" t="e">
        <f>AVERAGE(#REF!)*1000</f>
        <v>#REF!</v>
      </c>
      <c r="D72" s="10" t="e">
        <f>AVERAGE(#REF!)*1000</f>
        <v>#REF!</v>
      </c>
      <c r="E72" s="10" t="e">
        <f>AVERAGE(#REF!)*1000</f>
        <v>#REF!</v>
      </c>
      <c r="F72" s="10" t="e">
        <f>AVERAGE(#REF!)*1000</f>
        <v>#REF!</v>
      </c>
      <c r="G72" s="10" t="e">
        <f>AVERAGE(#REF!)*1000</f>
        <v>#REF!</v>
      </c>
      <c r="H72" s="10" t="e">
        <f>AVERAGE(#REF!)*1000</f>
        <v>#REF!</v>
      </c>
      <c r="I72" s="22" t="e">
        <f>AVERAGE(#REF!)*1000</f>
        <v>#REF!</v>
      </c>
      <c r="J72" s="23" t="e">
        <f t="shared" si="39"/>
        <v>#REF!</v>
      </c>
    </row>
    <row r="73" spans="1:10" x14ac:dyDescent="0.3">
      <c r="A73" s="3" t="s">
        <v>14</v>
      </c>
      <c r="B73" s="3"/>
      <c r="C73" s="3"/>
      <c r="D73" s="3"/>
      <c r="E73" s="3"/>
      <c r="F73" s="3"/>
      <c r="G73" s="3"/>
      <c r="H73" s="3"/>
      <c r="I73" s="21"/>
      <c r="J73" s="21"/>
    </row>
    <row r="74" spans="1:10" x14ac:dyDescent="0.3">
      <c r="A74" s="9" t="s">
        <v>12</v>
      </c>
      <c r="B74" s="10" t="e">
        <f>AVERAGE(#REF!)*1000</f>
        <v>#REF!</v>
      </c>
      <c r="C74" s="10" t="e">
        <f>AVERAGE(#REF!)*1000</f>
        <v>#REF!</v>
      </c>
      <c r="D74" s="10" t="e">
        <f>AVERAGE(#REF!)*1000</f>
        <v>#REF!</v>
      </c>
      <c r="E74" s="10" t="e">
        <f>AVERAGE(#REF!)*1000</f>
        <v>#REF!</v>
      </c>
      <c r="F74" s="10" t="e">
        <f>AVERAGE(#REF!)*1000</f>
        <v>#REF!</v>
      </c>
      <c r="G74" s="10" t="e">
        <f>AVERAGE(#REF!)*1000</f>
        <v>#REF!</v>
      </c>
      <c r="H74" s="10" t="e">
        <f>AVERAGE(#REF!)*1000</f>
        <v>#REF!</v>
      </c>
      <c r="I74" s="22" t="e">
        <f>AVERAGE(#REF!)*1000</f>
        <v>#REF!</v>
      </c>
      <c r="J74" s="23" t="e">
        <f t="shared" ref="J74:J79" si="40">((I74/H74)-1)*100</f>
        <v>#REF!</v>
      </c>
    </row>
    <row r="75" spans="1:10" x14ac:dyDescent="0.3">
      <c r="A75" s="9" t="s">
        <v>11</v>
      </c>
      <c r="B75" s="10" t="e">
        <f>AVERAGE(#REF!)*1000</f>
        <v>#REF!</v>
      </c>
      <c r="C75" s="10" t="e">
        <f>AVERAGE(#REF!)*1000</f>
        <v>#REF!</v>
      </c>
      <c r="D75" s="10" t="e">
        <f>AVERAGE(#REF!)*1000</f>
        <v>#REF!</v>
      </c>
      <c r="E75" s="10" t="e">
        <f>AVERAGE(#REF!)*1000</f>
        <v>#REF!</v>
      </c>
      <c r="F75" s="10" t="e">
        <f>AVERAGE(#REF!)*1000</f>
        <v>#REF!</v>
      </c>
      <c r="G75" s="10" t="e">
        <f>AVERAGE(#REF!)*1000</f>
        <v>#REF!</v>
      </c>
      <c r="H75" s="10" t="e">
        <f>AVERAGE(#REF!)*1000</f>
        <v>#REF!</v>
      </c>
      <c r="I75" s="22" t="e">
        <f>AVERAGE(#REF!)*1000</f>
        <v>#REF!</v>
      </c>
      <c r="J75" s="23" t="e">
        <f t="shared" si="40"/>
        <v>#REF!</v>
      </c>
    </row>
    <row r="76" spans="1:10" x14ac:dyDescent="0.3">
      <c r="A76" s="9" t="s">
        <v>6</v>
      </c>
      <c r="B76" s="10" t="e">
        <f>AVERAGE(#REF!)*1000</f>
        <v>#REF!</v>
      </c>
      <c r="C76" s="10" t="e">
        <f>AVERAGE(#REF!)*1000</f>
        <v>#REF!</v>
      </c>
      <c r="D76" s="10" t="e">
        <f>AVERAGE(#REF!)*1000</f>
        <v>#REF!</v>
      </c>
      <c r="E76" s="10" t="e">
        <f>AVERAGE(#REF!)*1000</f>
        <v>#REF!</v>
      </c>
      <c r="F76" s="10" t="e">
        <f>AVERAGE(#REF!)*1000</f>
        <v>#REF!</v>
      </c>
      <c r="G76" s="10" t="e">
        <f>AVERAGE(#REF!)*1000</f>
        <v>#REF!</v>
      </c>
      <c r="H76" s="10" t="e">
        <f>AVERAGE(#REF!)*1000</f>
        <v>#REF!</v>
      </c>
      <c r="I76" s="22" t="e">
        <f>AVERAGE(#REF!)*1000</f>
        <v>#REF!</v>
      </c>
      <c r="J76" s="23" t="e">
        <f t="shared" si="40"/>
        <v>#REF!</v>
      </c>
    </row>
    <row r="77" spans="1:10" x14ac:dyDescent="0.3">
      <c r="A77" s="9" t="s">
        <v>4</v>
      </c>
      <c r="B77" s="10" t="e">
        <f>AVERAGE(#REF!)*1000</f>
        <v>#REF!</v>
      </c>
      <c r="C77" s="10" t="e">
        <f>AVERAGE(#REF!)*1000</f>
        <v>#REF!</v>
      </c>
      <c r="D77" s="10" t="e">
        <f>AVERAGE(#REF!)*1000</f>
        <v>#REF!</v>
      </c>
      <c r="E77" s="10" t="e">
        <f>AVERAGE(#REF!)*1000</f>
        <v>#REF!</v>
      </c>
      <c r="F77" s="10" t="e">
        <f>AVERAGE(#REF!)*1000</f>
        <v>#REF!</v>
      </c>
      <c r="G77" s="10" t="e">
        <f>AVERAGE(#REF!)*1000</f>
        <v>#REF!</v>
      </c>
      <c r="H77" s="10" t="e">
        <f>AVERAGE(#REF!)*1000</f>
        <v>#REF!</v>
      </c>
      <c r="I77" s="22" t="e">
        <f>AVERAGE(#REF!)*1000</f>
        <v>#REF!</v>
      </c>
      <c r="J77" s="23" t="e">
        <f t="shared" si="40"/>
        <v>#REF!</v>
      </c>
    </row>
    <row r="78" spans="1:10" x14ac:dyDescent="0.3">
      <c r="A78" s="9" t="s">
        <v>7</v>
      </c>
      <c r="B78" s="10" t="e">
        <f>AVERAGE(#REF!)*1000</f>
        <v>#REF!</v>
      </c>
      <c r="C78" s="10" t="e">
        <f>AVERAGE(#REF!)*1000</f>
        <v>#REF!</v>
      </c>
      <c r="D78" s="10" t="e">
        <f>AVERAGE(#REF!)*1000</f>
        <v>#REF!</v>
      </c>
      <c r="E78" s="10" t="e">
        <f>AVERAGE(#REF!)*1000</f>
        <v>#REF!</v>
      </c>
      <c r="F78" s="10" t="e">
        <f>AVERAGE(#REF!)*1000</f>
        <v>#REF!</v>
      </c>
      <c r="G78" s="10" t="e">
        <f>AVERAGE(#REF!)*1000</f>
        <v>#REF!</v>
      </c>
      <c r="H78" s="10" t="e">
        <f>AVERAGE(#REF!)*1000</f>
        <v>#REF!</v>
      </c>
      <c r="I78" s="22" t="e">
        <f>AVERAGE(#REF!)*1000</f>
        <v>#REF!</v>
      </c>
      <c r="J78" s="23" t="e">
        <f t="shared" si="40"/>
        <v>#REF!</v>
      </c>
    </row>
    <row r="79" spans="1:10" x14ac:dyDescent="0.3">
      <c r="A79" s="9" t="s">
        <v>8</v>
      </c>
      <c r="B79" s="10" t="e">
        <f>AVERAGE(#REF!)*1000</f>
        <v>#REF!</v>
      </c>
      <c r="C79" s="10" t="e">
        <f>AVERAGE(#REF!)*1000</f>
        <v>#REF!</v>
      </c>
      <c r="D79" s="10" t="e">
        <f>AVERAGE(#REF!)*1000</f>
        <v>#REF!</v>
      </c>
      <c r="E79" s="10" t="e">
        <f>AVERAGE(#REF!)*1000</f>
        <v>#REF!</v>
      </c>
      <c r="F79" s="10" t="e">
        <f>AVERAGE(#REF!)*1000</f>
        <v>#REF!</v>
      </c>
      <c r="G79" s="10" t="e">
        <f>AVERAGE(#REF!)*1000</f>
        <v>#REF!</v>
      </c>
      <c r="H79" s="10" t="e">
        <f>AVERAGE(#REF!)*1000</f>
        <v>#REF!</v>
      </c>
      <c r="I79" s="22" t="e">
        <f>AVERAGE(#REF!)*1000</f>
        <v>#REF!</v>
      </c>
      <c r="J79" s="23" t="e">
        <f t="shared" si="40"/>
        <v>#REF!</v>
      </c>
    </row>
    <row r="80" spans="1:10" x14ac:dyDescent="0.3">
      <c r="A80" s="3" t="s">
        <v>10</v>
      </c>
      <c r="B80" s="3"/>
      <c r="C80" s="3"/>
      <c r="D80" s="3"/>
      <c r="E80" s="3"/>
      <c r="F80" s="3"/>
      <c r="G80" s="3"/>
      <c r="H80" s="3"/>
      <c r="I80" s="21"/>
      <c r="J80" s="21"/>
    </row>
    <row r="81" spans="1:10" x14ac:dyDescent="0.3">
      <c r="A81" s="9" t="s">
        <v>12</v>
      </c>
      <c r="B81" s="10" t="e">
        <f>AVERAGE(#REF!)*1000</f>
        <v>#REF!</v>
      </c>
      <c r="C81" s="10" t="e">
        <f>AVERAGE(#REF!)*1000</f>
        <v>#REF!</v>
      </c>
      <c r="D81" s="10" t="e">
        <f>AVERAGE(#REF!)*1000</f>
        <v>#REF!</v>
      </c>
      <c r="E81" s="10" t="e">
        <f>AVERAGE(#REF!)*1000</f>
        <v>#REF!</v>
      </c>
      <c r="F81" s="10" t="e">
        <f>AVERAGE(#REF!)*1000</f>
        <v>#REF!</v>
      </c>
      <c r="G81" s="10" t="e">
        <f>AVERAGE(#REF!)*1000</f>
        <v>#REF!</v>
      </c>
      <c r="H81" s="10" t="e">
        <f>AVERAGE(#REF!)*1000</f>
        <v>#REF!</v>
      </c>
      <c r="I81" s="22" t="e">
        <f>AVERAGE(#REF!)*1000</f>
        <v>#REF!</v>
      </c>
      <c r="J81" s="23" t="e">
        <f t="shared" ref="J81:J86" si="41">((I81/H81)-1)*100</f>
        <v>#REF!</v>
      </c>
    </row>
    <row r="82" spans="1:10" x14ac:dyDescent="0.3">
      <c r="A82" s="9" t="s">
        <v>11</v>
      </c>
      <c r="B82" s="10" t="e">
        <f>AVERAGE(#REF!)*1000</f>
        <v>#REF!</v>
      </c>
      <c r="C82" s="10" t="e">
        <f>AVERAGE(#REF!)*1000</f>
        <v>#REF!</v>
      </c>
      <c r="D82" s="10" t="e">
        <f>AVERAGE(#REF!)*1000</f>
        <v>#REF!</v>
      </c>
      <c r="E82" s="10" t="e">
        <f>AVERAGE(#REF!)*1000</f>
        <v>#REF!</v>
      </c>
      <c r="F82" s="10" t="e">
        <f>AVERAGE(#REF!)*1000</f>
        <v>#REF!</v>
      </c>
      <c r="G82" s="10" t="e">
        <f>AVERAGE(#REF!)*1000</f>
        <v>#REF!</v>
      </c>
      <c r="H82" s="10" t="e">
        <f>AVERAGE(#REF!)*1000</f>
        <v>#REF!</v>
      </c>
      <c r="I82" s="22" t="e">
        <f>AVERAGE(#REF!)*1000</f>
        <v>#REF!</v>
      </c>
      <c r="J82" s="23" t="e">
        <f t="shared" si="41"/>
        <v>#REF!</v>
      </c>
    </row>
    <row r="83" spans="1:10" x14ac:dyDescent="0.3">
      <c r="A83" s="9" t="s">
        <v>6</v>
      </c>
      <c r="B83" s="10" t="e">
        <f>AVERAGE(#REF!)*1000</f>
        <v>#REF!</v>
      </c>
      <c r="C83" s="10" t="e">
        <f>AVERAGE(#REF!)*1000</f>
        <v>#REF!</v>
      </c>
      <c r="D83" s="10" t="e">
        <f>AVERAGE(#REF!)*1000</f>
        <v>#REF!</v>
      </c>
      <c r="E83" s="10" t="e">
        <f>AVERAGE(#REF!)*1000</f>
        <v>#REF!</v>
      </c>
      <c r="F83" s="10" t="e">
        <f>AVERAGE(#REF!)*1000</f>
        <v>#REF!</v>
      </c>
      <c r="G83" s="10" t="e">
        <f>AVERAGE(#REF!)*1000</f>
        <v>#REF!</v>
      </c>
      <c r="H83" s="10" t="e">
        <f>AVERAGE(#REF!)*1000</f>
        <v>#REF!</v>
      </c>
      <c r="I83" s="22" t="e">
        <f>AVERAGE(#REF!)*1000</f>
        <v>#REF!</v>
      </c>
      <c r="J83" s="23" t="e">
        <f t="shared" si="41"/>
        <v>#REF!</v>
      </c>
    </row>
    <row r="84" spans="1:10" x14ac:dyDescent="0.3">
      <c r="A84" s="9" t="s">
        <v>4</v>
      </c>
      <c r="B84" s="10" t="e">
        <f>AVERAGE(#REF!)*1000</f>
        <v>#REF!</v>
      </c>
      <c r="C84" s="10" t="e">
        <f>AVERAGE(#REF!)*1000</f>
        <v>#REF!</v>
      </c>
      <c r="D84" s="10" t="e">
        <f>AVERAGE(#REF!)*1000</f>
        <v>#REF!</v>
      </c>
      <c r="E84" s="10" t="e">
        <f>AVERAGE(#REF!)*1000</f>
        <v>#REF!</v>
      </c>
      <c r="F84" s="10" t="e">
        <f>AVERAGE(#REF!)*1000</f>
        <v>#REF!</v>
      </c>
      <c r="G84" s="10" t="e">
        <f>AVERAGE(#REF!)*1000</f>
        <v>#REF!</v>
      </c>
      <c r="H84" s="10" t="e">
        <f>AVERAGE(#REF!)*1000</f>
        <v>#REF!</v>
      </c>
      <c r="I84" s="22" t="e">
        <f>AVERAGE(#REF!)*1000</f>
        <v>#REF!</v>
      </c>
      <c r="J84" s="23" t="e">
        <f t="shared" si="41"/>
        <v>#REF!</v>
      </c>
    </row>
    <row r="85" spans="1:10" x14ac:dyDescent="0.3">
      <c r="A85" s="9" t="s">
        <v>7</v>
      </c>
      <c r="B85" s="10" t="e">
        <f>AVERAGE(#REF!)*1000</f>
        <v>#REF!</v>
      </c>
      <c r="C85" s="10" t="e">
        <f>AVERAGE(#REF!)*1000</f>
        <v>#REF!</v>
      </c>
      <c r="D85" s="10" t="e">
        <f>AVERAGE(#REF!)*1000</f>
        <v>#REF!</v>
      </c>
      <c r="E85" s="10" t="e">
        <f>AVERAGE(#REF!)*1000</f>
        <v>#REF!</v>
      </c>
      <c r="F85" s="10" t="e">
        <f>AVERAGE(#REF!)*1000</f>
        <v>#REF!</v>
      </c>
      <c r="G85" s="10" t="e">
        <f>AVERAGE(#REF!)*1000</f>
        <v>#REF!</v>
      </c>
      <c r="H85" s="10" t="e">
        <f>AVERAGE(#REF!)*1000</f>
        <v>#REF!</v>
      </c>
      <c r="I85" s="22" t="e">
        <f>AVERAGE(#REF!)*1000</f>
        <v>#REF!</v>
      </c>
      <c r="J85" s="23" t="e">
        <f t="shared" si="41"/>
        <v>#REF!</v>
      </c>
    </row>
    <row r="86" spans="1:10" x14ac:dyDescent="0.3">
      <c r="A86" s="9" t="s">
        <v>8</v>
      </c>
      <c r="B86" s="10" t="e">
        <f>AVERAGE(#REF!)*1000</f>
        <v>#REF!</v>
      </c>
      <c r="C86" s="10" t="e">
        <f>AVERAGE(#REF!)*1000</f>
        <v>#REF!</v>
      </c>
      <c r="D86" s="10" t="e">
        <f>AVERAGE(#REF!)*1000</f>
        <v>#REF!</v>
      </c>
      <c r="E86" s="10" t="e">
        <f>AVERAGE(#REF!)*1000</f>
        <v>#REF!</v>
      </c>
      <c r="F86" s="10" t="e">
        <f>AVERAGE(#REF!)*1000</f>
        <v>#REF!</v>
      </c>
      <c r="G86" s="10" t="e">
        <f>AVERAGE(#REF!)*1000</f>
        <v>#REF!</v>
      </c>
      <c r="H86" s="10" t="e">
        <f>AVERAGE(#REF!)*1000</f>
        <v>#REF!</v>
      </c>
      <c r="I86" s="22" t="e">
        <f>AVERAGE(#REF!)*1000</f>
        <v>#REF!</v>
      </c>
      <c r="J86" s="23" t="e">
        <f t="shared" si="41"/>
        <v>#REF!</v>
      </c>
    </row>
    <row r="87" spans="1:10" x14ac:dyDescent="0.3">
      <c r="A87" s="3" t="s">
        <v>15</v>
      </c>
      <c r="B87" s="3"/>
      <c r="C87" s="3"/>
      <c r="D87" s="3"/>
      <c r="E87" s="3"/>
      <c r="F87" s="3"/>
      <c r="G87" s="3"/>
      <c r="H87" s="3"/>
      <c r="I87" s="21"/>
      <c r="J87" s="21"/>
    </row>
    <row r="88" spans="1:10" x14ac:dyDescent="0.3">
      <c r="A88" s="9" t="s">
        <v>12</v>
      </c>
      <c r="B88" s="10" t="e">
        <f>AVERAGE(#REF!)*1000</f>
        <v>#REF!</v>
      </c>
      <c r="C88" s="10" t="e">
        <f>AVERAGE(#REF!)*1000</f>
        <v>#REF!</v>
      </c>
      <c r="D88" s="10" t="e">
        <f>AVERAGE(#REF!)*1000</f>
        <v>#REF!</v>
      </c>
      <c r="E88" s="10" t="e">
        <f>AVERAGE(#REF!)*1000</f>
        <v>#REF!</v>
      </c>
      <c r="F88" s="10" t="e">
        <f>AVERAGE(#REF!)*1000</f>
        <v>#REF!</v>
      </c>
      <c r="G88" s="10" t="e">
        <f>AVERAGE(#REF!)*1000</f>
        <v>#REF!</v>
      </c>
      <c r="H88" s="10" t="e">
        <f>AVERAGE(#REF!)*1000</f>
        <v>#REF!</v>
      </c>
      <c r="I88" s="22" t="e">
        <f>AVERAGE(#REF!)*1000</f>
        <v>#REF!</v>
      </c>
      <c r="J88" s="23" t="e">
        <f t="shared" ref="J88:J93" si="42">((I88/H88)-1)*100</f>
        <v>#REF!</v>
      </c>
    </row>
    <row r="89" spans="1:10" x14ac:dyDescent="0.3">
      <c r="A89" s="9" t="s">
        <v>11</v>
      </c>
      <c r="B89" s="10" t="e">
        <f>AVERAGE(#REF!)*1000</f>
        <v>#REF!</v>
      </c>
      <c r="C89" s="10" t="e">
        <f>AVERAGE(#REF!)*1000</f>
        <v>#REF!</v>
      </c>
      <c r="D89" s="10" t="e">
        <f>AVERAGE(#REF!)*1000</f>
        <v>#REF!</v>
      </c>
      <c r="E89" s="10" t="e">
        <f>AVERAGE(#REF!)*1000</f>
        <v>#REF!</v>
      </c>
      <c r="F89" s="10" t="e">
        <f>AVERAGE(#REF!)*1000</f>
        <v>#REF!</v>
      </c>
      <c r="G89" s="10" t="e">
        <f>AVERAGE(#REF!)*1000</f>
        <v>#REF!</v>
      </c>
      <c r="H89" s="10" t="e">
        <f>AVERAGE(#REF!)*1000</f>
        <v>#REF!</v>
      </c>
      <c r="I89" s="22" t="e">
        <f>AVERAGE(#REF!)*1000</f>
        <v>#REF!</v>
      </c>
      <c r="J89" s="23" t="e">
        <f t="shared" si="42"/>
        <v>#REF!</v>
      </c>
    </row>
    <row r="90" spans="1:10" x14ac:dyDescent="0.3">
      <c r="A90" s="9" t="s">
        <v>6</v>
      </c>
      <c r="B90" s="10" t="e">
        <f>AVERAGE(#REF!)*1000</f>
        <v>#REF!</v>
      </c>
      <c r="C90" s="10" t="e">
        <f>AVERAGE(#REF!)*1000</f>
        <v>#REF!</v>
      </c>
      <c r="D90" s="10" t="e">
        <f>AVERAGE(#REF!)*1000</f>
        <v>#REF!</v>
      </c>
      <c r="E90" s="10" t="e">
        <f>AVERAGE(#REF!)*1000</f>
        <v>#REF!</v>
      </c>
      <c r="F90" s="10" t="e">
        <f>AVERAGE(#REF!)*1000</f>
        <v>#REF!</v>
      </c>
      <c r="G90" s="10" t="e">
        <f>AVERAGE(#REF!)*1000</f>
        <v>#REF!</v>
      </c>
      <c r="H90" s="10" t="e">
        <f>AVERAGE(#REF!)*1000</f>
        <v>#REF!</v>
      </c>
      <c r="I90" s="22" t="e">
        <f>AVERAGE(#REF!)*1000</f>
        <v>#REF!</v>
      </c>
      <c r="J90" s="23" t="e">
        <f t="shared" si="42"/>
        <v>#REF!</v>
      </c>
    </row>
    <row r="91" spans="1:10" x14ac:dyDescent="0.3">
      <c r="A91" s="9" t="s">
        <v>4</v>
      </c>
      <c r="B91" s="10" t="e">
        <f>AVERAGE(#REF!)*1000</f>
        <v>#REF!</v>
      </c>
      <c r="C91" s="10" t="e">
        <f>AVERAGE(#REF!)*1000</f>
        <v>#REF!</v>
      </c>
      <c r="D91" s="10" t="e">
        <f>AVERAGE(#REF!)*1000</f>
        <v>#REF!</v>
      </c>
      <c r="E91" s="10" t="e">
        <f>AVERAGE(#REF!)*1000</f>
        <v>#REF!</v>
      </c>
      <c r="F91" s="10" t="e">
        <f>AVERAGE(#REF!)*1000</f>
        <v>#REF!</v>
      </c>
      <c r="G91" s="10" t="e">
        <f>AVERAGE(#REF!)*1000</f>
        <v>#REF!</v>
      </c>
      <c r="H91" s="10" t="e">
        <f>AVERAGE(#REF!)*1000</f>
        <v>#REF!</v>
      </c>
      <c r="I91" s="22" t="e">
        <f>AVERAGE(#REF!)*1000</f>
        <v>#REF!</v>
      </c>
      <c r="J91" s="23" t="e">
        <f t="shared" si="42"/>
        <v>#REF!</v>
      </c>
    </row>
    <row r="92" spans="1:10" x14ac:dyDescent="0.3">
      <c r="A92" s="9" t="s">
        <v>7</v>
      </c>
      <c r="B92" s="10" t="e">
        <f>AVERAGE(#REF!)*1000</f>
        <v>#REF!</v>
      </c>
      <c r="C92" s="10" t="e">
        <f>AVERAGE(#REF!)*1000</f>
        <v>#REF!</v>
      </c>
      <c r="D92" s="10" t="e">
        <f>AVERAGE(#REF!)*1000</f>
        <v>#REF!</v>
      </c>
      <c r="E92" s="10" t="e">
        <f>AVERAGE(#REF!)*1000</f>
        <v>#REF!</v>
      </c>
      <c r="F92" s="10" t="e">
        <f>AVERAGE(#REF!)*1000</f>
        <v>#REF!</v>
      </c>
      <c r="G92" s="10" t="e">
        <f>AVERAGE(#REF!)*1000</f>
        <v>#REF!</v>
      </c>
      <c r="H92" s="10" t="e">
        <f>AVERAGE(#REF!)*1000</f>
        <v>#REF!</v>
      </c>
      <c r="I92" s="22" t="e">
        <f>AVERAGE(#REF!)*1000</f>
        <v>#REF!</v>
      </c>
      <c r="J92" s="23" t="e">
        <f t="shared" si="42"/>
        <v>#REF!</v>
      </c>
    </row>
    <row r="93" spans="1:10" x14ac:dyDescent="0.3">
      <c r="A93" s="9" t="s">
        <v>8</v>
      </c>
      <c r="B93" s="10" t="e">
        <f>AVERAGE(#REF!)*1000</f>
        <v>#REF!</v>
      </c>
      <c r="C93" s="10" t="e">
        <f>AVERAGE(#REF!)*1000</f>
        <v>#REF!</v>
      </c>
      <c r="D93" s="10" t="e">
        <f>AVERAGE(#REF!)*1000</f>
        <v>#REF!</v>
      </c>
      <c r="E93" s="10" t="e">
        <f>AVERAGE(#REF!)*1000</f>
        <v>#REF!</v>
      </c>
      <c r="F93" s="10" t="e">
        <f>AVERAGE(#REF!)*1000</f>
        <v>#REF!</v>
      </c>
      <c r="G93" s="10" t="e">
        <f>AVERAGE(#REF!)*1000</f>
        <v>#REF!</v>
      </c>
      <c r="H93" s="10" t="e">
        <f>AVERAGE(#REF!)*1000</f>
        <v>#REF!</v>
      </c>
      <c r="I93" s="22" t="e">
        <f>AVERAGE(#REF!)*1000</f>
        <v>#REF!</v>
      </c>
      <c r="J93" s="23" t="e">
        <f t="shared" si="42"/>
        <v>#REF!</v>
      </c>
    </row>
    <row r="94" spans="1:10" x14ac:dyDescent="0.3">
      <c r="A94" s="3" t="s">
        <v>54</v>
      </c>
      <c r="B94" s="3"/>
      <c r="C94" s="3"/>
      <c r="D94" s="3"/>
      <c r="E94" s="3"/>
      <c r="F94" s="3"/>
      <c r="G94" s="3"/>
      <c r="H94" s="3"/>
      <c r="I94" s="21"/>
      <c r="J94" s="21"/>
    </row>
    <row r="95" spans="1:10" x14ac:dyDescent="0.3">
      <c r="A95" s="9" t="s">
        <v>12</v>
      </c>
      <c r="B95" s="10" t="e">
        <f>AVERAGE(#REF!)*1000</f>
        <v>#REF!</v>
      </c>
      <c r="C95" s="10" t="e">
        <f>AVERAGE(#REF!)*1000</f>
        <v>#REF!</v>
      </c>
      <c r="D95" s="10" t="e">
        <f>AVERAGE(#REF!)*1000</f>
        <v>#REF!</v>
      </c>
      <c r="E95" s="10" t="e">
        <f>AVERAGE(#REF!)*1000</f>
        <v>#REF!</v>
      </c>
      <c r="F95" s="10" t="e">
        <f>AVERAGE(#REF!)*1000</f>
        <v>#REF!</v>
      </c>
      <c r="G95" s="10" t="e">
        <f>AVERAGE(#REF!)*1000</f>
        <v>#REF!</v>
      </c>
      <c r="H95" s="10" t="e">
        <f>AVERAGE(#REF!)*1000</f>
        <v>#REF!</v>
      </c>
      <c r="I95" s="22" t="e">
        <f>AVERAGE(#REF!)*1000</f>
        <v>#REF!</v>
      </c>
      <c r="J95" s="23" t="e">
        <f t="shared" ref="J95:J100" si="43">((I95/H95)-1)*100</f>
        <v>#REF!</v>
      </c>
    </row>
    <row r="96" spans="1:10" x14ac:dyDescent="0.3">
      <c r="A96" s="9" t="s">
        <v>11</v>
      </c>
      <c r="B96" s="10" t="e">
        <f>AVERAGE(#REF!)*1000</f>
        <v>#REF!</v>
      </c>
      <c r="C96" s="10" t="e">
        <f>AVERAGE(#REF!)*1000</f>
        <v>#REF!</v>
      </c>
      <c r="D96" s="10" t="e">
        <f>AVERAGE(#REF!)*1000</f>
        <v>#REF!</v>
      </c>
      <c r="E96" s="10" t="e">
        <f>AVERAGE(#REF!)*1000</f>
        <v>#REF!</v>
      </c>
      <c r="F96" s="10" t="e">
        <f>AVERAGE(#REF!)*1000</f>
        <v>#REF!</v>
      </c>
      <c r="G96" s="10" t="e">
        <f>AVERAGE(#REF!)*1000</f>
        <v>#REF!</v>
      </c>
      <c r="H96" s="10" t="e">
        <f>AVERAGE(#REF!)*1000</f>
        <v>#REF!</v>
      </c>
      <c r="I96" s="22" t="e">
        <f>AVERAGE(#REF!)*1000</f>
        <v>#REF!</v>
      </c>
      <c r="J96" s="23" t="e">
        <f t="shared" si="43"/>
        <v>#REF!</v>
      </c>
    </row>
    <row r="97" spans="1:10" x14ac:dyDescent="0.3">
      <c r="A97" s="9" t="s">
        <v>6</v>
      </c>
      <c r="B97" s="10" t="e">
        <f>AVERAGE(#REF!)*1000</f>
        <v>#REF!</v>
      </c>
      <c r="C97" s="10" t="e">
        <f>AVERAGE(#REF!)*1000</f>
        <v>#REF!</v>
      </c>
      <c r="D97" s="10" t="e">
        <f>AVERAGE(#REF!)*1000</f>
        <v>#REF!</v>
      </c>
      <c r="E97" s="10" t="e">
        <f>AVERAGE(#REF!)*1000</f>
        <v>#REF!</v>
      </c>
      <c r="F97" s="10" t="e">
        <f>AVERAGE(#REF!)*1000</f>
        <v>#REF!</v>
      </c>
      <c r="G97" s="10" t="e">
        <f>AVERAGE(#REF!)*1000</f>
        <v>#REF!</v>
      </c>
      <c r="H97" s="10" t="e">
        <f>AVERAGE(#REF!)*1000</f>
        <v>#REF!</v>
      </c>
      <c r="I97" s="22" t="e">
        <f>AVERAGE(#REF!)*1000</f>
        <v>#REF!</v>
      </c>
      <c r="J97" s="23" t="e">
        <f t="shared" si="43"/>
        <v>#REF!</v>
      </c>
    </row>
    <row r="98" spans="1:10" x14ac:dyDescent="0.3">
      <c r="A98" s="9" t="s">
        <v>4</v>
      </c>
      <c r="B98" s="10" t="e">
        <f>AVERAGE(#REF!)*1000</f>
        <v>#REF!</v>
      </c>
      <c r="C98" s="10" t="e">
        <f>AVERAGE(#REF!)*1000</f>
        <v>#REF!</v>
      </c>
      <c r="D98" s="10" t="e">
        <f>AVERAGE(#REF!)*1000</f>
        <v>#REF!</v>
      </c>
      <c r="E98" s="10" t="e">
        <f>AVERAGE(#REF!)*1000</f>
        <v>#REF!</v>
      </c>
      <c r="F98" s="10" t="e">
        <f>AVERAGE(#REF!)*1000</f>
        <v>#REF!</v>
      </c>
      <c r="G98" s="10" t="e">
        <f>AVERAGE(#REF!)*1000</f>
        <v>#REF!</v>
      </c>
      <c r="H98" s="10" t="e">
        <f>AVERAGE(#REF!)*1000</f>
        <v>#REF!</v>
      </c>
      <c r="I98" s="22" t="e">
        <f>AVERAGE(#REF!)*1000</f>
        <v>#REF!</v>
      </c>
      <c r="J98" s="23" t="e">
        <f t="shared" si="43"/>
        <v>#REF!</v>
      </c>
    </row>
    <row r="99" spans="1:10" x14ac:dyDescent="0.3">
      <c r="A99" s="9" t="s">
        <v>7</v>
      </c>
      <c r="B99" s="10" t="e">
        <f>AVERAGE(#REF!)*1000</f>
        <v>#REF!</v>
      </c>
      <c r="C99" s="10" t="e">
        <f>AVERAGE(#REF!)*1000</f>
        <v>#REF!</v>
      </c>
      <c r="D99" s="10" t="e">
        <f>AVERAGE(#REF!)*1000</f>
        <v>#REF!</v>
      </c>
      <c r="E99" s="10" t="e">
        <f>AVERAGE(#REF!)*1000</f>
        <v>#REF!</v>
      </c>
      <c r="F99" s="10" t="e">
        <f>AVERAGE(#REF!)*1000</f>
        <v>#REF!</v>
      </c>
      <c r="G99" s="10" t="e">
        <f>AVERAGE(#REF!)*1000</f>
        <v>#REF!</v>
      </c>
      <c r="H99" s="10" t="e">
        <f>AVERAGE(#REF!)*1000</f>
        <v>#REF!</v>
      </c>
      <c r="I99" s="22" t="e">
        <f>AVERAGE(#REF!)*1000</f>
        <v>#REF!</v>
      </c>
      <c r="J99" s="23" t="e">
        <f t="shared" si="43"/>
        <v>#REF!</v>
      </c>
    </row>
    <row r="100" spans="1:10" x14ac:dyDescent="0.3">
      <c r="A100" s="9" t="s">
        <v>8</v>
      </c>
      <c r="B100" s="10" t="e">
        <f>AVERAGE(#REF!)*1000</f>
        <v>#REF!</v>
      </c>
      <c r="C100" s="10" t="e">
        <f>AVERAGE(#REF!)*1000</f>
        <v>#REF!</v>
      </c>
      <c r="D100" s="10" t="e">
        <f>AVERAGE(#REF!)*1000</f>
        <v>#REF!</v>
      </c>
      <c r="E100" s="10" t="e">
        <f>AVERAGE(#REF!)*1000</f>
        <v>#REF!</v>
      </c>
      <c r="F100" s="10" t="e">
        <f>AVERAGE(#REF!)*1000</f>
        <v>#REF!</v>
      </c>
      <c r="G100" s="10" t="e">
        <f>AVERAGE(#REF!)*1000</f>
        <v>#REF!</v>
      </c>
      <c r="H100" s="10" t="e">
        <f>AVERAGE(#REF!)*1000</f>
        <v>#REF!</v>
      </c>
      <c r="I100" s="22" t="e">
        <f>AVERAGE(#REF!)*1000</f>
        <v>#REF!</v>
      </c>
      <c r="J100" s="23" t="e">
        <f t="shared" si="43"/>
        <v>#REF!</v>
      </c>
    </row>
    <row r="101" spans="1:10" ht="20.100000000000001" customHeight="1" x14ac:dyDescent="0.3">
      <c r="A101" s="19" t="s">
        <v>2</v>
      </c>
      <c r="B101" s="12"/>
      <c r="C101" s="12"/>
      <c r="D101" s="12"/>
      <c r="E101" s="12"/>
      <c r="F101" s="12"/>
      <c r="G101" s="12"/>
      <c r="H101" s="12"/>
      <c r="I101" s="24"/>
      <c r="J101" s="24"/>
    </row>
    <row r="102" spans="1:10" x14ac:dyDescent="0.3">
      <c r="A102" s="9" t="s">
        <v>13</v>
      </c>
      <c r="B102" s="10" t="e">
        <f>SUM(#REF!)</f>
        <v>#REF!</v>
      </c>
      <c r="C102" s="10" t="e">
        <f>SUM(#REF!)</f>
        <v>#REF!</v>
      </c>
      <c r="D102" s="10" t="e">
        <f>SUM(#REF!)</f>
        <v>#REF!</v>
      </c>
      <c r="E102" s="10" t="e">
        <f>SUM(#REF!)</f>
        <v>#REF!</v>
      </c>
      <c r="F102" s="10" t="e">
        <f>SUM(#REF!)</f>
        <v>#REF!</v>
      </c>
      <c r="G102" s="10" t="e">
        <f>SUM(#REF!)</f>
        <v>#REF!</v>
      </c>
      <c r="H102" s="10" t="e">
        <f>SUM(#REF!)</f>
        <v>#REF!</v>
      </c>
      <c r="I102" s="22" t="e">
        <f>SUM(#REF!)</f>
        <v>#REF!</v>
      </c>
      <c r="J102" s="23" t="e">
        <f>((I102/H102)-1)*100</f>
        <v>#REF!</v>
      </c>
    </row>
    <row r="103" spans="1:10" x14ac:dyDescent="0.3">
      <c r="A103" s="9" t="s">
        <v>14</v>
      </c>
      <c r="B103" s="10" t="e">
        <f>SUM(#REF!)</f>
        <v>#REF!</v>
      </c>
      <c r="C103" s="10" t="e">
        <f>SUM(#REF!)</f>
        <v>#REF!</v>
      </c>
      <c r="D103" s="10" t="e">
        <f>SUM(#REF!)</f>
        <v>#REF!</v>
      </c>
      <c r="E103" s="10" t="e">
        <f>SUM(#REF!)</f>
        <v>#REF!</v>
      </c>
      <c r="F103" s="10" t="e">
        <f>SUM(#REF!)</f>
        <v>#REF!</v>
      </c>
      <c r="G103" s="10" t="e">
        <f>SUM(#REF!)</f>
        <v>#REF!</v>
      </c>
      <c r="H103" s="10" t="e">
        <f>SUM(#REF!)</f>
        <v>#REF!</v>
      </c>
      <c r="I103" s="22" t="e">
        <f>SUM(#REF!)</f>
        <v>#REF!</v>
      </c>
      <c r="J103" s="23" t="e">
        <f>((I103/H103)-1)*100</f>
        <v>#REF!</v>
      </c>
    </row>
    <row r="104" spans="1:10" x14ac:dyDescent="0.3">
      <c r="A104" s="9" t="s">
        <v>10</v>
      </c>
      <c r="B104" s="10" t="e">
        <f>SUM(#REF!)</f>
        <v>#REF!</v>
      </c>
      <c r="C104" s="10" t="e">
        <f>SUM(#REF!)</f>
        <v>#REF!</v>
      </c>
      <c r="D104" s="10" t="e">
        <f>SUM(#REF!)</f>
        <v>#REF!</v>
      </c>
      <c r="E104" s="10" t="e">
        <f>SUM(#REF!)</f>
        <v>#REF!</v>
      </c>
      <c r="F104" s="10" t="e">
        <f>SUM(#REF!)</f>
        <v>#REF!</v>
      </c>
      <c r="G104" s="10" t="e">
        <f>SUM(#REF!)</f>
        <v>#REF!</v>
      </c>
      <c r="H104" s="10" t="e">
        <f>SUM(#REF!)</f>
        <v>#REF!</v>
      </c>
      <c r="I104" s="22" t="e">
        <f>SUM(#REF!)</f>
        <v>#REF!</v>
      </c>
      <c r="J104" s="23" t="e">
        <f>((I104/H104)-1)*100</f>
        <v>#REF!</v>
      </c>
    </row>
    <row r="105" spans="1:10" x14ac:dyDescent="0.3">
      <c r="A105" s="9" t="s">
        <v>15</v>
      </c>
      <c r="B105" s="10" t="e">
        <f>SUM(#REF!)</f>
        <v>#REF!</v>
      </c>
      <c r="C105" s="10" t="e">
        <f>SUM(#REF!)</f>
        <v>#REF!</v>
      </c>
      <c r="D105" s="10" t="e">
        <f>SUM(#REF!)</f>
        <v>#REF!</v>
      </c>
      <c r="E105" s="10" t="e">
        <f>SUM(#REF!)</f>
        <v>#REF!</v>
      </c>
      <c r="F105" s="10" t="e">
        <f>SUM(#REF!)</f>
        <v>#REF!</v>
      </c>
      <c r="G105" s="10" t="e">
        <f>SUM(#REF!)</f>
        <v>#REF!</v>
      </c>
      <c r="H105" s="10" t="e">
        <f>SUM(#REF!)</f>
        <v>#REF!</v>
      </c>
      <c r="I105" s="22" t="e">
        <f>SUM(#REF!)</f>
        <v>#REF!</v>
      </c>
      <c r="J105" s="23" t="e">
        <f>((I105/H105)-1)*100</f>
        <v>#REF!</v>
      </c>
    </row>
    <row r="106" spans="1:10" ht="15" thickBot="1" x14ac:dyDescent="0.35">
      <c r="A106" s="9" t="s">
        <v>9</v>
      </c>
      <c r="B106" s="10" t="e">
        <f>SUM(#REF!)</f>
        <v>#REF!</v>
      </c>
      <c r="C106" s="10" t="e">
        <f>SUM(#REF!)</f>
        <v>#REF!</v>
      </c>
      <c r="D106" s="10" t="e">
        <f>SUM(#REF!)</f>
        <v>#REF!</v>
      </c>
      <c r="E106" s="10" t="e">
        <f>SUM(#REF!)</f>
        <v>#REF!</v>
      </c>
      <c r="F106" s="10" t="e">
        <f>SUM(#REF!)</f>
        <v>#REF!</v>
      </c>
      <c r="G106" s="10" t="e">
        <f>SUM(#REF!)</f>
        <v>#REF!</v>
      </c>
      <c r="H106" s="10" t="e">
        <f>SUM(#REF!)</f>
        <v>#REF!</v>
      </c>
      <c r="I106" s="22" t="e">
        <f>SUM(#REF!)</f>
        <v>#REF!</v>
      </c>
      <c r="J106" s="23" t="e">
        <f>((I106/H106)-1)*100</f>
        <v>#REF!</v>
      </c>
    </row>
    <row r="107" spans="1:10" ht="52.5" customHeight="1" x14ac:dyDescent="0.3">
      <c r="A107" s="93" t="s">
        <v>40</v>
      </c>
      <c r="B107" s="93"/>
      <c r="C107" s="93"/>
      <c r="D107" s="93"/>
      <c r="E107" s="93"/>
      <c r="F107" s="93"/>
      <c r="G107" s="93"/>
      <c r="H107" s="93"/>
      <c r="I107" s="93"/>
      <c r="J107" s="93"/>
    </row>
    <row r="108" spans="1:10" x14ac:dyDescent="0.3">
      <c r="A108" s="7" t="s">
        <v>24</v>
      </c>
    </row>
    <row r="109" spans="1:10" x14ac:dyDescent="0.3">
      <c r="A109" s="7" t="s">
        <v>25</v>
      </c>
    </row>
    <row r="110" spans="1:10" x14ac:dyDescent="0.3">
      <c r="A110" s="7" t="s">
        <v>26</v>
      </c>
    </row>
  </sheetData>
  <mergeCells count="3">
    <mergeCell ref="A107:J107"/>
    <mergeCell ref="B3:H3"/>
    <mergeCell ref="I3:J3"/>
  </mergeCells>
  <printOptions horizontalCentered="1"/>
  <pageMargins left="0.22" right="0.19" top="0.45" bottom="0.4" header="0.24" footer="0.3"/>
  <pageSetup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0"/>
  <sheetViews>
    <sheetView showGridLines="0" workbookViewId="0">
      <pane xSplit="1" ySplit="4" topLeftCell="B5" activePane="bottomRight" state="frozen"/>
      <selection activeCell="L54" sqref="L54"/>
      <selection pane="topRight" activeCell="L54" sqref="L54"/>
      <selection pane="bottomLeft" activeCell="L54" sqref="L54"/>
      <selection pane="bottomRight" activeCell="L54" sqref="L54"/>
    </sheetView>
  </sheetViews>
  <sheetFormatPr defaultColWidth="8.88671875" defaultRowHeight="14.4" x14ac:dyDescent="0.3"/>
  <cols>
    <col min="1" max="1" width="20.109375" customWidth="1"/>
    <col min="2" max="2" width="15.88671875" customWidth="1"/>
    <col min="3" max="3" width="11.88671875" customWidth="1"/>
    <col min="4" max="4" width="11.88671875" style="8" customWidth="1"/>
    <col min="5" max="5" width="10.88671875" customWidth="1"/>
    <col min="6" max="6" width="10.88671875" style="8" customWidth="1"/>
  </cols>
  <sheetData>
    <row r="1" spans="1:9" ht="15.6" x14ac:dyDescent="0.3">
      <c r="A1" s="1" t="s">
        <v>16</v>
      </c>
    </row>
    <row r="2" spans="1:9" x14ac:dyDescent="0.3">
      <c r="A2" s="4"/>
      <c r="B2" s="4"/>
      <c r="C2" s="98" t="s">
        <v>38</v>
      </c>
      <c r="D2" s="99"/>
      <c r="E2" s="99"/>
      <c r="F2" s="100"/>
    </row>
    <row r="3" spans="1:9" ht="24.6" x14ac:dyDescent="0.3">
      <c r="A3" s="4" t="s">
        <v>18</v>
      </c>
      <c r="B3" s="6" t="s">
        <v>28</v>
      </c>
      <c r="C3" s="6" t="s">
        <v>29</v>
      </c>
      <c r="D3" s="18"/>
      <c r="E3" s="6" t="s">
        <v>39</v>
      </c>
      <c r="F3" s="18"/>
      <c r="H3" s="26" t="s">
        <v>31</v>
      </c>
      <c r="I3" s="26"/>
    </row>
    <row r="4" spans="1:9" ht="15" thickBot="1" x14ac:dyDescent="0.35">
      <c r="A4" s="5"/>
      <c r="B4" s="11" t="str">
        <f>+'Seasonal WFO'!F4</f>
        <v>25-26</v>
      </c>
      <c r="C4" s="11" t="str">
        <f>+'Seasonal WFO'!G4</f>
        <v>26-27</v>
      </c>
      <c r="D4" s="13" t="s">
        <v>21</v>
      </c>
      <c r="E4" s="11" t="str">
        <f>+C4</f>
        <v>26-27</v>
      </c>
      <c r="F4" s="13" t="s">
        <v>21</v>
      </c>
      <c r="H4" s="5" t="s">
        <v>34</v>
      </c>
      <c r="I4" s="5" t="s">
        <v>35</v>
      </c>
    </row>
    <row r="5" spans="1:9" ht="15" thickTop="1" x14ac:dyDescent="0.3">
      <c r="A5" s="2" t="s">
        <v>22</v>
      </c>
      <c r="B5" s="2"/>
      <c r="C5" s="2"/>
      <c r="D5" s="14"/>
      <c r="E5" s="2"/>
      <c r="F5" s="14"/>
      <c r="H5" s="27"/>
      <c r="I5" s="27"/>
    </row>
    <row r="6" spans="1:9" x14ac:dyDescent="0.3">
      <c r="A6" s="3" t="s">
        <v>13</v>
      </c>
      <c r="B6" s="3"/>
      <c r="C6" s="3"/>
      <c r="D6" s="15"/>
      <c r="E6" s="3"/>
      <c r="F6" s="15"/>
      <c r="H6" s="27"/>
      <c r="I6" s="27"/>
    </row>
    <row r="7" spans="1:9" x14ac:dyDescent="0.3">
      <c r="A7" s="9" t="s">
        <v>45</v>
      </c>
      <c r="B7" s="10" t="e">
        <f>+'WF01-Real'!H7</f>
        <v>#REF!</v>
      </c>
      <c r="C7" s="10" t="e">
        <f>'WF01-Real'!I7</f>
        <v>#REF!</v>
      </c>
      <c r="D7" s="16" t="e">
        <f>'WF01-Real'!J7</f>
        <v>#REF!</v>
      </c>
      <c r="E7" s="10" t="e">
        <f>SUM(#REF!)</f>
        <v>#REF!</v>
      </c>
      <c r="F7" s="16" t="e">
        <f>((E7/B7)-1)*100</f>
        <v>#REF!</v>
      </c>
      <c r="H7" s="27" t="e">
        <f>+E7-C7</f>
        <v>#REF!</v>
      </c>
      <c r="I7" s="27" t="e">
        <f>+H7/C7</f>
        <v>#REF!</v>
      </c>
    </row>
    <row r="8" spans="1:9" x14ac:dyDescent="0.3">
      <c r="A8" s="9" t="s">
        <v>46</v>
      </c>
      <c r="B8" s="33" t="e">
        <f>+'WF01-Real'!H8</f>
        <v>#REF!</v>
      </c>
      <c r="C8" s="33" t="e">
        <f>'WF01-Real'!I8</f>
        <v>#REF!</v>
      </c>
      <c r="D8" s="16" t="e">
        <f>'WF01-Real'!J8</f>
        <v>#REF!</v>
      </c>
      <c r="E8" s="33" t="e">
        <f>E9/E7</f>
        <v>#REF!</v>
      </c>
      <c r="F8" s="16" t="e">
        <f>((E8/B8)-1)*100</f>
        <v>#REF!</v>
      </c>
      <c r="H8" s="27" t="e">
        <f>+E8-C8</f>
        <v>#REF!</v>
      </c>
      <c r="I8" s="27" t="e">
        <f>+H8/C8</f>
        <v>#REF!</v>
      </c>
    </row>
    <row r="9" spans="1:9" x14ac:dyDescent="0.3">
      <c r="A9" s="9" t="s">
        <v>43</v>
      </c>
      <c r="B9" s="10" t="e">
        <f>+'WF01-Real'!H9</f>
        <v>#REF!</v>
      </c>
      <c r="C9" s="10" t="e">
        <f>'WF01-Real'!I9</f>
        <v>#REF!</v>
      </c>
      <c r="D9" s="16" t="e">
        <f>'WF01-Real'!J9</f>
        <v>#REF!</v>
      </c>
      <c r="E9" s="10" t="e">
        <f>SUM(#REF!)</f>
        <v>#REF!</v>
      </c>
      <c r="F9" s="16" t="e">
        <f>((E9/B9)-1)*100</f>
        <v>#REF!</v>
      </c>
      <c r="H9" s="27" t="e">
        <f>+E9-C9</f>
        <v>#REF!</v>
      </c>
      <c r="I9" s="27" t="e">
        <f>+H9/C9</f>
        <v>#REF!</v>
      </c>
    </row>
    <row r="10" spans="1:9" x14ac:dyDescent="0.3">
      <c r="A10" s="3" t="s">
        <v>14</v>
      </c>
      <c r="B10" s="3"/>
      <c r="C10" s="3"/>
      <c r="D10" s="15"/>
      <c r="E10" s="3"/>
      <c r="F10" s="15"/>
      <c r="H10" s="27"/>
      <c r="I10" s="27"/>
    </row>
    <row r="11" spans="1:9" x14ac:dyDescent="0.3">
      <c r="A11" s="9" t="s">
        <v>47</v>
      </c>
      <c r="B11" s="10" t="e">
        <f>+'WF01-Real'!H11</f>
        <v>#REF!</v>
      </c>
      <c r="C11" s="10" t="e">
        <f>'WF01-Real'!I11</f>
        <v>#REF!</v>
      </c>
      <c r="D11" s="16" t="e">
        <f>'WF01-Real'!J11</f>
        <v>#REF!</v>
      </c>
      <c r="E11" s="10" t="e">
        <f>SUM(#REF!)</f>
        <v>#REF!</v>
      </c>
      <c r="F11" s="16" t="e">
        <f>((E11/B11)-1)*100</f>
        <v>#REF!</v>
      </c>
      <c r="H11" s="27" t="e">
        <f>+E11-C11</f>
        <v>#REF!</v>
      </c>
      <c r="I11" s="27" t="e">
        <f>+H11/C11</f>
        <v>#REF!</v>
      </c>
    </row>
    <row r="12" spans="1:9" x14ac:dyDescent="0.3">
      <c r="A12" s="9" t="s">
        <v>46</v>
      </c>
      <c r="B12" s="33" t="e">
        <f>+'WF01-Real'!H12</f>
        <v>#REF!</v>
      </c>
      <c r="C12" s="33" t="e">
        <f>'WF01-Real'!I12</f>
        <v>#REF!</v>
      </c>
      <c r="D12" s="16" t="e">
        <f>'WF01-Real'!J12</f>
        <v>#REF!</v>
      </c>
      <c r="E12" s="33" t="e">
        <f>E13/E11</f>
        <v>#REF!</v>
      </c>
      <c r="F12" s="16" t="e">
        <f>((E12/B12)-1)*100</f>
        <v>#REF!</v>
      </c>
      <c r="H12" s="27" t="e">
        <f>+E12-C12</f>
        <v>#REF!</v>
      </c>
      <c r="I12" s="27" t="e">
        <f>+H12/C12</f>
        <v>#REF!</v>
      </c>
    </row>
    <row r="13" spans="1:9" x14ac:dyDescent="0.3">
      <c r="A13" s="9" t="s">
        <v>43</v>
      </c>
      <c r="B13" s="10" t="e">
        <f>+'WF01-Real'!H13</f>
        <v>#REF!</v>
      </c>
      <c r="C13" s="10" t="e">
        <f>'WF01-Real'!I13</f>
        <v>#REF!</v>
      </c>
      <c r="D13" s="16" t="e">
        <f>'WF01-Real'!J13</f>
        <v>#REF!</v>
      </c>
      <c r="E13" s="10" t="e">
        <f>SUM(#REF!)</f>
        <v>#REF!</v>
      </c>
      <c r="F13" s="16" t="e">
        <f>((E13/B13)-1)*100</f>
        <v>#REF!</v>
      </c>
      <c r="H13" s="27" t="e">
        <f>+E13-C13</f>
        <v>#REF!</v>
      </c>
      <c r="I13" s="27" t="e">
        <f>+H13/C13</f>
        <v>#REF!</v>
      </c>
    </row>
    <row r="14" spans="1:9" x14ac:dyDescent="0.3">
      <c r="A14" s="3" t="s">
        <v>10</v>
      </c>
      <c r="B14" s="3"/>
      <c r="C14" s="3"/>
      <c r="D14" s="15"/>
      <c r="E14" s="3"/>
      <c r="F14" s="15"/>
      <c r="H14" s="27"/>
      <c r="I14" s="27"/>
    </row>
    <row r="15" spans="1:9" x14ac:dyDescent="0.3">
      <c r="A15" s="9" t="s">
        <v>47</v>
      </c>
      <c r="B15" s="10" t="e">
        <f>+'WF01-Real'!H15</f>
        <v>#REF!</v>
      </c>
      <c r="C15" s="10" t="e">
        <f>'WF01-Real'!I15</f>
        <v>#REF!</v>
      </c>
      <c r="D15" s="16" t="e">
        <f>'WF01-Real'!J15</f>
        <v>#REF!</v>
      </c>
      <c r="E15" s="10" t="e">
        <f>SUM(#REF!)</f>
        <v>#REF!</v>
      </c>
      <c r="F15" s="16" t="e">
        <f>((E15/B15)-1)*100</f>
        <v>#REF!</v>
      </c>
      <c r="H15" s="27" t="e">
        <f>+E15-C15</f>
        <v>#REF!</v>
      </c>
      <c r="I15" s="27" t="e">
        <f>+H15/C15</f>
        <v>#REF!</v>
      </c>
    </row>
    <row r="16" spans="1:9" x14ac:dyDescent="0.3">
      <c r="A16" s="9" t="s">
        <v>46</v>
      </c>
      <c r="B16" s="33" t="e">
        <f>+'WF01-Real'!H16</f>
        <v>#REF!</v>
      </c>
      <c r="C16" s="33" t="e">
        <f>'WF01-Real'!I16</f>
        <v>#REF!</v>
      </c>
      <c r="D16" s="16" t="e">
        <f>'WF01-Real'!J16</f>
        <v>#REF!</v>
      </c>
      <c r="E16" s="33" t="e">
        <f>E17/E15</f>
        <v>#REF!</v>
      </c>
      <c r="F16" s="16" t="e">
        <f>((E16/B16)-1)*100</f>
        <v>#REF!</v>
      </c>
      <c r="H16" s="27" t="e">
        <f>+E16-C16</f>
        <v>#REF!</v>
      </c>
      <c r="I16" s="27" t="e">
        <f>+H16/C16</f>
        <v>#REF!</v>
      </c>
    </row>
    <row r="17" spans="1:9" x14ac:dyDescent="0.3">
      <c r="A17" s="9" t="s">
        <v>43</v>
      </c>
      <c r="B17" s="10" t="e">
        <f>+'WF01-Real'!H17</f>
        <v>#REF!</v>
      </c>
      <c r="C17" s="10" t="e">
        <f>'WF01-Real'!I17</f>
        <v>#REF!</v>
      </c>
      <c r="D17" s="16" t="e">
        <f>'WF01-Real'!J17</f>
        <v>#REF!</v>
      </c>
      <c r="E17" s="10" t="e">
        <f>SUM(#REF!)</f>
        <v>#REF!</v>
      </c>
      <c r="F17" s="16" t="e">
        <f>((E17/B17)-1)*100</f>
        <v>#REF!</v>
      </c>
      <c r="H17" s="27" t="e">
        <f>+E17-C17</f>
        <v>#REF!</v>
      </c>
      <c r="I17" s="27" t="e">
        <f>+H17/C17</f>
        <v>#REF!</v>
      </c>
    </row>
    <row r="18" spans="1:9" x14ac:dyDescent="0.3">
      <c r="A18" s="3" t="s">
        <v>15</v>
      </c>
      <c r="B18" s="3"/>
      <c r="C18" s="3"/>
      <c r="D18" s="15"/>
      <c r="E18" s="3"/>
      <c r="F18" s="15"/>
      <c r="H18" s="27"/>
      <c r="I18" s="27"/>
    </row>
    <row r="19" spans="1:9" x14ac:dyDescent="0.3">
      <c r="A19" s="9" t="s">
        <v>47</v>
      </c>
      <c r="B19" s="10" t="e">
        <f>+'WF01-Real'!H19</f>
        <v>#REF!</v>
      </c>
      <c r="C19" s="10" t="e">
        <f>'WF01-Real'!I19</f>
        <v>#REF!</v>
      </c>
      <c r="D19" s="16" t="e">
        <f>'WF01-Real'!J19</f>
        <v>#REF!</v>
      </c>
      <c r="E19" s="10" t="e">
        <f>SUM(#REF!)</f>
        <v>#REF!</v>
      </c>
      <c r="F19" s="16" t="e">
        <f t="shared" ref="F19:F25" si="0">((E19/B19)-1)*100</f>
        <v>#REF!</v>
      </c>
      <c r="H19" s="27" t="e">
        <f>+E19-C19</f>
        <v>#REF!</v>
      </c>
      <c r="I19" s="27" t="e">
        <f>+H19/C19</f>
        <v>#REF!</v>
      </c>
    </row>
    <row r="20" spans="1:9" x14ac:dyDescent="0.3">
      <c r="A20" s="9" t="s">
        <v>46</v>
      </c>
      <c r="B20" s="33" t="e">
        <f>+'WF01-Real'!H20</f>
        <v>#REF!</v>
      </c>
      <c r="C20" s="33" t="e">
        <f>'WF01-Real'!I20</f>
        <v>#REF!</v>
      </c>
      <c r="D20" s="16" t="e">
        <f>'WF01-Real'!J20</f>
        <v>#REF!</v>
      </c>
      <c r="E20" s="33" t="e">
        <f>E21/E19</f>
        <v>#REF!</v>
      </c>
      <c r="F20" s="16" t="e">
        <f t="shared" si="0"/>
        <v>#REF!</v>
      </c>
      <c r="H20" s="27" t="e">
        <f>+E20-C20</f>
        <v>#REF!</v>
      </c>
      <c r="I20" s="27" t="e">
        <f>+H20/C20</f>
        <v>#REF!</v>
      </c>
    </row>
    <row r="21" spans="1:9" x14ac:dyDescent="0.3">
      <c r="A21" s="9" t="s">
        <v>43</v>
      </c>
      <c r="B21" s="10" t="e">
        <f>+'WF01-Real'!H21</f>
        <v>#REF!</v>
      </c>
      <c r="C21" s="10" t="e">
        <f>'WF01-Real'!I21</f>
        <v>#REF!</v>
      </c>
      <c r="D21" s="16" t="e">
        <f>'WF01-Real'!J21</f>
        <v>#REF!</v>
      </c>
      <c r="E21" s="10" t="e">
        <f>SUM(#REF!)</f>
        <v>#REF!</v>
      </c>
      <c r="F21" s="16" t="e">
        <f t="shared" si="0"/>
        <v>#REF!</v>
      </c>
      <c r="H21" s="27" t="e">
        <f>+E21-C21</f>
        <v>#REF!</v>
      </c>
      <c r="I21" s="27" t="e">
        <f>+H21/C21</f>
        <v>#REF!</v>
      </c>
    </row>
    <row r="22" spans="1:9" x14ac:dyDescent="0.3">
      <c r="A22" s="3" t="s">
        <v>9</v>
      </c>
      <c r="B22" s="3"/>
      <c r="C22" s="3"/>
      <c r="D22" s="15"/>
      <c r="E22" s="3"/>
      <c r="F22" s="15"/>
      <c r="H22" s="27"/>
      <c r="I22" s="27"/>
    </row>
    <row r="23" spans="1:9" x14ac:dyDescent="0.3">
      <c r="A23" s="9" t="s">
        <v>47</v>
      </c>
      <c r="B23" s="10" t="e">
        <f>+'WF01-Real'!H23</f>
        <v>#REF!</v>
      </c>
      <c r="C23" s="10" t="e">
        <f>'WF01-Real'!I23</f>
        <v>#REF!</v>
      </c>
      <c r="D23" s="16" t="e">
        <f>'WF01-Real'!J23</f>
        <v>#REF!</v>
      </c>
      <c r="E23" s="10" t="e">
        <f>SUM(#REF!)</f>
        <v>#REF!</v>
      </c>
      <c r="F23" s="16" t="e">
        <f t="shared" si="0"/>
        <v>#REF!</v>
      </c>
      <c r="H23" s="27" t="e">
        <f>+E23-C23</f>
        <v>#REF!</v>
      </c>
      <c r="I23" s="27" t="e">
        <f>+H23/C23</f>
        <v>#REF!</v>
      </c>
    </row>
    <row r="24" spans="1:9" x14ac:dyDescent="0.3">
      <c r="A24" s="9" t="s">
        <v>46</v>
      </c>
      <c r="B24" s="33" t="e">
        <f>+'WF01-Real'!H24</f>
        <v>#REF!</v>
      </c>
      <c r="C24" s="33" t="e">
        <f>'WF01-Real'!I24</f>
        <v>#REF!</v>
      </c>
      <c r="D24" s="16" t="e">
        <f>'WF01-Real'!J24</f>
        <v>#REF!</v>
      </c>
      <c r="E24" s="33" t="e">
        <f>E25/E23</f>
        <v>#REF!</v>
      </c>
      <c r="F24" s="16" t="e">
        <f t="shared" si="0"/>
        <v>#REF!</v>
      </c>
      <c r="H24" s="27" t="e">
        <f>+E24-C24</f>
        <v>#REF!</v>
      </c>
      <c r="I24" s="27" t="e">
        <f>+H24/C24</f>
        <v>#REF!</v>
      </c>
    </row>
    <row r="25" spans="1:9" x14ac:dyDescent="0.3">
      <c r="A25" s="9" t="s">
        <v>43</v>
      </c>
      <c r="B25" s="10" t="e">
        <f>+'WF01-Real'!H25</f>
        <v>#REF!</v>
      </c>
      <c r="C25" s="10" t="e">
        <f>'WF01-Real'!I25</f>
        <v>#REF!</v>
      </c>
      <c r="D25" s="16" t="e">
        <f>'WF01-Real'!J25</f>
        <v>#REF!</v>
      </c>
      <c r="E25" s="10" t="e">
        <f>SUM(#REF!)</f>
        <v>#REF!</v>
      </c>
      <c r="F25" s="16" t="e">
        <f t="shared" si="0"/>
        <v>#REF!</v>
      </c>
      <c r="H25" s="27" t="e">
        <f>+E25-C25</f>
        <v>#REF!</v>
      </c>
      <c r="I25" s="27" t="e">
        <f>+H25/C25</f>
        <v>#REF!</v>
      </c>
    </row>
    <row r="26" spans="1:9" x14ac:dyDescent="0.3">
      <c r="A26" s="19" t="s">
        <v>5</v>
      </c>
      <c r="B26" s="12"/>
      <c r="C26" s="12"/>
      <c r="D26" s="17"/>
      <c r="E26" s="12"/>
      <c r="F26" s="17"/>
      <c r="H26" s="27"/>
      <c r="I26" s="27"/>
    </row>
    <row r="27" spans="1:9" x14ac:dyDescent="0.3">
      <c r="A27" s="3" t="s">
        <v>9</v>
      </c>
      <c r="B27" s="3"/>
      <c r="C27" s="3"/>
      <c r="D27" s="15"/>
      <c r="E27" s="3"/>
      <c r="F27" s="15"/>
      <c r="H27" s="27"/>
      <c r="I27" s="27"/>
    </row>
    <row r="28" spans="1:9" x14ac:dyDescent="0.3">
      <c r="A28" s="9" t="s">
        <v>42</v>
      </c>
      <c r="B28" s="10" t="e">
        <f>+'WF01-Real'!H28</f>
        <v>#REF!</v>
      </c>
      <c r="C28" s="10" t="e">
        <f>'WF01-Real'!I28</f>
        <v>#REF!</v>
      </c>
      <c r="D28" s="16" t="e">
        <f>'WF01-Real'!J28</f>
        <v>#REF!</v>
      </c>
      <c r="E28" s="10" t="e">
        <f>SUM(#REF!)</f>
        <v>#REF!</v>
      </c>
      <c r="F28" s="16" t="e">
        <f>((E28/B28)-1)*100</f>
        <v>#REF!</v>
      </c>
      <c r="H28" s="27" t="e">
        <f>+E28-C28</f>
        <v>#REF!</v>
      </c>
      <c r="I28" s="27" t="e">
        <f>+H28/C28</f>
        <v>#REF!</v>
      </c>
    </row>
    <row r="29" spans="1:9" x14ac:dyDescent="0.3">
      <c r="A29" s="9" t="s">
        <v>48</v>
      </c>
      <c r="B29" s="33" t="e">
        <f>+'WF01-Real'!H29</f>
        <v>#REF!</v>
      </c>
      <c r="C29" s="33" t="e">
        <f>'WF01-Real'!I29</f>
        <v>#REF!</v>
      </c>
      <c r="D29" s="16" t="e">
        <f>'WF01-Real'!J29</f>
        <v>#REF!</v>
      </c>
      <c r="E29" s="33" t="e">
        <f>E30/E28</f>
        <v>#REF!</v>
      </c>
      <c r="F29" s="16" t="e">
        <f>((E29/B29)-1)*100</f>
        <v>#REF!</v>
      </c>
      <c r="H29" s="27" t="e">
        <f>+E29-C29</f>
        <v>#REF!</v>
      </c>
      <c r="I29" s="27" t="e">
        <f>+H29/C29</f>
        <v>#REF!</v>
      </c>
    </row>
    <row r="30" spans="1:9" x14ac:dyDescent="0.3">
      <c r="A30" s="9" t="s">
        <v>43</v>
      </c>
      <c r="B30" s="10" t="e">
        <f>+'WF01-Real'!H30</f>
        <v>#REF!</v>
      </c>
      <c r="C30" s="10" t="e">
        <f>'WF01-Real'!I30</f>
        <v>#REF!</v>
      </c>
      <c r="D30" s="16" t="e">
        <f>'WF01-Real'!J30</f>
        <v>#REF!</v>
      </c>
      <c r="E30" s="10" t="e">
        <f>SUM(#REF!)</f>
        <v>#REF!</v>
      </c>
      <c r="F30" s="16" t="e">
        <f>((E30/B30)-1)*100</f>
        <v>#REF!</v>
      </c>
      <c r="H30" s="27" t="e">
        <f>+E30-C30</f>
        <v>#REF!</v>
      </c>
      <c r="I30" s="27" t="e">
        <f>+H30/C30</f>
        <v>#REF!</v>
      </c>
    </row>
    <row r="31" spans="1:9" x14ac:dyDescent="0.3">
      <c r="A31" s="19" t="s">
        <v>4</v>
      </c>
      <c r="B31" s="12"/>
      <c r="C31" s="12"/>
      <c r="D31" s="17"/>
      <c r="E31" s="12"/>
      <c r="F31" s="17"/>
      <c r="H31" s="27"/>
      <c r="I31" s="27"/>
    </row>
    <row r="32" spans="1:9" x14ac:dyDescent="0.3">
      <c r="A32" s="3" t="s">
        <v>13</v>
      </c>
      <c r="B32" s="3"/>
      <c r="C32" s="3"/>
      <c r="D32" s="15"/>
      <c r="E32" s="3"/>
      <c r="F32" s="15"/>
      <c r="H32" s="27"/>
      <c r="I32" s="27"/>
    </row>
    <row r="33" spans="1:9" x14ac:dyDescent="0.3">
      <c r="A33" s="9" t="s">
        <v>49</v>
      </c>
      <c r="B33" s="10" t="e">
        <f>+'WF01-Real'!H33</f>
        <v>#REF!</v>
      </c>
      <c r="C33" s="10" t="e">
        <f>'WF01-Real'!I33</f>
        <v>#REF!</v>
      </c>
      <c r="D33" s="16" t="e">
        <f>'WF01-Real'!J33</f>
        <v>#REF!</v>
      </c>
      <c r="E33" s="10" t="e">
        <f>SUM(#REF!)</f>
        <v>#REF!</v>
      </c>
      <c r="F33" s="16" t="e">
        <f>((E33/B33)-1)*100</f>
        <v>#REF!</v>
      </c>
      <c r="H33" s="27" t="e">
        <f>+E33-C33</f>
        <v>#REF!</v>
      </c>
      <c r="I33" s="27" t="e">
        <f>+H33/C33</f>
        <v>#REF!</v>
      </c>
    </row>
    <row r="34" spans="1:9" x14ac:dyDescent="0.3">
      <c r="A34" s="9" t="s">
        <v>50</v>
      </c>
      <c r="B34" s="33" t="e">
        <f>+'WF01-Real'!H34</f>
        <v>#REF!</v>
      </c>
      <c r="C34" s="33" t="e">
        <f>'WF01-Real'!I34</f>
        <v>#REF!</v>
      </c>
      <c r="D34" s="16" t="e">
        <f>'WF01-Real'!J34</f>
        <v>#REF!</v>
      </c>
      <c r="E34" s="33" t="e">
        <f>E35/E33</f>
        <v>#REF!</v>
      </c>
      <c r="F34" s="16" t="e">
        <f>((E34/B34)-1)*100</f>
        <v>#REF!</v>
      </c>
      <c r="H34" s="27" t="e">
        <f>+E34-C34</f>
        <v>#REF!</v>
      </c>
      <c r="I34" s="27" t="e">
        <f>+H34/C34</f>
        <v>#REF!</v>
      </c>
    </row>
    <row r="35" spans="1:9" x14ac:dyDescent="0.3">
      <c r="A35" s="9" t="s">
        <v>43</v>
      </c>
      <c r="B35" s="10" t="e">
        <f>+'WF01-Real'!H35</f>
        <v>#REF!</v>
      </c>
      <c r="C35" s="10" t="e">
        <f>'WF01-Real'!I35</f>
        <v>#REF!</v>
      </c>
      <c r="D35" s="16" t="e">
        <f>'WF01-Real'!J35</f>
        <v>#REF!</v>
      </c>
      <c r="E35" s="10" t="e">
        <f>SUM(#REF!)</f>
        <v>#REF!</v>
      </c>
      <c r="F35" s="16" t="e">
        <f>((E35/B35)-1)*100</f>
        <v>#REF!</v>
      </c>
      <c r="H35" s="27" t="e">
        <f>+E35-C35</f>
        <v>#REF!</v>
      </c>
      <c r="I35" s="27" t="e">
        <f>+H35/C35</f>
        <v>#REF!</v>
      </c>
    </row>
    <row r="36" spans="1:9" x14ac:dyDescent="0.3">
      <c r="A36" s="3" t="s">
        <v>14</v>
      </c>
      <c r="B36" s="3"/>
      <c r="C36" s="3"/>
      <c r="D36" s="15"/>
      <c r="E36" s="3"/>
      <c r="F36" s="15"/>
      <c r="H36" s="27"/>
      <c r="I36" s="27"/>
    </row>
    <row r="37" spans="1:9" x14ac:dyDescent="0.3">
      <c r="A37" s="9" t="s">
        <v>51</v>
      </c>
      <c r="B37" s="10" t="e">
        <f>+'WF01-Real'!H37</f>
        <v>#REF!</v>
      </c>
      <c r="C37" s="10" t="e">
        <f>'WF01-Real'!I37</f>
        <v>#REF!</v>
      </c>
      <c r="D37" s="16" t="e">
        <f>'WF01-Real'!J37</f>
        <v>#REF!</v>
      </c>
      <c r="E37" s="10" t="e">
        <f>SUM(#REF!)</f>
        <v>#REF!</v>
      </c>
      <c r="F37" s="16" t="e">
        <f>((E37/B37)-1)*100</f>
        <v>#REF!</v>
      </c>
      <c r="H37" s="27" t="e">
        <f>+E37-C37</f>
        <v>#REF!</v>
      </c>
      <c r="I37" s="27" t="e">
        <f>+H37/C37</f>
        <v>#REF!</v>
      </c>
    </row>
    <row r="38" spans="1:9" x14ac:dyDescent="0.3">
      <c r="A38" s="9" t="s">
        <v>50</v>
      </c>
      <c r="B38" s="33" t="e">
        <f>+'WF01-Real'!H38</f>
        <v>#REF!</v>
      </c>
      <c r="C38" s="33" t="e">
        <f>'WF01-Real'!I38</f>
        <v>#REF!</v>
      </c>
      <c r="D38" s="16" t="e">
        <f>'WF01-Real'!J38</f>
        <v>#REF!</v>
      </c>
      <c r="E38" s="33" t="e">
        <f>E39/E37</f>
        <v>#REF!</v>
      </c>
      <c r="F38" s="16" t="e">
        <f>((E38/B38)-1)*100</f>
        <v>#REF!</v>
      </c>
      <c r="H38" s="27" t="e">
        <f>+E38-C38</f>
        <v>#REF!</v>
      </c>
      <c r="I38" s="27" t="e">
        <f>+H38/C38</f>
        <v>#REF!</v>
      </c>
    </row>
    <row r="39" spans="1:9" x14ac:dyDescent="0.3">
      <c r="A39" s="9" t="s">
        <v>43</v>
      </c>
      <c r="B39" s="10" t="e">
        <f>+'WF01-Real'!H39</f>
        <v>#REF!</v>
      </c>
      <c r="C39" s="10" t="e">
        <f>'WF01-Real'!I39</f>
        <v>#REF!</v>
      </c>
      <c r="D39" s="16" t="e">
        <f>'WF01-Real'!J39</f>
        <v>#REF!</v>
      </c>
      <c r="E39" s="10" t="e">
        <f>SUM(#REF!)</f>
        <v>#REF!</v>
      </c>
      <c r="F39" s="16" t="e">
        <f>((E39/B39)-1)*100</f>
        <v>#REF!</v>
      </c>
      <c r="H39" s="27" t="e">
        <f>+E39-C39</f>
        <v>#REF!</v>
      </c>
      <c r="I39" s="27" t="e">
        <f>+H39/C39</f>
        <v>#REF!</v>
      </c>
    </row>
    <row r="40" spans="1:9" x14ac:dyDescent="0.3">
      <c r="A40" s="3" t="s">
        <v>10</v>
      </c>
      <c r="B40" s="3"/>
      <c r="C40" s="3"/>
      <c r="D40" s="15"/>
      <c r="E40" s="3"/>
      <c r="F40" s="15"/>
      <c r="H40" s="27"/>
      <c r="I40" s="27"/>
    </row>
    <row r="41" spans="1:9" x14ac:dyDescent="0.3">
      <c r="A41" s="9" t="s">
        <v>51</v>
      </c>
      <c r="B41" s="10" t="e">
        <f>+'WF01-Real'!H41</f>
        <v>#REF!</v>
      </c>
      <c r="C41" s="10" t="e">
        <f>'WF01-Real'!I41</f>
        <v>#REF!</v>
      </c>
      <c r="D41" s="16" t="e">
        <f>'WF01-Real'!J41</f>
        <v>#REF!</v>
      </c>
      <c r="E41" s="10" t="e">
        <f>SUM(#REF!)</f>
        <v>#REF!</v>
      </c>
      <c r="F41" s="16" t="e">
        <f>((E41/B41)-1)*100</f>
        <v>#REF!</v>
      </c>
      <c r="H41" s="27" t="e">
        <f>+E41-C41</f>
        <v>#REF!</v>
      </c>
      <c r="I41" s="27" t="e">
        <f>+H41/C41</f>
        <v>#REF!</v>
      </c>
    </row>
    <row r="42" spans="1:9" x14ac:dyDescent="0.3">
      <c r="A42" s="9" t="s">
        <v>50</v>
      </c>
      <c r="B42" s="33" t="e">
        <f>+'WF01-Real'!H42</f>
        <v>#REF!</v>
      </c>
      <c r="C42" s="33" t="e">
        <f>'WF01-Real'!I42</f>
        <v>#REF!</v>
      </c>
      <c r="D42" s="16" t="e">
        <f>'WF01-Real'!J42</f>
        <v>#REF!</v>
      </c>
      <c r="E42" s="33" t="e">
        <f>E43/E41</f>
        <v>#REF!</v>
      </c>
      <c r="F42" s="16" t="e">
        <f>((E42/B42)-1)*100</f>
        <v>#REF!</v>
      </c>
      <c r="H42" s="27" t="e">
        <f>+E42-C42</f>
        <v>#REF!</v>
      </c>
      <c r="I42" s="27" t="e">
        <f>+H42/C42</f>
        <v>#REF!</v>
      </c>
    </row>
    <row r="43" spans="1:9" x14ac:dyDescent="0.3">
      <c r="A43" s="9" t="s">
        <v>43</v>
      </c>
      <c r="B43" s="10" t="e">
        <f>+'WF01-Real'!H43</f>
        <v>#REF!</v>
      </c>
      <c r="C43" s="10" t="e">
        <f>'WF01-Real'!I43</f>
        <v>#REF!</v>
      </c>
      <c r="D43" s="16" t="e">
        <f>'WF01-Real'!J43</f>
        <v>#REF!</v>
      </c>
      <c r="E43" s="10" t="e">
        <f>SUM(#REF!)</f>
        <v>#REF!</v>
      </c>
      <c r="F43" s="16" t="e">
        <f>((E43/B43)-1)*100</f>
        <v>#REF!</v>
      </c>
      <c r="H43" s="27" t="e">
        <f>+E43-C43</f>
        <v>#REF!</v>
      </c>
      <c r="I43" s="27" t="e">
        <f>+H43/C43</f>
        <v>#REF!</v>
      </c>
    </row>
    <row r="44" spans="1:9" x14ac:dyDescent="0.3">
      <c r="A44" s="3" t="s">
        <v>15</v>
      </c>
      <c r="B44" s="3"/>
      <c r="C44" s="3"/>
      <c r="D44" s="15"/>
      <c r="E44" s="3"/>
      <c r="F44" s="15"/>
      <c r="H44" s="27"/>
      <c r="I44" s="27"/>
    </row>
    <row r="45" spans="1:9" x14ac:dyDescent="0.3">
      <c r="A45" s="9" t="s">
        <v>51</v>
      </c>
      <c r="B45" s="10" t="e">
        <f>+'WF01-Real'!H45</f>
        <v>#REF!</v>
      </c>
      <c r="C45" s="10" t="e">
        <f>'WF01-Real'!I45</f>
        <v>#REF!</v>
      </c>
      <c r="D45" s="16" t="e">
        <f>'WF01-Real'!J45</f>
        <v>#REF!</v>
      </c>
      <c r="E45" s="10" t="e">
        <f>SUM(#REF!)</f>
        <v>#REF!</v>
      </c>
      <c r="F45" s="16" t="e">
        <f>((E45/B45)-1)*100</f>
        <v>#REF!</v>
      </c>
      <c r="H45" s="27" t="e">
        <f>+E45-C45</f>
        <v>#REF!</v>
      </c>
      <c r="I45" s="27" t="e">
        <f>+H45/C45</f>
        <v>#REF!</v>
      </c>
    </row>
    <row r="46" spans="1:9" x14ac:dyDescent="0.3">
      <c r="A46" s="9" t="s">
        <v>50</v>
      </c>
      <c r="B46" s="33" t="e">
        <f>+'WF01-Real'!H46</f>
        <v>#REF!</v>
      </c>
      <c r="C46" s="33" t="e">
        <f>'WF01-Real'!I46</f>
        <v>#REF!</v>
      </c>
      <c r="D46" s="16" t="e">
        <f>'WF01-Real'!J46</f>
        <v>#REF!</v>
      </c>
      <c r="E46" s="33" t="e">
        <f>E47/E45</f>
        <v>#REF!</v>
      </c>
      <c r="F46" s="16" t="e">
        <f>((E46/B46)-1)*100</f>
        <v>#REF!</v>
      </c>
      <c r="H46" s="27" t="e">
        <f>+E46-C46</f>
        <v>#REF!</v>
      </c>
      <c r="I46" s="27" t="e">
        <f>+H46/C46</f>
        <v>#REF!</v>
      </c>
    </row>
    <row r="47" spans="1:9" x14ac:dyDescent="0.3">
      <c r="A47" s="9" t="s">
        <v>43</v>
      </c>
      <c r="B47" s="10" t="e">
        <f>+'WF01-Real'!H47</f>
        <v>#REF!</v>
      </c>
      <c r="C47" s="10" t="e">
        <f>'WF01-Real'!I47</f>
        <v>#REF!</v>
      </c>
      <c r="D47" s="16" t="e">
        <f>'WF01-Real'!J47</f>
        <v>#REF!</v>
      </c>
      <c r="E47" s="10" t="e">
        <f>SUM(#REF!)</f>
        <v>#REF!</v>
      </c>
      <c r="F47" s="16" t="e">
        <f>((E47/B47)-1)*100</f>
        <v>#REF!</v>
      </c>
      <c r="H47" s="27" t="e">
        <f>+E47-C47</f>
        <v>#REF!</v>
      </c>
      <c r="I47" s="27" t="e">
        <f>+H47/C47</f>
        <v>#REF!</v>
      </c>
    </row>
    <row r="48" spans="1:9" x14ac:dyDescent="0.3">
      <c r="A48" s="3" t="s">
        <v>9</v>
      </c>
      <c r="B48" s="3"/>
      <c r="C48" s="3"/>
      <c r="D48" s="15"/>
      <c r="E48" s="3"/>
      <c r="F48" s="15"/>
      <c r="H48" s="27"/>
      <c r="I48" s="27"/>
    </row>
    <row r="49" spans="1:10" x14ac:dyDescent="0.3">
      <c r="A49" s="9" t="s">
        <v>51</v>
      </c>
      <c r="B49" s="10" t="e">
        <f>+'WF01-Real'!H49</f>
        <v>#REF!</v>
      </c>
      <c r="C49" s="10" t="e">
        <f>'WF01-Real'!I49</f>
        <v>#REF!</v>
      </c>
      <c r="D49" s="16" t="e">
        <f>'WF01-Real'!J49</f>
        <v>#REF!</v>
      </c>
      <c r="E49" s="10" t="e">
        <f>SUM(#REF!)</f>
        <v>#REF!</v>
      </c>
      <c r="F49" s="16" t="e">
        <f>((E49/B49)-1)*100</f>
        <v>#REF!</v>
      </c>
      <c r="H49" s="27" t="e">
        <f>+E49-C49</f>
        <v>#REF!</v>
      </c>
      <c r="I49" s="27" t="e">
        <f>+H49/C49</f>
        <v>#REF!</v>
      </c>
    </row>
    <row r="50" spans="1:10" x14ac:dyDescent="0.3">
      <c r="A50" s="9" t="s">
        <v>50</v>
      </c>
      <c r="B50" s="33" t="e">
        <f>+'WF01-Real'!H50</f>
        <v>#REF!</v>
      </c>
      <c r="C50" s="33" t="e">
        <f>'WF01-Real'!I50</f>
        <v>#REF!</v>
      </c>
      <c r="D50" s="16" t="e">
        <f>'WF01-Real'!J50</f>
        <v>#REF!</v>
      </c>
      <c r="E50" s="33" t="e">
        <f>E51/E49</f>
        <v>#REF!</v>
      </c>
      <c r="F50" s="16" t="e">
        <f>((E50/B50)-1)*100</f>
        <v>#REF!</v>
      </c>
      <c r="H50" s="27" t="e">
        <f>+E50-C50</f>
        <v>#REF!</v>
      </c>
      <c r="I50" s="27" t="e">
        <f>+H50/C50</f>
        <v>#REF!</v>
      </c>
    </row>
    <row r="51" spans="1:10" x14ac:dyDescent="0.3">
      <c r="A51" s="9" t="s">
        <v>43</v>
      </c>
      <c r="B51" s="10" t="e">
        <f>+'WF01-Real'!H51</f>
        <v>#REF!</v>
      </c>
      <c r="C51" s="10" t="e">
        <f>'WF01-Real'!I51</f>
        <v>#REF!</v>
      </c>
      <c r="D51" s="16" t="e">
        <f>'WF01-Real'!J51</f>
        <v>#REF!</v>
      </c>
      <c r="E51" s="10" t="e">
        <f>SUM(#REF!)</f>
        <v>#REF!</v>
      </c>
      <c r="F51" s="16" t="e">
        <f>((E51/B51)-1)*100</f>
        <v>#REF!</v>
      </c>
      <c r="H51" s="27" t="e">
        <f>+E51-C51</f>
        <v>#REF!</v>
      </c>
      <c r="I51" s="27" t="e">
        <f>+H51/C51</f>
        <v>#REF!</v>
      </c>
    </row>
    <row r="52" spans="1:10" x14ac:dyDescent="0.3">
      <c r="A52" s="19" t="s">
        <v>6</v>
      </c>
      <c r="B52" s="12"/>
      <c r="C52" s="12"/>
      <c r="D52" s="17"/>
      <c r="E52" s="12"/>
      <c r="F52" s="17"/>
      <c r="H52" s="27"/>
      <c r="I52" s="27"/>
    </row>
    <row r="53" spans="1:10" x14ac:dyDescent="0.3">
      <c r="A53" s="3" t="s">
        <v>13</v>
      </c>
      <c r="B53" s="3"/>
      <c r="C53" s="3"/>
      <c r="D53" s="15"/>
      <c r="E53" s="3"/>
      <c r="F53" s="15"/>
      <c r="H53" s="27"/>
      <c r="I53" s="27"/>
    </row>
    <row r="54" spans="1:10" x14ac:dyDescent="0.3">
      <c r="A54" s="9" t="s">
        <v>42</v>
      </c>
      <c r="B54" s="10" t="e">
        <f>+'WF01-Real'!H54</f>
        <v>#REF!</v>
      </c>
      <c r="C54" s="10" t="e">
        <f>'WF01-Real'!I54</f>
        <v>#REF!</v>
      </c>
      <c r="D54" s="16" t="e">
        <f>'WF01-Real'!J54</f>
        <v>#REF!</v>
      </c>
      <c r="E54" s="10" t="e">
        <f>SUM(#REF!)</f>
        <v>#REF!</v>
      </c>
      <c r="F54" s="16" t="e">
        <f>((E54/B54)-1)*100</f>
        <v>#REF!</v>
      </c>
      <c r="G54" s="27" t="e">
        <f>+E54-B54</f>
        <v>#REF!</v>
      </c>
      <c r="H54" s="27" t="e">
        <f>+E54-C54</f>
        <v>#REF!</v>
      </c>
      <c r="I54" s="27" t="e">
        <f>+H54/C54</f>
        <v>#REF!</v>
      </c>
      <c r="J54" s="27">
        <v>72.561332596813145</v>
      </c>
    </row>
    <row r="55" spans="1:10" x14ac:dyDescent="0.3">
      <c r="A55" s="9" t="s">
        <v>44</v>
      </c>
      <c r="B55" s="33">
        <f>+'WF01-Real'!H55</f>
        <v>0</v>
      </c>
      <c r="C55" s="33">
        <f>'WF01-Real'!I55</f>
        <v>0</v>
      </c>
      <c r="D55" s="16" t="e">
        <f>'WF01-Real'!J55</f>
        <v>#DIV/0!</v>
      </c>
      <c r="E55" s="33" t="e">
        <f>E56/E54</f>
        <v>#REF!</v>
      </c>
      <c r="F55" s="16" t="e">
        <f>((E55/B55)-1)*100</f>
        <v>#REF!</v>
      </c>
      <c r="G55" s="27" t="e">
        <f t="shared" ref="G55:G60" si="1">+E55-B55</f>
        <v>#REF!</v>
      </c>
      <c r="H55" s="27" t="e">
        <f>+E55-C55</f>
        <v>#REF!</v>
      </c>
      <c r="I55" s="27" t="e">
        <f>+H55/C55</f>
        <v>#REF!</v>
      </c>
      <c r="J55" s="27">
        <v>0.11851552774814111</v>
      </c>
    </row>
    <row r="56" spans="1:10" x14ac:dyDescent="0.3">
      <c r="A56" s="9" t="s">
        <v>43</v>
      </c>
      <c r="B56" s="10" t="e">
        <f>+'WF01-Real'!H56</f>
        <v>#REF!</v>
      </c>
      <c r="C56" s="10" t="e">
        <f>'WF01-Real'!I56</f>
        <v>#REF!</v>
      </c>
      <c r="D56" s="16" t="e">
        <f>'WF01-Real'!J56</f>
        <v>#REF!</v>
      </c>
      <c r="E56" s="10" t="e">
        <f>SUM(#REF!)</f>
        <v>#REF!</v>
      </c>
      <c r="F56" s="16" t="e">
        <f>((E56/B56)-1)*100</f>
        <v>#REF!</v>
      </c>
      <c r="G56" s="27" t="e">
        <f t="shared" si="1"/>
        <v>#REF!</v>
      </c>
      <c r="H56" s="27" t="e">
        <f>+E56-C56</f>
        <v>#REF!</v>
      </c>
      <c r="I56" s="27" t="e">
        <f>+H56/C56</f>
        <v>#REF!</v>
      </c>
      <c r="J56" s="27">
        <v>333.08152807758529</v>
      </c>
    </row>
    <row r="57" spans="1:10" x14ac:dyDescent="0.3">
      <c r="A57" s="3" t="s">
        <v>14</v>
      </c>
      <c r="B57" s="3"/>
      <c r="C57" s="3"/>
      <c r="D57" s="15"/>
      <c r="E57" s="3"/>
      <c r="F57" s="15"/>
      <c r="G57" s="27"/>
      <c r="H57" s="27"/>
      <c r="I57" s="27"/>
      <c r="J57" s="27"/>
    </row>
    <row r="58" spans="1:10" x14ac:dyDescent="0.3">
      <c r="A58" s="9" t="s">
        <v>42</v>
      </c>
      <c r="B58" s="10" t="e">
        <f>+'WF01-Real'!H58</f>
        <v>#REF!</v>
      </c>
      <c r="C58" s="10" t="e">
        <f>'WF01-Real'!I58</f>
        <v>#REF!</v>
      </c>
      <c r="D58" s="16" t="e">
        <f>'WF01-Real'!J58</f>
        <v>#REF!</v>
      </c>
      <c r="E58" s="10" t="e">
        <f>SUM(#REF!)</f>
        <v>#REF!</v>
      </c>
      <c r="F58" s="16" t="e">
        <f>((E58/B58)-1)*100</f>
        <v>#REF!</v>
      </c>
      <c r="G58" s="27" t="e">
        <f t="shared" si="1"/>
        <v>#REF!</v>
      </c>
      <c r="H58" s="27" t="e">
        <f>+E58-C58</f>
        <v>#REF!</v>
      </c>
      <c r="I58" s="27" t="e">
        <f>+H58/C58</f>
        <v>#REF!</v>
      </c>
      <c r="J58" s="27">
        <v>86.935442912896519</v>
      </c>
    </row>
    <row r="59" spans="1:10" x14ac:dyDescent="0.3">
      <c r="A59" s="9" t="s">
        <v>44</v>
      </c>
      <c r="B59" s="33">
        <f>+'WF01-Real'!H59</f>
        <v>0</v>
      </c>
      <c r="C59" s="33">
        <f>'WF01-Real'!I59</f>
        <v>0</v>
      </c>
      <c r="D59" s="16" t="e">
        <f>'WF01-Real'!J59</f>
        <v>#DIV/0!</v>
      </c>
      <c r="E59" s="33" t="e">
        <f>E60/E58</f>
        <v>#REF!</v>
      </c>
      <c r="F59" s="16" t="e">
        <f>((E59/B59)-1)*100</f>
        <v>#REF!</v>
      </c>
      <c r="G59" s="27" t="e">
        <f t="shared" si="1"/>
        <v>#REF!</v>
      </c>
      <c r="H59" s="27" t="e">
        <f>+E59-C59</f>
        <v>#REF!</v>
      </c>
      <c r="I59" s="27" t="e">
        <f>+H59/C59</f>
        <v>#REF!</v>
      </c>
      <c r="J59" s="27">
        <v>0.14075509780667472</v>
      </c>
    </row>
    <row r="60" spans="1:10" x14ac:dyDescent="0.3">
      <c r="A60" s="9" t="s">
        <v>43</v>
      </c>
      <c r="B60" s="10" t="e">
        <f>+'WF01-Real'!H60</f>
        <v>#REF!</v>
      </c>
      <c r="C60" s="10" t="e">
        <f>'WF01-Real'!I60</f>
        <v>#REF!</v>
      </c>
      <c r="D60" s="16" t="e">
        <f>'WF01-Real'!J60</f>
        <v>#REF!</v>
      </c>
      <c r="E60" s="10" t="e">
        <f>SUM(#REF!)</f>
        <v>#REF!</v>
      </c>
      <c r="F60" s="16" t="e">
        <f>((E60/B60)-1)*100</f>
        <v>#REF!</v>
      </c>
      <c r="G60" s="27" t="e">
        <f t="shared" si="1"/>
        <v>#REF!</v>
      </c>
      <c r="H60" s="27" t="e">
        <f>+E60-C60</f>
        <v>#REF!</v>
      </c>
      <c r="I60" s="27" t="e">
        <f>+H60/C60</f>
        <v>#REF!</v>
      </c>
      <c r="J60" s="27">
        <v>323.2493398197671</v>
      </c>
    </row>
    <row r="61" spans="1:10" x14ac:dyDescent="0.3">
      <c r="A61" s="3" t="s">
        <v>10</v>
      </c>
      <c r="B61" s="3"/>
      <c r="C61" s="3"/>
      <c r="D61" s="15"/>
      <c r="E61" s="3"/>
      <c r="F61" s="15"/>
      <c r="G61" s="27"/>
      <c r="H61" s="27"/>
      <c r="I61" s="27"/>
      <c r="J61" s="27"/>
    </row>
    <row r="62" spans="1:10" x14ac:dyDescent="0.3">
      <c r="A62" s="9" t="s">
        <v>42</v>
      </c>
      <c r="B62" s="10" t="e">
        <f>+'WF01-Real'!H62</f>
        <v>#REF!</v>
      </c>
      <c r="C62" s="10" t="e">
        <f>'WF01-Real'!I62</f>
        <v>#REF!</v>
      </c>
      <c r="D62" s="16" t="e">
        <f>'WF01-Real'!J62</f>
        <v>#REF!</v>
      </c>
      <c r="E62" s="10" t="e">
        <f>SUM(#REF!)</f>
        <v>#REF!</v>
      </c>
      <c r="F62" s="16" t="e">
        <f>((E62/B62)-1)*100</f>
        <v>#REF!</v>
      </c>
      <c r="G62" s="27" t="e">
        <f t="shared" ref="G62:G64" si="2">+E62-B62</f>
        <v>#REF!</v>
      </c>
      <c r="H62" s="27" t="e">
        <f>+E62-C62</f>
        <v>#REF!</v>
      </c>
      <c r="I62" s="27" t="e">
        <f>+H62/C62</f>
        <v>#REF!</v>
      </c>
      <c r="J62" s="27">
        <v>80.187285611701554</v>
      </c>
    </row>
    <row r="63" spans="1:10" x14ac:dyDescent="0.3">
      <c r="A63" s="9" t="s">
        <v>44</v>
      </c>
      <c r="B63" s="33">
        <f>+'WF01-Real'!H63</f>
        <v>0</v>
      </c>
      <c r="C63" s="33">
        <f>'WF01-Real'!I63</f>
        <v>0</v>
      </c>
      <c r="D63" s="16" t="e">
        <f>'WF01-Real'!J63</f>
        <v>#DIV/0!</v>
      </c>
      <c r="E63" s="33" t="e">
        <f>E64/E62</f>
        <v>#REF!</v>
      </c>
      <c r="F63" s="16" t="e">
        <f>((E63/B63)-1)*100</f>
        <v>#REF!</v>
      </c>
      <c r="G63" s="27" t="e">
        <f t="shared" si="2"/>
        <v>#REF!</v>
      </c>
      <c r="H63" s="27" t="e">
        <f>+E63-C63</f>
        <v>#REF!</v>
      </c>
      <c r="I63" s="27" t="e">
        <f>+H63/C63</f>
        <v>#REF!</v>
      </c>
      <c r="J63" s="27">
        <v>-0.1323007246583634</v>
      </c>
    </row>
    <row r="64" spans="1:10" x14ac:dyDescent="0.3">
      <c r="A64" s="9" t="s">
        <v>43</v>
      </c>
      <c r="B64" s="10" t="e">
        <f>+'WF01-Real'!H64</f>
        <v>#REF!</v>
      </c>
      <c r="C64" s="10" t="e">
        <f>'WF01-Real'!I64</f>
        <v>#REF!</v>
      </c>
      <c r="D64" s="16" t="e">
        <f>'WF01-Real'!J64</f>
        <v>#REF!</v>
      </c>
      <c r="E64" s="10" t="e">
        <f>SUM(#REF!)</f>
        <v>#REF!</v>
      </c>
      <c r="F64" s="16" t="e">
        <f>((E64/B64)-1)*100</f>
        <v>#REF!</v>
      </c>
      <c r="G64" s="27" t="e">
        <f t="shared" si="2"/>
        <v>#REF!</v>
      </c>
      <c r="H64" s="27" t="e">
        <f>+E64-C64</f>
        <v>#REF!</v>
      </c>
      <c r="I64" s="27" t="e">
        <f>+H64/C64</f>
        <v>#REF!</v>
      </c>
      <c r="J64" s="27">
        <v>193.46522215787104</v>
      </c>
    </row>
    <row r="65" spans="1:9" x14ac:dyDescent="0.3">
      <c r="A65" s="3" t="s">
        <v>9</v>
      </c>
      <c r="B65" s="3"/>
      <c r="C65" s="3"/>
      <c r="D65" s="15"/>
      <c r="E65" s="3"/>
      <c r="F65" s="15"/>
      <c r="H65" s="27"/>
      <c r="I65" s="27"/>
    </row>
    <row r="66" spans="1:9" ht="15" thickBot="1" x14ac:dyDescent="0.35">
      <c r="A66" s="9" t="s">
        <v>43</v>
      </c>
      <c r="B66" s="10" t="e">
        <f>(B56*'WF01-Real'!H69+B60*'WF01-Real'!H76+B64*'WF01-Real'!H83)/('WF01-Real'!H69+'WF01-Real'!H76+'WF01-Real'!H83)</f>
        <v>#REF!</v>
      </c>
      <c r="C66" s="10"/>
      <c r="D66" s="16"/>
      <c r="E66" s="10" t="e">
        <f>(E56*'WF01-Real'!I69+E60*'WF01-Real'!I76+E64*'WF01-Real'!I83)/('WF01-Real'!I69+'WF01-Real'!I76+'WF01-Real'!I83)</f>
        <v>#REF!</v>
      </c>
      <c r="F66" s="16"/>
      <c r="H66" s="27" t="e">
        <f>(E66-B66)/B66</f>
        <v>#REF!</v>
      </c>
      <c r="I66" s="27"/>
    </row>
    <row r="67" spans="1:9" x14ac:dyDescent="0.3">
      <c r="A67" s="97" t="s">
        <v>36</v>
      </c>
      <c r="B67" s="97"/>
      <c r="C67" s="97"/>
      <c r="D67" s="97"/>
      <c r="E67" s="97"/>
      <c r="F67" s="97"/>
      <c r="H67" s="27"/>
      <c r="I67" s="27"/>
    </row>
    <row r="68" spans="1:9" x14ac:dyDescent="0.3">
      <c r="A68" s="7" t="s">
        <v>37</v>
      </c>
    </row>
    <row r="69" spans="1:9" x14ac:dyDescent="0.3">
      <c r="A69" s="7" t="s">
        <v>25</v>
      </c>
    </row>
    <row r="70" spans="1:9" x14ac:dyDescent="0.3">
      <c r="A70" s="7" t="s">
        <v>26</v>
      </c>
    </row>
  </sheetData>
  <mergeCells count="2">
    <mergeCell ref="C2:F2"/>
    <mergeCell ref="A67:F6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0"/>
  <sheetViews>
    <sheetView showGridLines="0" zoomScaleNormal="100" workbookViewId="0">
      <pane xSplit="1" ySplit="4" topLeftCell="B14" activePane="bottomRight" state="frozen"/>
      <selection activeCell="L54" sqref="L54"/>
      <selection pane="topRight" activeCell="L54" sqref="L54"/>
      <selection pane="bottomLeft" activeCell="L54" sqref="L54"/>
      <selection pane="bottomRight" activeCell="L54" sqref="L54"/>
    </sheetView>
  </sheetViews>
  <sheetFormatPr defaultRowHeight="14.4" x14ac:dyDescent="0.3"/>
  <cols>
    <col min="1" max="1" width="20.109375" customWidth="1"/>
    <col min="2" max="2" width="15.88671875" customWidth="1"/>
    <col min="3" max="3" width="11.88671875" customWidth="1"/>
    <col min="4" max="4" width="11.88671875" style="8" customWidth="1"/>
    <col min="5" max="5" width="10.88671875" customWidth="1"/>
    <col min="6" max="6" width="10.88671875" style="8" customWidth="1"/>
    <col min="12" max="12" width="10.109375" bestFit="1" customWidth="1"/>
  </cols>
  <sheetData>
    <row r="1" spans="1:13" ht="15.6" x14ac:dyDescent="0.3">
      <c r="A1" s="1" t="s">
        <v>17</v>
      </c>
    </row>
    <row r="2" spans="1:13" x14ac:dyDescent="0.3">
      <c r="A2" s="4"/>
      <c r="B2" s="4"/>
      <c r="C2" s="98" t="s">
        <v>27</v>
      </c>
      <c r="D2" s="99"/>
      <c r="E2" s="99"/>
      <c r="F2" s="100"/>
    </row>
    <row r="3" spans="1:13" ht="24.6" x14ac:dyDescent="0.3">
      <c r="A3" s="4"/>
      <c r="B3" s="6" t="s">
        <v>28</v>
      </c>
      <c r="C3" s="6" t="s">
        <v>29</v>
      </c>
      <c r="D3" s="18"/>
      <c r="E3" s="6" t="s">
        <v>30</v>
      </c>
      <c r="F3" s="18"/>
      <c r="H3" s="26" t="s">
        <v>31</v>
      </c>
      <c r="I3" s="26"/>
      <c r="J3" s="26"/>
      <c r="K3" s="26" t="s">
        <v>53</v>
      </c>
      <c r="L3" s="26" t="s">
        <v>32</v>
      </c>
      <c r="M3" s="26" t="s">
        <v>33</v>
      </c>
    </row>
    <row r="4" spans="1:13" ht="15" thickBot="1" x14ac:dyDescent="0.35">
      <c r="A4" s="5" t="s">
        <v>18</v>
      </c>
      <c r="B4" s="11" t="str">
        <f>+'Seasonal WFO'!F4</f>
        <v>25-26</v>
      </c>
      <c r="C4" s="11" t="str">
        <f>+'Seasonal WFO'!G4</f>
        <v>26-27</v>
      </c>
      <c r="D4" s="13" t="s">
        <v>21</v>
      </c>
      <c r="E4" s="11" t="str">
        <f>+C4</f>
        <v>26-27</v>
      </c>
      <c r="F4" s="13" t="s">
        <v>21</v>
      </c>
      <c r="H4" s="5" t="s">
        <v>34</v>
      </c>
      <c r="I4" s="5" t="s">
        <v>35</v>
      </c>
      <c r="J4" s="5"/>
      <c r="K4" s="5" t="s">
        <v>34</v>
      </c>
      <c r="L4" s="5"/>
      <c r="M4" s="5"/>
    </row>
    <row r="5" spans="1:13" ht="15" thickTop="1" x14ac:dyDescent="0.3">
      <c r="A5" s="2" t="s">
        <v>22</v>
      </c>
      <c r="B5" s="2"/>
      <c r="C5" s="2"/>
      <c r="D5" s="14"/>
      <c r="E5" s="2"/>
      <c r="F5" s="14"/>
      <c r="H5" s="27"/>
      <c r="I5" s="27"/>
      <c r="J5" s="27"/>
      <c r="K5" s="27"/>
      <c r="L5" s="27"/>
      <c r="M5" s="27"/>
    </row>
    <row r="6" spans="1:13" x14ac:dyDescent="0.3">
      <c r="A6" s="3" t="s">
        <v>13</v>
      </c>
      <c r="B6" s="3"/>
      <c r="C6" s="3"/>
      <c r="D6" s="15"/>
      <c r="E6" s="3"/>
      <c r="F6" s="15"/>
      <c r="H6" s="27"/>
      <c r="I6" s="27"/>
      <c r="J6" s="27"/>
      <c r="K6" s="27"/>
      <c r="L6" s="27"/>
      <c r="M6" s="27"/>
    </row>
    <row r="7" spans="1:13" ht="12.75" customHeight="1" x14ac:dyDescent="0.3">
      <c r="A7" s="9" t="s">
        <v>45</v>
      </c>
      <c r="B7" s="10" t="e">
        <f>+'WF01-Real'!H7</f>
        <v>#REF!</v>
      </c>
      <c r="C7" s="10" t="e">
        <f>'WF01-Real'!I7</f>
        <v>#REF!</v>
      </c>
      <c r="D7" s="16" t="e">
        <f>'WF01-Real'!J7</f>
        <v>#REF!</v>
      </c>
      <c r="E7" s="10" t="e">
        <f>SUM(#REF!)</f>
        <v>#REF!</v>
      </c>
      <c r="F7" s="16" t="e">
        <f>((E7/B7)-1)*100</f>
        <v>#REF!</v>
      </c>
      <c r="H7" s="27" t="e">
        <f>+E7-C7</f>
        <v>#REF!</v>
      </c>
      <c r="I7" s="27" t="e">
        <f>+H7/C7</f>
        <v>#REF!</v>
      </c>
      <c r="J7" s="27"/>
      <c r="K7" s="27" t="e">
        <f t="shared" ref="K7:K65" si="0">C7-B7</f>
        <v>#REF!</v>
      </c>
      <c r="L7" s="27" t="e">
        <f>F9-F17</f>
        <v>#REF!</v>
      </c>
      <c r="M7" s="27"/>
    </row>
    <row r="8" spans="1:13" x14ac:dyDescent="0.3">
      <c r="A8" s="9" t="s">
        <v>46</v>
      </c>
      <c r="B8" s="33" t="e">
        <f>+'WF01-Real'!H8</f>
        <v>#REF!</v>
      </c>
      <c r="C8" s="33" t="e">
        <f>'WF01-Real'!I8</f>
        <v>#REF!</v>
      </c>
      <c r="D8" s="16" t="e">
        <f>'WF01-Real'!J8</f>
        <v>#REF!</v>
      </c>
      <c r="E8" s="33" t="e">
        <f>E9/E7</f>
        <v>#REF!</v>
      </c>
      <c r="F8" s="16" t="e">
        <f>((E8/B8)-1)*100</f>
        <v>#REF!</v>
      </c>
      <c r="H8" s="27" t="e">
        <f>+E8-C8</f>
        <v>#REF!</v>
      </c>
      <c r="I8" s="27" t="e">
        <f>+H8/C8</f>
        <v>#REF!</v>
      </c>
      <c r="J8" s="27"/>
      <c r="K8" s="27" t="e">
        <f t="shared" si="0"/>
        <v>#REF!</v>
      </c>
      <c r="L8" s="27"/>
      <c r="M8" s="27"/>
    </row>
    <row r="9" spans="1:13" x14ac:dyDescent="0.3">
      <c r="A9" s="9" t="s">
        <v>43</v>
      </c>
      <c r="B9" s="10" t="e">
        <f>+'WF01-Real'!H9</f>
        <v>#REF!</v>
      </c>
      <c r="C9" s="10" t="e">
        <f>'WF01-Real'!I9</f>
        <v>#REF!</v>
      </c>
      <c r="D9" s="16" t="e">
        <f>'WF01-Real'!J9</f>
        <v>#REF!</v>
      </c>
      <c r="E9" s="10" t="e">
        <f>SUM(#REF!)</f>
        <v>#REF!</v>
      </c>
      <c r="F9" s="16" t="e">
        <f>((E9/B9)-1)*100</f>
        <v>#REF!</v>
      </c>
      <c r="H9" s="27" t="e">
        <f>+E9-C9</f>
        <v>#REF!</v>
      </c>
      <c r="I9" s="27" t="e">
        <f>+H9/C9</f>
        <v>#REF!</v>
      </c>
      <c r="J9" s="27"/>
      <c r="K9" s="27" t="e">
        <f>C9-B9</f>
        <v>#REF!</v>
      </c>
      <c r="L9" s="27"/>
      <c r="M9" s="27"/>
    </row>
    <row r="10" spans="1:13" x14ac:dyDescent="0.3">
      <c r="A10" s="3" t="s">
        <v>14</v>
      </c>
      <c r="B10" s="3"/>
      <c r="C10" s="3"/>
      <c r="D10" s="15"/>
      <c r="E10" s="3"/>
      <c r="F10" s="15"/>
      <c r="H10" s="27"/>
      <c r="I10" s="27"/>
      <c r="J10" s="27"/>
      <c r="K10" s="27">
        <f t="shared" si="0"/>
        <v>0</v>
      </c>
      <c r="L10" s="27"/>
      <c r="M10" s="27"/>
    </row>
    <row r="11" spans="1:13" x14ac:dyDescent="0.3">
      <c r="A11" s="9" t="s">
        <v>47</v>
      </c>
      <c r="B11" s="10" t="e">
        <f>+'WF01-Real'!H11</f>
        <v>#REF!</v>
      </c>
      <c r="C11" s="10" t="e">
        <f>'WF01-Real'!I11</f>
        <v>#REF!</v>
      </c>
      <c r="D11" s="16" t="e">
        <f>'WF01-Real'!J11</f>
        <v>#REF!</v>
      </c>
      <c r="E11" s="10" t="e">
        <f>SUM(#REF!)</f>
        <v>#REF!</v>
      </c>
      <c r="F11" s="16" t="e">
        <f>((E11/B11)-1)*100</f>
        <v>#REF!</v>
      </c>
      <c r="H11" s="27" t="e">
        <f>+E11-C11</f>
        <v>#REF!</v>
      </c>
      <c r="I11" s="27" t="e">
        <f>+H11/C11</f>
        <v>#REF!</v>
      </c>
      <c r="J11" s="27"/>
      <c r="K11" s="27" t="e">
        <f t="shared" si="0"/>
        <v>#REF!</v>
      </c>
      <c r="L11" s="27"/>
      <c r="M11" s="27"/>
    </row>
    <row r="12" spans="1:13" x14ac:dyDescent="0.3">
      <c r="A12" s="9" t="s">
        <v>46</v>
      </c>
      <c r="B12" s="33" t="e">
        <f>+'WF01-Real'!H12</f>
        <v>#REF!</v>
      </c>
      <c r="C12" s="33" t="e">
        <f>'WF01-Real'!I12</f>
        <v>#REF!</v>
      </c>
      <c r="D12" s="16" t="e">
        <f>'WF01-Real'!J12</f>
        <v>#REF!</v>
      </c>
      <c r="E12" s="33" t="e">
        <f>E13/E11</f>
        <v>#REF!</v>
      </c>
      <c r="F12" s="16" t="e">
        <f>((E12/B12)-1)*100</f>
        <v>#REF!</v>
      </c>
      <c r="H12" s="27" t="e">
        <f>+E12-C12</f>
        <v>#REF!</v>
      </c>
      <c r="I12" s="27" t="e">
        <f>+H12/C12</f>
        <v>#REF!</v>
      </c>
      <c r="J12" s="27"/>
      <c r="K12" s="27" t="e">
        <f t="shared" si="0"/>
        <v>#REF!</v>
      </c>
      <c r="L12" s="27"/>
      <c r="M12" s="27"/>
    </row>
    <row r="13" spans="1:13" x14ac:dyDescent="0.3">
      <c r="A13" s="9" t="s">
        <v>43</v>
      </c>
      <c r="B13" s="10" t="e">
        <f>+'WF01-Real'!H13</f>
        <v>#REF!</v>
      </c>
      <c r="C13" s="10" t="e">
        <f>'WF01-Real'!I13</f>
        <v>#REF!</v>
      </c>
      <c r="D13" s="16" t="e">
        <f>'WF01-Real'!J13</f>
        <v>#REF!</v>
      </c>
      <c r="E13" s="10" t="e">
        <f>SUM(#REF!)</f>
        <v>#REF!</v>
      </c>
      <c r="F13" s="16" t="e">
        <f>((E13/B13)-1)*100</f>
        <v>#REF!</v>
      </c>
      <c r="H13" s="27" t="e">
        <f>+E13-C13</f>
        <v>#REF!</v>
      </c>
      <c r="I13" s="27" t="e">
        <f>+H13/C13</f>
        <v>#REF!</v>
      </c>
      <c r="J13" s="27"/>
      <c r="K13" s="27" t="e">
        <f t="shared" si="0"/>
        <v>#REF!</v>
      </c>
      <c r="L13" s="27"/>
      <c r="M13" s="27"/>
    </row>
    <row r="14" spans="1:13" x14ac:dyDescent="0.3">
      <c r="A14" s="3" t="s">
        <v>10</v>
      </c>
      <c r="B14" s="3"/>
      <c r="C14" s="3"/>
      <c r="D14" s="15"/>
      <c r="E14" s="3"/>
      <c r="F14" s="15"/>
      <c r="H14" s="27"/>
      <c r="I14" s="27"/>
      <c r="J14" s="27"/>
      <c r="K14" s="27">
        <f t="shared" si="0"/>
        <v>0</v>
      </c>
      <c r="L14" s="27"/>
      <c r="M14" s="27"/>
    </row>
    <row r="15" spans="1:13" x14ac:dyDescent="0.3">
      <c r="A15" s="9" t="s">
        <v>47</v>
      </c>
      <c r="B15" s="10" t="e">
        <f>+'WF01-Real'!H15</f>
        <v>#REF!</v>
      </c>
      <c r="C15" s="10" t="e">
        <f>'WF01-Real'!I15</f>
        <v>#REF!</v>
      </c>
      <c r="D15" s="16" t="e">
        <f>'WF01-Real'!J15</f>
        <v>#REF!</v>
      </c>
      <c r="E15" s="10" t="e">
        <f>SUM(#REF!)</f>
        <v>#REF!</v>
      </c>
      <c r="F15" s="16" t="e">
        <f>((E15/B15)-1)*100</f>
        <v>#REF!</v>
      </c>
      <c r="H15" s="27" t="e">
        <f>+E15-C15</f>
        <v>#REF!</v>
      </c>
      <c r="I15" s="27" t="e">
        <f>+H15/C15</f>
        <v>#REF!</v>
      </c>
      <c r="J15" s="27"/>
      <c r="K15" s="27" t="e">
        <f t="shared" si="0"/>
        <v>#REF!</v>
      </c>
      <c r="L15" s="27"/>
      <c r="M15" s="27"/>
    </row>
    <row r="16" spans="1:13" x14ac:dyDescent="0.3">
      <c r="A16" s="9" t="s">
        <v>46</v>
      </c>
      <c r="B16" s="33" t="e">
        <f>+'WF01-Real'!H16</f>
        <v>#REF!</v>
      </c>
      <c r="C16" s="33" t="e">
        <f>'WF01-Real'!I16</f>
        <v>#REF!</v>
      </c>
      <c r="D16" s="16" t="e">
        <f>'WF01-Real'!J16</f>
        <v>#REF!</v>
      </c>
      <c r="E16" s="33" t="e">
        <f>E17/E15</f>
        <v>#REF!</v>
      </c>
      <c r="F16" s="16" t="e">
        <f>((E16/B16)-1)*100</f>
        <v>#REF!</v>
      </c>
      <c r="H16" s="27" t="e">
        <f>+E16-C16</f>
        <v>#REF!</v>
      </c>
      <c r="I16" s="27" t="e">
        <f>+H16/C16</f>
        <v>#REF!</v>
      </c>
      <c r="J16" s="27"/>
      <c r="K16" s="27" t="e">
        <f t="shared" si="0"/>
        <v>#REF!</v>
      </c>
      <c r="L16" s="27"/>
      <c r="M16" s="27"/>
    </row>
    <row r="17" spans="1:13" x14ac:dyDescent="0.3">
      <c r="A17" s="9" t="s">
        <v>43</v>
      </c>
      <c r="B17" s="10" t="e">
        <f>+'WF01-Real'!H17</f>
        <v>#REF!</v>
      </c>
      <c r="C17" s="10" t="e">
        <f>'WF01-Real'!I17</f>
        <v>#REF!</v>
      </c>
      <c r="D17" s="16" t="e">
        <f>'WF01-Real'!J17</f>
        <v>#REF!</v>
      </c>
      <c r="E17" s="10" t="e">
        <f>SUM(#REF!)</f>
        <v>#REF!</v>
      </c>
      <c r="F17" s="16" t="e">
        <f>((E17/B17)-1)*100</f>
        <v>#REF!</v>
      </c>
      <c r="H17" s="27" t="e">
        <f>+E17-C17</f>
        <v>#REF!</v>
      </c>
      <c r="I17" s="27" t="e">
        <f>+H17/C17</f>
        <v>#REF!</v>
      </c>
      <c r="J17" s="27"/>
      <c r="K17" s="27" t="e">
        <f t="shared" si="0"/>
        <v>#REF!</v>
      </c>
      <c r="L17" s="27"/>
      <c r="M17" s="27"/>
    </row>
    <row r="18" spans="1:13" x14ac:dyDescent="0.3">
      <c r="A18" s="3" t="s">
        <v>15</v>
      </c>
      <c r="B18" s="3"/>
      <c r="C18" s="3"/>
      <c r="D18" s="15"/>
      <c r="E18" s="3"/>
      <c r="F18" s="15"/>
      <c r="H18" s="27"/>
      <c r="I18" s="27"/>
      <c r="J18" s="27"/>
      <c r="K18" s="27">
        <f t="shared" si="0"/>
        <v>0</v>
      </c>
      <c r="L18" s="27"/>
      <c r="M18" s="27"/>
    </row>
    <row r="19" spans="1:13" x14ac:dyDescent="0.3">
      <c r="A19" s="9" t="s">
        <v>47</v>
      </c>
      <c r="B19" s="10" t="e">
        <f>+'WF01-Real'!H19</f>
        <v>#REF!</v>
      </c>
      <c r="C19" s="10" t="e">
        <f>'WF01-Real'!I19</f>
        <v>#REF!</v>
      </c>
      <c r="D19" s="16" t="e">
        <f>'WF01-Real'!J19</f>
        <v>#REF!</v>
      </c>
      <c r="E19" s="10" t="e">
        <f>SUM(#REF!)</f>
        <v>#REF!</v>
      </c>
      <c r="F19" s="16" t="e">
        <f t="shared" ref="F19:F25" si="1">((E19/B19)-1)*100</f>
        <v>#REF!</v>
      </c>
      <c r="H19" s="27" t="e">
        <f>+E19-C19</f>
        <v>#REF!</v>
      </c>
      <c r="I19" s="27" t="e">
        <f>+H19/C19</f>
        <v>#REF!</v>
      </c>
      <c r="J19" s="27"/>
      <c r="K19" s="27" t="e">
        <f t="shared" si="0"/>
        <v>#REF!</v>
      </c>
      <c r="L19" s="27"/>
      <c r="M19" s="27"/>
    </row>
    <row r="20" spans="1:13" x14ac:dyDescent="0.3">
      <c r="A20" s="9" t="s">
        <v>46</v>
      </c>
      <c r="B20" s="33" t="e">
        <f>+'WF01-Real'!H20</f>
        <v>#REF!</v>
      </c>
      <c r="C20" s="33" t="e">
        <f>'WF01-Real'!I20</f>
        <v>#REF!</v>
      </c>
      <c r="D20" s="16" t="e">
        <f>'WF01-Real'!J20</f>
        <v>#REF!</v>
      </c>
      <c r="E20" s="33" t="e">
        <f>E21/E19</f>
        <v>#REF!</v>
      </c>
      <c r="F20" s="16" t="e">
        <f t="shared" si="1"/>
        <v>#REF!</v>
      </c>
      <c r="H20" s="27" t="e">
        <f>+E20-C20</f>
        <v>#REF!</v>
      </c>
      <c r="I20" s="27" t="e">
        <f>+H20/C20</f>
        <v>#REF!</v>
      </c>
      <c r="J20" s="27"/>
      <c r="K20" s="27" t="e">
        <f t="shared" si="0"/>
        <v>#REF!</v>
      </c>
      <c r="L20" s="27"/>
      <c r="M20" s="27"/>
    </row>
    <row r="21" spans="1:13" x14ac:dyDescent="0.3">
      <c r="A21" s="9" t="s">
        <v>43</v>
      </c>
      <c r="B21" s="10" t="e">
        <f>+'WF01-Real'!H21</f>
        <v>#REF!</v>
      </c>
      <c r="C21" s="10" t="e">
        <f>'WF01-Real'!I21</f>
        <v>#REF!</v>
      </c>
      <c r="D21" s="16" t="e">
        <f>'WF01-Real'!J21</f>
        <v>#REF!</v>
      </c>
      <c r="E21" s="10" t="e">
        <f>SUM(#REF!)</f>
        <v>#REF!</v>
      </c>
      <c r="F21" s="16" t="e">
        <f t="shared" si="1"/>
        <v>#REF!</v>
      </c>
      <c r="H21" s="27" t="e">
        <f>+E21-C21</f>
        <v>#REF!</v>
      </c>
      <c r="I21" s="27" t="e">
        <f>+H21/C21</f>
        <v>#REF!</v>
      </c>
      <c r="J21" s="27"/>
      <c r="K21" s="27" t="e">
        <f t="shared" si="0"/>
        <v>#REF!</v>
      </c>
      <c r="L21" s="27"/>
      <c r="M21" s="27"/>
    </row>
    <row r="22" spans="1:13" x14ac:dyDescent="0.3">
      <c r="A22" s="3" t="s">
        <v>9</v>
      </c>
      <c r="B22" s="3"/>
      <c r="C22" s="3"/>
      <c r="D22" s="15"/>
      <c r="E22" s="3"/>
      <c r="F22" s="15"/>
      <c r="H22" s="27"/>
      <c r="I22" s="27"/>
      <c r="J22" s="27"/>
      <c r="K22" s="27">
        <f t="shared" si="0"/>
        <v>0</v>
      </c>
      <c r="L22" s="27"/>
      <c r="M22" s="27"/>
    </row>
    <row r="23" spans="1:13" x14ac:dyDescent="0.3">
      <c r="A23" s="9" t="s">
        <v>47</v>
      </c>
      <c r="B23" s="10" t="e">
        <f>+'WF01-Real'!H23</f>
        <v>#REF!</v>
      </c>
      <c r="C23" s="10" t="e">
        <f>'WF01-Real'!I23</f>
        <v>#REF!</v>
      </c>
      <c r="D23" s="16" t="e">
        <f>'WF01-Real'!J23</f>
        <v>#REF!</v>
      </c>
      <c r="E23" s="10" t="e">
        <f>SUM(#REF!)</f>
        <v>#REF!</v>
      </c>
      <c r="F23" s="16" t="e">
        <f t="shared" si="1"/>
        <v>#REF!</v>
      </c>
      <c r="H23" s="27" t="e">
        <f>+E23-C23</f>
        <v>#REF!</v>
      </c>
      <c r="I23" s="27" t="e">
        <f>+H23/C23</f>
        <v>#REF!</v>
      </c>
      <c r="J23" s="27"/>
      <c r="K23" s="27" t="e">
        <f t="shared" si="0"/>
        <v>#REF!</v>
      </c>
      <c r="L23" s="27"/>
      <c r="M23" s="27"/>
    </row>
    <row r="24" spans="1:13" x14ac:dyDescent="0.3">
      <c r="A24" s="9" t="s">
        <v>46</v>
      </c>
      <c r="B24" s="33" t="e">
        <f>+'WF01-Real'!H24</f>
        <v>#REF!</v>
      </c>
      <c r="C24" s="33" t="e">
        <f>'WF01-Real'!I24</f>
        <v>#REF!</v>
      </c>
      <c r="D24" s="16" t="e">
        <f>'WF01-Real'!J24</f>
        <v>#REF!</v>
      </c>
      <c r="E24" s="33" t="e">
        <f>E25/E23</f>
        <v>#REF!</v>
      </c>
      <c r="F24" s="16" t="e">
        <f t="shared" si="1"/>
        <v>#REF!</v>
      </c>
      <c r="H24" s="27" t="e">
        <f>+E24-C24</f>
        <v>#REF!</v>
      </c>
      <c r="I24" s="27" t="e">
        <f>+H24/C24</f>
        <v>#REF!</v>
      </c>
      <c r="J24" s="27"/>
      <c r="K24" s="27" t="e">
        <f t="shared" si="0"/>
        <v>#REF!</v>
      </c>
      <c r="L24" s="27"/>
      <c r="M24" s="27"/>
    </row>
    <row r="25" spans="1:13" x14ac:dyDescent="0.3">
      <c r="A25" s="9" t="s">
        <v>43</v>
      </c>
      <c r="B25" s="10" t="e">
        <f>+'WF01-Real'!H25</f>
        <v>#REF!</v>
      </c>
      <c r="C25" s="10" t="e">
        <f>'WF01-Real'!I25</f>
        <v>#REF!</v>
      </c>
      <c r="D25" s="16" t="e">
        <f>'WF01-Real'!J25</f>
        <v>#REF!</v>
      </c>
      <c r="E25" s="10" t="e">
        <f>SUM(#REF!)</f>
        <v>#REF!</v>
      </c>
      <c r="F25" s="16" t="e">
        <f t="shared" si="1"/>
        <v>#REF!</v>
      </c>
      <c r="H25" s="27" t="e">
        <f>+E25-C25</f>
        <v>#REF!</v>
      </c>
      <c r="I25" s="27" t="e">
        <f>+H25/C25</f>
        <v>#REF!</v>
      </c>
      <c r="J25" s="27"/>
      <c r="K25" s="27" t="e">
        <f t="shared" si="0"/>
        <v>#REF!</v>
      </c>
      <c r="L25" s="27" t="e">
        <f>'Expenditures(Cold) Real'!E25-'Expenditures (Warm) Real'!E25</f>
        <v>#REF!</v>
      </c>
      <c r="M25" s="27" t="e">
        <f>H25+K25</f>
        <v>#REF!</v>
      </c>
    </row>
    <row r="26" spans="1:13" x14ac:dyDescent="0.3">
      <c r="A26" s="19" t="s">
        <v>5</v>
      </c>
      <c r="B26" s="12"/>
      <c r="C26" s="12"/>
      <c r="D26" s="17"/>
      <c r="E26" s="12"/>
      <c r="F26" s="17"/>
      <c r="H26" s="27"/>
      <c r="I26" s="27"/>
      <c r="J26" s="27"/>
      <c r="K26" s="27">
        <f t="shared" si="0"/>
        <v>0</v>
      </c>
      <c r="L26" s="27"/>
      <c r="M26" s="27"/>
    </row>
    <row r="27" spans="1:13" x14ac:dyDescent="0.3">
      <c r="A27" s="3" t="s">
        <v>9</v>
      </c>
      <c r="B27" s="3"/>
      <c r="C27" s="3"/>
      <c r="D27" s="15"/>
      <c r="E27" s="3"/>
      <c r="F27" s="15"/>
      <c r="H27" s="27"/>
      <c r="I27" s="27"/>
      <c r="J27" s="27"/>
      <c r="K27" s="27">
        <f t="shared" si="0"/>
        <v>0</v>
      </c>
      <c r="L27" s="27"/>
      <c r="M27" s="27"/>
    </row>
    <row r="28" spans="1:13" x14ac:dyDescent="0.3">
      <c r="A28" s="9" t="s">
        <v>42</v>
      </c>
      <c r="B28" s="10" t="e">
        <f>+'WF01-Real'!H28</f>
        <v>#REF!</v>
      </c>
      <c r="C28" s="10" t="e">
        <f>'WF01-Real'!I28</f>
        <v>#REF!</v>
      </c>
      <c r="D28" s="16" t="e">
        <f>'WF01-Real'!J28</f>
        <v>#REF!</v>
      </c>
      <c r="E28" s="10" t="e">
        <f>SUM(#REF!)</f>
        <v>#REF!</v>
      </c>
      <c r="F28" s="16" t="e">
        <f>((E28/B28)-1)*100</f>
        <v>#REF!</v>
      </c>
      <c r="H28" s="27" t="e">
        <f>+E28-C28</f>
        <v>#REF!</v>
      </c>
      <c r="I28" s="27" t="e">
        <f>+H28/C28</f>
        <v>#REF!</v>
      </c>
      <c r="J28" s="27"/>
      <c r="K28" s="27" t="e">
        <f t="shared" si="0"/>
        <v>#REF!</v>
      </c>
      <c r="L28" s="27"/>
      <c r="M28" s="27"/>
    </row>
    <row r="29" spans="1:13" x14ac:dyDescent="0.3">
      <c r="A29" s="9" t="s">
        <v>48</v>
      </c>
      <c r="B29" s="33" t="e">
        <f>+'WF01-Real'!H29</f>
        <v>#REF!</v>
      </c>
      <c r="C29" s="33" t="e">
        <f>'WF01-Real'!I29</f>
        <v>#REF!</v>
      </c>
      <c r="D29" s="16" t="e">
        <f>'WF01-Real'!J29</f>
        <v>#REF!</v>
      </c>
      <c r="E29" s="33" t="e">
        <f>E30/E28</f>
        <v>#REF!</v>
      </c>
      <c r="F29" s="16" t="e">
        <f>((E29/B29)-1)*100</f>
        <v>#REF!</v>
      </c>
      <c r="H29" s="27" t="e">
        <f>+E29-C29</f>
        <v>#REF!</v>
      </c>
      <c r="I29" s="27" t="e">
        <f>+H29/C29</f>
        <v>#REF!</v>
      </c>
      <c r="J29" s="27"/>
      <c r="K29" s="27" t="e">
        <f t="shared" si="0"/>
        <v>#REF!</v>
      </c>
      <c r="L29" s="27"/>
      <c r="M29" s="27"/>
    </row>
    <row r="30" spans="1:13" x14ac:dyDescent="0.3">
      <c r="A30" s="9" t="s">
        <v>43</v>
      </c>
      <c r="B30" s="10" t="e">
        <f>+'WF01-Real'!H30</f>
        <v>#REF!</v>
      </c>
      <c r="C30" s="10" t="e">
        <f>'WF01-Real'!I30</f>
        <v>#REF!</v>
      </c>
      <c r="D30" s="16" t="e">
        <f>'WF01-Real'!J30</f>
        <v>#REF!</v>
      </c>
      <c r="E30" s="10" t="e">
        <f>SUM(#REF!)</f>
        <v>#REF!</v>
      </c>
      <c r="F30" s="16" t="e">
        <f>((E30/B30)-1)*100</f>
        <v>#REF!</v>
      </c>
      <c r="H30" s="27" t="e">
        <f>+E30-C30</f>
        <v>#REF!</v>
      </c>
      <c r="I30" s="27" t="e">
        <f>+H30/C30</f>
        <v>#REF!</v>
      </c>
      <c r="J30" s="27"/>
      <c r="K30" s="27" t="e">
        <f>C30-B30</f>
        <v>#REF!</v>
      </c>
      <c r="L30" s="27" t="e">
        <f>'Expenditures(Cold) Real'!E30-'Expenditures (Warm) Real'!E30</f>
        <v>#REF!</v>
      </c>
      <c r="M30" s="27" t="e">
        <f>H30+K30</f>
        <v>#REF!</v>
      </c>
    </row>
    <row r="31" spans="1:13" x14ac:dyDescent="0.3">
      <c r="A31" s="19" t="s">
        <v>4</v>
      </c>
      <c r="B31" s="12"/>
      <c r="C31" s="12"/>
      <c r="D31" s="17"/>
      <c r="E31" s="12"/>
      <c r="F31" s="17"/>
      <c r="H31" s="27"/>
      <c r="I31" s="27"/>
      <c r="J31" s="27"/>
      <c r="K31" s="27">
        <f t="shared" si="0"/>
        <v>0</v>
      </c>
      <c r="L31" s="27"/>
      <c r="M31" s="27"/>
    </row>
    <row r="32" spans="1:13" x14ac:dyDescent="0.3">
      <c r="A32" s="3" t="s">
        <v>13</v>
      </c>
      <c r="B32" s="3"/>
      <c r="C32" s="3"/>
      <c r="D32" s="15"/>
      <c r="E32" s="3"/>
      <c r="F32" s="15"/>
      <c r="H32" s="27"/>
      <c r="I32" s="27"/>
      <c r="J32" s="27"/>
      <c r="K32" s="27">
        <f t="shared" si="0"/>
        <v>0</v>
      </c>
      <c r="L32" s="27"/>
      <c r="M32" s="27"/>
    </row>
    <row r="33" spans="1:13" x14ac:dyDescent="0.3">
      <c r="A33" s="9" t="s">
        <v>49</v>
      </c>
      <c r="B33" s="10" t="e">
        <f>+'WF01-Real'!H33</f>
        <v>#REF!</v>
      </c>
      <c r="C33" s="10" t="e">
        <f>'WF01-Real'!I33</f>
        <v>#REF!</v>
      </c>
      <c r="D33" s="16" t="e">
        <f>'WF01-Real'!J33</f>
        <v>#REF!</v>
      </c>
      <c r="E33" s="10" t="e">
        <f>SUM(#REF!)</f>
        <v>#REF!</v>
      </c>
      <c r="F33" s="16" t="e">
        <f>((E33/B33)-1)*100</f>
        <v>#REF!</v>
      </c>
      <c r="H33" s="27" t="e">
        <f>+E33-C33</f>
        <v>#REF!</v>
      </c>
      <c r="I33" s="27" t="e">
        <f>+H33/C33</f>
        <v>#REF!</v>
      </c>
      <c r="J33" s="27"/>
      <c r="K33" s="27" t="e">
        <f t="shared" si="0"/>
        <v>#REF!</v>
      </c>
      <c r="L33" s="27"/>
      <c r="M33" s="27"/>
    </row>
    <row r="34" spans="1:13" x14ac:dyDescent="0.3">
      <c r="A34" s="9" t="s">
        <v>50</v>
      </c>
      <c r="B34" s="33" t="e">
        <f>+'WF01-Real'!H34</f>
        <v>#REF!</v>
      </c>
      <c r="C34" s="33" t="e">
        <f>'WF01-Real'!I34</f>
        <v>#REF!</v>
      </c>
      <c r="D34" s="16" t="e">
        <f>'WF01-Real'!J34</f>
        <v>#REF!</v>
      </c>
      <c r="E34" s="33" t="e">
        <f>E35/E33</f>
        <v>#REF!</v>
      </c>
      <c r="F34" s="16" t="e">
        <f>((E34/B34)-1)*100</f>
        <v>#REF!</v>
      </c>
      <c r="H34" s="27" t="e">
        <f>+E34-C34</f>
        <v>#REF!</v>
      </c>
      <c r="I34" s="27" t="e">
        <f>+H34/C34</f>
        <v>#REF!</v>
      </c>
      <c r="J34" s="27"/>
      <c r="K34" s="27" t="e">
        <f t="shared" si="0"/>
        <v>#REF!</v>
      </c>
      <c r="L34" s="27"/>
      <c r="M34" s="27"/>
    </row>
    <row r="35" spans="1:13" x14ac:dyDescent="0.3">
      <c r="A35" s="9" t="s">
        <v>43</v>
      </c>
      <c r="B35" s="10" t="e">
        <f>+'WF01-Real'!H35</f>
        <v>#REF!</v>
      </c>
      <c r="C35" s="10" t="e">
        <f>'WF01-Real'!I35</f>
        <v>#REF!</v>
      </c>
      <c r="D35" s="16" t="e">
        <f>'WF01-Real'!J35</f>
        <v>#REF!</v>
      </c>
      <c r="E35" s="10" t="e">
        <f>SUM(#REF!)</f>
        <v>#REF!</v>
      </c>
      <c r="F35" s="16" t="e">
        <f>((E35/B35)-1)*100</f>
        <v>#REF!</v>
      </c>
      <c r="H35" s="27" t="e">
        <f>+E35-C35</f>
        <v>#REF!</v>
      </c>
      <c r="I35" s="27" t="e">
        <f>+H35/C35</f>
        <v>#REF!</v>
      </c>
      <c r="J35" s="27"/>
      <c r="K35" s="27" t="e">
        <f t="shared" si="0"/>
        <v>#REF!</v>
      </c>
      <c r="L35" s="27"/>
      <c r="M35" s="27"/>
    </row>
    <row r="36" spans="1:13" x14ac:dyDescent="0.3">
      <c r="A36" s="3" t="s">
        <v>14</v>
      </c>
      <c r="B36" s="3"/>
      <c r="C36" s="3"/>
      <c r="D36" s="15"/>
      <c r="E36" s="3"/>
      <c r="F36" s="15"/>
      <c r="H36" s="27"/>
      <c r="I36" s="27"/>
      <c r="J36" s="27"/>
      <c r="K36" s="27">
        <f t="shared" si="0"/>
        <v>0</v>
      </c>
      <c r="L36" s="27"/>
      <c r="M36" s="27"/>
    </row>
    <row r="37" spans="1:13" x14ac:dyDescent="0.3">
      <c r="A37" s="9" t="s">
        <v>51</v>
      </c>
      <c r="B37" s="10" t="e">
        <f>+'WF01-Real'!H37</f>
        <v>#REF!</v>
      </c>
      <c r="C37" s="10" t="e">
        <f>'WF01-Real'!I37</f>
        <v>#REF!</v>
      </c>
      <c r="D37" s="16" t="e">
        <f>'WF01-Real'!J37</f>
        <v>#REF!</v>
      </c>
      <c r="E37" s="10" t="e">
        <f>SUM(#REF!)</f>
        <v>#REF!</v>
      </c>
      <c r="F37" s="16" t="e">
        <f>((E37/B37)-1)*100</f>
        <v>#REF!</v>
      </c>
      <c r="H37" s="27" t="e">
        <f>+E37-C37</f>
        <v>#REF!</v>
      </c>
      <c r="I37" s="27" t="e">
        <f>+H37/C37</f>
        <v>#REF!</v>
      </c>
      <c r="J37" s="27"/>
      <c r="K37" s="27" t="e">
        <f t="shared" si="0"/>
        <v>#REF!</v>
      </c>
      <c r="L37" s="27"/>
      <c r="M37" s="27"/>
    </row>
    <row r="38" spans="1:13" x14ac:dyDescent="0.3">
      <c r="A38" s="9" t="s">
        <v>50</v>
      </c>
      <c r="B38" s="33" t="e">
        <f>+'WF01-Real'!H38</f>
        <v>#REF!</v>
      </c>
      <c r="C38" s="33" t="e">
        <f>'WF01-Real'!I38</f>
        <v>#REF!</v>
      </c>
      <c r="D38" s="16" t="e">
        <f>'WF01-Real'!J38</f>
        <v>#REF!</v>
      </c>
      <c r="E38" s="33" t="e">
        <f>E39/E37</f>
        <v>#REF!</v>
      </c>
      <c r="F38" s="16" t="e">
        <f>((E38/B38)-1)*100</f>
        <v>#REF!</v>
      </c>
      <c r="H38" s="27" t="e">
        <f>+E38-C38</f>
        <v>#REF!</v>
      </c>
      <c r="I38" s="27" t="e">
        <f>+H38/C38</f>
        <v>#REF!</v>
      </c>
      <c r="J38" s="27"/>
      <c r="K38" s="27" t="e">
        <f t="shared" si="0"/>
        <v>#REF!</v>
      </c>
      <c r="L38" s="27"/>
      <c r="M38" s="27"/>
    </row>
    <row r="39" spans="1:13" x14ac:dyDescent="0.3">
      <c r="A39" s="9" t="s">
        <v>43</v>
      </c>
      <c r="B39" s="10" t="e">
        <f>+'WF01-Real'!H39</f>
        <v>#REF!</v>
      </c>
      <c r="C39" s="10" t="e">
        <f>'WF01-Real'!I39</f>
        <v>#REF!</v>
      </c>
      <c r="D39" s="16" t="e">
        <f>'WF01-Real'!J39</f>
        <v>#REF!</v>
      </c>
      <c r="E39" s="10" t="e">
        <f>SUM(#REF!)</f>
        <v>#REF!</v>
      </c>
      <c r="F39" s="16" t="e">
        <f>((E39/B39)-1)*100</f>
        <v>#REF!</v>
      </c>
      <c r="H39" s="27" t="e">
        <f>+E39-C39</f>
        <v>#REF!</v>
      </c>
      <c r="I39" s="27" t="e">
        <f>+H39/C39</f>
        <v>#REF!</v>
      </c>
      <c r="J39" s="27"/>
      <c r="K39" s="27" t="e">
        <f t="shared" si="0"/>
        <v>#REF!</v>
      </c>
      <c r="L39" s="27"/>
      <c r="M39" s="27"/>
    </row>
    <row r="40" spans="1:13" x14ac:dyDescent="0.3">
      <c r="A40" s="3" t="s">
        <v>10</v>
      </c>
      <c r="B40" s="3"/>
      <c r="C40" s="3"/>
      <c r="D40" s="15"/>
      <c r="E40" s="3"/>
      <c r="F40" s="15"/>
      <c r="H40" s="27"/>
      <c r="I40" s="27"/>
      <c r="J40" s="27"/>
      <c r="K40" s="27">
        <f t="shared" si="0"/>
        <v>0</v>
      </c>
      <c r="L40" s="27"/>
      <c r="M40" s="27"/>
    </row>
    <row r="41" spans="1:13" x14ac:dyDescent="0.3">
      <c r="A41" s="9" t="s">
        <v>51</v>
      </c>
      <c r="B41" s="10" t="e">
        <f>+'WF01-Real'!H41</f>
        <v>#REF!</v>
      </c>
      <c r="C41" s="10" t="e">
        <f>'WF01-Real'!I41</f>
        <v>#REF!</v>
      </c>
      <c r="D41" s="16" t="e">
        <f>'WF01-Real'!J41</f>
        <v>#REF!</v>
      </c>
      <c r="E41" s="10" t="e">
        <f>SUM(#REF!)</f>
        <v>#REF!</v>
      </c>
      <c r="F41" s="16" t="e">
        <f>((E41/B41)-1)*100</f>
        <v>#REF!</v>
      </c>
      <c r="H41" s="27" t="e">
        <f>+E41-C41</f>
        <v>#REF!</v>
      </c>
      <c r="I41" s="27" t="e">
        <f>+H41/C41</f>
        <v>#REF!</v>
      </c>
      <c r="J41" s="27"/>
      <c r="K41" s="27" t="e">
        <f t="shared" si="0"/>
        <v>#REF!</v>
      </c>
      <c r="L41" s="27"/>
      <c r="M41" s="27"/>
    </row>
    <row r="42" spans="1:13" x14ac:dyDescent="0.3">
      <c r="A42" s="9" t="s">
        <v>50</v>
      </c>
      <c r="B42" s="33" t="e">
        <f>+'WF01-Real'!H42</f>
        <v>#REF!</v>
      </c>
      <c r="C42" s="33" t="e">
        <f>'WF01-Real'!I42</f>
        <v>#REF!</v>
      </c>
      <c r="D42" s="16" t="e">
        <f>'WF01-Real'!J42</f>
        <v>#REF!</v>
      </c>
      <c r="E42" s="33" t="e">
        <f>E43/E41</f>
        <v>#REF!</v>
      </c>
      <c r="F42" s="16" t="e">
        <f>((E42/B42)-1)*100</f>
        <v>#REF!</v>
      </c>
      <c r="H42" s="27" t="e">
        <f>+E42-C42</f>
        <v>#REF!</v>
      </c>
      <c r="I42" s="27" t="e">
        <f>+H42/C42</f>
        <v>#REF!</v>
      </c>
      <c r="J42" s="27"/>
      <c r="K42" s="27" t="e">
        <f t="shared" si="0"/>
        <v>#REF!</v>
      </c>
      <c r="L42" s="27"/>
      <c r="M42" s="27"/>
    </row>
    <row r="43" spans="1:13" x14ac:dyDescent="0.3">
      <c r="A43" s="9" t="s">
        <v>43</v>
      </c>
      <c r="B43" s="10" t="e">
        <f>+'WF01-Real'!H43</f>
        <v>#REF!</v>
      </c>
      <c r="C43" s="10" t="e">
        <f>'WF01-Real'!I43</f>
        <v>#REF!</v>
      </c>
      <c r="D43" s="16" t="e">
        <f>'WF01-Real'!J43</f>
        <v>#REF!</v>
      </c>
      <c r="E43" s="10" t="e">
        <f>SUM(#REF!)</f>
        <v>#REF!</v>
      </c>
      <c r="F43" s="16" t="e">
        <f>((E43/B43)-1)*100</f>
        <v>#REF!</v>
      </c>
      <c r="H43" s="27" t="e">
        <f>+E43-C43</f>
        <v>#REF!</v>
      </c>
      <c r="I43" s="27" t="e">
        <f>+H43/C43</f>
        <v>#REF!</v>
      </c>
      <c r="J43" s="27"/>
      <c r="K43" s="27" t="e">
        <f t="shared" si="0"/>
        <v>#REF!</v>
      </c>
      <c r="L43" s="27"/>
      <c r="M43" s="27"/>
    </row>
    <row r="44" spans="1:13" x14ac:dyDescent="0.3">
      <c r="A44" s="3" t="s">
        <v>15</v>
      </c>
      <c r="B44" s="3"/>
      <c r="C44" s="3"/>
      <c r="D44" s="15"/>
      <c r="E44" s="3"/>
      <c r="F44" s="15"/>
      <c r="H44" s="27"/>
      <c r="I44" s="27"/>
      <c r="J44" s="27"/>
      <c r="K44" s="27">
        <f t="shared" si="0"/>
        <v>0</v>
      </c>
      <c r="L44" s="27"/>
      <c r="M44" s="27"/>
    </row>
    <row r="45" spans="1:13" x14ac:dyDescent="0.3">
      <c r="A45" s="9" t="s">
        <v>51</v>
      </c>
      <c r="B45" s="10" t="e">
        <f>+'WF01-Real'!H45</f>
        <v>#REF!</v>
      </c>
      <c r="C45" s="10" t="e">
        <f>'WF01-Real'!I45</f>
        <v>#REF!</v>
      </c>
      <c r="D45" s="16" t="e">
        <f>'WF01-Real'!J45</f>
        <v>#REF!</v>
      </c>
      <c r="E45" s="10" t="e">
        <f>SUM(#REF!)</f>
        <v>#REF!</v>
      </c>
      <c r="F45" s="16" t="e">
        <f>((E45/B45)-1)*100</f>
        <v>#REF!</v>
      </c>
      <c r="H45" s="27" t="e">
        <f>+E45-C45</f>
        <v>#REF!</v>
      </c>
      <c r="I45" s="27" t="e">
        <f>+H45/C45</f>
        <v>#REF!</v>
      </c>
      <c r="J45" s="27"/>
      <c r="K45" s="27" t="e">
        <f t="shared" si="0"/>
        <v>#REF!</v>
      </c>
      <c r="L45" s="27"/>
      <c r="M45" s="27"/>
    </row>
    <row r="46" spans="1:13" x14ac:dyDescent="0.3">
      <c r="A46" s="9" t="s">
        <v>50</v>
      </c>
      <c r="B46" s="33" t="e">
        <f>+'WF01-Real'!H46</f>
        <v>#REF!</v>
      </c>
      <c r="C46" s="33" t="e">
        <f>'WF01-Real'!I46</f>
        <v>#REF!</v>
      </c>
      <c r="D46" s="16" t="e">
        <f>'WF01-Real'!J46</f>
        <v>#REF!</v>
      </c>
      <c r="E46" s="33" t="e">
        <f>E47/E45</f>
        <v>#REF!</v>
      </c>
      <c r="F46" s="16" t="e">
        <f>((E46/B46)-1)*100</f>
        <v>#REF!</v>
      </c>
      <c r="H46" s="27" t="e">
        <f>+E46-C46</f>
        <v>#REF!</v>
      </c>
      <c r="I46" s="27" t="e">
        <f>+H46/C46</f>
        <v>#REF!</v>
      </c>
      <c r="J46" s="27"/>
      <c r="K46" s="27" t="e">
        <f t="shared" si="0"/>
        <v>#REF!</v>
      </c>
      <c r="L46" s="27"/>
      <c r="M46" s="27"/>
    </row>
    <row r="47" spans="1:13" x14ac:dyDescent="0.3">
      <c r="A47" s="9" t="s">
        <v>43</v>
      </c>
      <c r="B47" s="10" t="e">
        <f>+'WF01-Real'!H47</f>
        <v>#REF!</v>
      </c>
      <c r="C47" s="10" t="e">
        <f>'WF01-Real'!I47</f>
        <v>#REF!</v>
      </c>
      <c r="D47" s="16" t="e">
        <f>'WF01-Real'!J47</f>
        <v>#REF!</v>
      </c>
      <c r="E47" s="10" t="e">
        <f>SUM(#REF!)</f>
        <v>#REF!</v>
      </c>
      <c r="F47" s="16" t="e">
        <f>((E47/B47)-1)*100</f>
        <v>#REF!</v>
      </c>
      <c r="H47" s="27" t="e">
        <f>+E47-C47</f>
        <v>#REF!</v>
      </c>
      <c r="I47" s="27" t="e">
        <f>+H47/C47</f>
        <v>#REF!</v>
      </c>
      <c r="J47" s="27"/>
      <c r="K47" s="27" t="e">
        <f t="shared" si="0"/>
        <v>#REF!</v>
      </c>
      <c r="L47" s="27"/>
      <c r="M47" s="27"/>
    </row>
    <row r="48" spans="1:13" x14ac:dyDescent="0.3">
      <c r="A48" s="3" t="s">
        <v>9</v>
      </c>
      <c r="B48" s="3"/>
      <c r="C48" s="3"/>
      <c r="D48" s="15"/>
      <c r="E48" s="3"/>
      <c r="F48" s="15"/>
      <c r="H48" s="27"/>
      <c r="I48" s="27"/>
      <c r="J48" s="27"/>
      <c r="K48" s="27">
        <f>C48-B48</f>
        <v>0</v>
      </c>
      <c r="L48" s="27"/>
      <c r="M48" s="27"/>
    </row>
    <row r="49" spans="1:13" x14ac:dyDescent="0.3">
      <c r="A49" s="9" t="s">
        <v>51</v>
      </c>
      <c r="B49" s="10" t="e">
        <f>+'WF01-Real'!H49</f>
        <v>#REF!</v>
      </c>
      <c r="C49" s="10" t="e">
        <f>'WF01-Real'!I49</f>
        <v>#REF!</v>
      </c>
      <c r="D49" s="16" t="e">
        <f>'WF01-Real'!J49</f>
        <v>#REF!</v>
      </c>
      <c r="E49" s="10" t="e">
        <f>SUM(#REF!)</f>
        <v>#REF!</v>
      </c>
      <c r="F49" s="16" t="e">
        <f>((E49/B49)-1)*100</f>
        <v>#REF!</v>
      </c>
      <c r="H49" s="27" t="e">
        <f>+E49-C49</f>
        <v>#REF!</v>
      </c>
      <c r="I49" s="27" t="e">
        <f>+H49/C49</f>
        <v>#REF!</v>
      </c>
      <c r="J49" s="27"/>
      <c r="K49" s="27" t="e">
        <f t="shared" si="0"/>
        <v>#REF!</v>
      </c>
      <c r="L49" s="27"/>
      <c r="M49" s="27"/>
    </row>
    <row r="50" spans="1:13" x14ac:dyDescent="0.3">
      <c r="A50" s="9" t="s">
        <v>50</v>
      </c>
      <c r="B50" s="33" t="e">
        <f>+'WF01-Real'!H50</f>
        <v>#REF!</v>
      </c>
      <c r="C50" s="33" t="e">
        <f>'WF01-Real'!I50</f>
        <v>#REF!</v>
      </c>
      <c r="D50" s="16" t="e">
        <f>'WF01-Real'!J50</f>
        <v>#REF!</v>
      </c>
      <c r="E50" s="33" t="e">
        <f>E51/E49</f>
        <v>#REF!</v>
      </c>
      <c r="F50" s="16" t="e">
        <f>((E50/B50)-1)*100</f>
        <v>#REF!</v>
      </c>
      <c r="H50" s="27" t="e">
        <f>+E50-C50</f>
        <v>#REF!</v>
      </c>
      <c r="I50" s="27" t="e">
        <f>+H50/C50</f>
        <v>#REF!</v>
      </c>
      <c r="J50" s="27"/>
      <c r="K50" s="27" t="e">
        <f t="shared" si="0"/>
        <v>#REF!</v>
      </c>
      <c r="L50" s="27"/>
      <c r="M50" s="27"/>
    </row>
    <row r="51" spans="1:13" x14ac:dyDescent="0.3">
      <c r="A51" s="9" t="s">
        <v>43</v>
      </c>
      <c r="B51" s="10" t="e">
        <f>+'WF01-Real'!H51</f>
        <v>#REF!</v>
      </c>
      <c r="C51" s="10" t="e">
        <f>'WF01-Real'!I51</f>
        <v>#REF!</v>
      </c>
      <c r="D51" s="16" t="e">
        <f>'WF01-Real'!J51</f>
        <v>#REF!</v>
      </c>
      <c r="E51" s="10" t="e">
        <f>SUM(#REF!)</f>
        <v>#REF!</v>
      </c>
      <c r="F51" s="16" t="e">
        <f>((E51/B51)-1)*100</f>
        <v>#REF!</v>
      </c>
      <c r="H51" s="27" t="e">
        <f>+E51-C51</f>
        <v>#REF!</v>
      </c>
      <c r="I51" s="27" t="e">
        <f>+H51/C51</f>
        <v>#REF!</v>
      </c>
      <c r="J51" s="27"/>
      <c r="K51" s="27" t="e">
        <f>C51-B51</f>
        <v>#REF!</v>
      </c>
      <c r="L51" s="27" t="e">
        <f>'Expenditures(Cold) Real'!E51-'Expenditures (Warm) Real'!E51</f>
        <v>#REF!</v>
      </c>
      <c r="M51" s="27" t="e">
        <f>H51+K51</f>
        <v>#REF!</v>
      </c>
    </row>
    <row r="52" spans="1:13" x14ac:dyDescent="0.3">
      <c r="A52" s="19" t="s">
        <v>6</v>
      </c>
      <c r="B52" s="12"/>
      <c r="C52" s="12"/>
      <c r="D52" s="17"/>
      <c r="E52" s="12"/>
      <c r="F52" s="17"/>
      <c r="H52" s="27"/>
      <c r="I52" s="27"/>
      <c r="J52" s="27"/>
      <c r="K52" s="27">
        <f t="shared" si="0"/>
        <v>0</v>
      </c>
      <c r="L52" s="27"/>
      <c r="M52" s="27"/>
    </row>
    <row r="53" spans="1:13" x14ac:dyDescent="0.3">
      <c r="A53" s="3" t="s">
        <v>13</v>
      </c>
      <c r="B53" s="3"/>
      <c r="C53" s="3"/>
      <c r="D53" s="15"/>
      <c r="E53" s="3"/>
      <c r="F53" s="15"/>
      <c r="H53" s="27"/>
      <c r="I53" s="27"/>
      <c r="J53" s="27"/>
      <c r="K53" s="27">
        <f t="shared" si="0"/>
        <v>0</v>
      </c>
      <c r="L53" s="27"/>
      <c r="M53" s="27"/>
    </row>
    <row r="54" spans="1:13" x14ac:dyDescent="0.3">
      <c r="A54" s="9" t="s">
        <v>42</v>
      </c>
      <c r="B54" s="10" t="e">
        <f>+'WF01-Real'!H54</f>
        <v>#REF!</v>
      </c>
      <c r="C54" s="10" t="e">
        <f>'WF01-Real'!I54</f>
        <v>#REF!</v>
      </c>
      <c r="D54" s="16" t="e">
        <f>'WF01-Real'!J54</f>
        <v>#REF!</v>
      </c>
      <c r="E54" s="10" t="e">
        <f>SUM(#REF!)</f>
        <v>#REF!</v>
      </c>
      <c r="F54" s="16" t="e">
        <f>((E54/B54)-1)*100</f>
        <v>#REF!</v>
      </c>
      <c r="H54" s="27" t="e">
        <f>+E54-C54</f>
        <v>#REF!</v>
      </c>
      <c r="I54" s="27" t="e">
        <f>+H54/C54</f>
        <v>#REF!</v>
      </c>
      <c r="J54" s="27" t="e">
        <f t="shared" ref="J54:J55" si="2">+E54-B54</f>
        <v>#REF!</v>
      </c>
      <c r="K54" s="27" t="e">
        <f t="shared" si="0"/>
        <v>#REF!</v>
      </c>
      <c r="L54" s="27"/>
      <c r="M54" s="27"/>
    </row>
    <row r="55" spans="1:13" x14ac:dyDescent="0.3">
      <c r="A55" s="9" t="s">
        <v>44</v>
      </c>
      <c r="B55" s="33">
        <f>+'WF01-Real'!H55</f>
        <v>0</v>
      </c>
      <c r="C55" s="33">
        <f>'WF01-Real'!I55</f>
        <v>0</v>
      </c>
      <c r="D55" s="16" t="e">
        <f>'WF01-Real'!J55</f>
        <v>#DIV/0!</v>
      </c>
      <c r="E55" s="33" t="e">
        <f>E56/E54</f>
        <v>#REF!</v>
      </c>
      <c r="F55" s="16" t="e">
        <f>((E55/B55)-1)*100</f>
        <v>#REF!</v>
      </c>
      <c r="H55" s="27" t="e">
        <f>+E55-C55</f>
        <v>#REF!</v>
      </c>
      <c r="I55" s="27" t="e">
        <f>+H55/C55</f>
        <v>#REF!</v>
      </c>
      <c r="J55" s="27" t="e">
        <f t="shared" si="2"/>
        <v>#REF!</v>
      </c>
      <c r="K55" s="27">
        <f t="shared" si="0"/>
        <v>0</v>
      </c>
      <c r="L55" s="27"/>
      <c r="M55" s="27"/>
    </row>
    <row r="56" spans="1:13" x14ac:dyDescent="0.3">
      <c r="A56" s="9" t="s">
        <v>43</v>
      </c>
      <c r="B56" s="10" t="e">
        <f>+'WF01-Real'!H56</f>
        <v>#REF!</v>
      </c>
      <c r="C56" s="10" t="e">
        <f>'WF01-Real'!I56</f>
        <v>#REF!</v>
      </c>
      <c r="D56" s="16" t="e">
        <f>'WF01-Real'!J56</f>
        <v>#REF!</v>
      </c>
      <c r="E56" s="10" t="e">
        <f>SUM(#REF!)</f>
        <v>#REF!</v>
      </c>
      <c r="F56" s="16" t="e">
        <f>((E56/B56)-1)*100</f>
        <v>#REF!</v>
      </c>
      <c r="H56" s="27" t="e">
        <f>+E56-C56</f>
        <v>#REF!</v>
      </c>
      <c r="I56" s="27" t="e">
        <f>+H56/C56</f>
        <v>#REF!</v>
      </c>
      <c r="J56" s="27" t="e">
        <f>+E56-B56</f>
        <v>#REF!</v>
      </c>
      <c r="K56" s="27" t="e">
        <f t="shared" si="0"/>
        <v>#REF!</v>
      </c>
      <c r="L56" s="27"/>
      <c r="M56" s="27"/>
    </row>
    <row r="57" spans="1:13" x14ac:dyDescent="0.3">
      <c r="A57" s="3" t="s">
        <v>14</v>
      </c>
      <c r="B57" s="3"/>
      <c r="C57" s="3"/>
      <c r="D57" s="15"/>
      <c r="E57" s="3"/>
      <c r="F57" s="15"/>
      <c r="H57" s="27"/>
      <c r="I57" s="27"/>
      <c r="J57" s="27"/>
      <c r="K57" s="27">
        <f t="shared" si="0"/>
        <v>0</v>
      </c>
      <c r="L57" s="27"/>
      <c r="M57" s="27"/>
    </row>
    <row r="58" spans="1:13" x14ac:dyDescent="0.3">
      <c r="A58" s="9" t="s">
        <v>42</v>
      </c>
      <c r="B58" s="10" t="e">
        <f>+'WF01-Real'!H58</f>
        <v>#REF!</v>
      </c>
      <c r="C58" s="10" t="e">
        <f>'WF01-Real'!I58</f>
        <v>#REF!</v>
      </c>
      <c r="D58" s="16" t="e">
        <f>'WF01-Real'!J58</f>
        <v>#REF!</v>
      </c>
      <c r="E58" s="10" t="e">
        <f>SUM(#REF!)</f>
        <v>#REF!</v>
      </c>
      <c r="F58" s="16" t="e">
        <f>((E58/B58)-1)*100</f>
        <v>#REF!</v>
      </c>
      <c r="H58" s="27" t="e">
        <f>+E58-C58</f>
        <v>#REF!</v>
      </c>
      <c r="I58" s="27" t="e">
        <f>+H58/C58</f>
        <v>#REF!</v>
      </c>
      <c r="J58" s="27" t="e">
        <f t="shared" ref="J58:J59" si="3">+E58-B58</f>
        <v>#REF!</v>
      </c>
      <c r="K58" s="27" t="e">
        <f t="shared" si="0"/>
        <v>#REF!</v>
      </c>
      <c r="L58" s="27"/>
      <c r="M58" s="27"/>
    </row>
    <row r="59" spans="1:13" x14ac:dyDescent="0.3">
      <c r="A59" s="9" t="s">
        <v>44</v>
      </c>
      <c r="B59" s="33">
        <f>+'WF01-Real'!H59</f>
        <v>0</v>
      </c>
      <c r="C59" s="33">
        <f>'WF01-Real'!I59</f>
        <v>0</v>
      </c>
      <c r="D59" s="16" t="e">
        <f>'WF01-Real'!J59</f>
        <v>#DIV/0!</v>
      </c>
      <c r="E59" s="33" t="e">
        <f>E60/E58</f>
        <v>#REF!</v>
      </c>
      <c r="F59" s="16" t="e">
        <f>((E59/B59)-1)*100</f>
        <v>#REF!</v>
      </c>
      <c r="H59" s="27" t="e">
        <f>+E59-C59</f>
        <v>#REF!</v>
      </c>
      <c r="I59" s="27" t="e">
        <f>+H59/C59</f>
        <v>#REF!</v>
      </c>
      <c r="J59" s="27" t="e">
        <f t="shared" si="3"/>
        <v>#REF!</v>
      </c>
      <c r="K59" s="27">
        <f t="shared" si="0"/>
        <v>0</v>
      </c>
      <c r="L59" s="27"/>
      <c r="M59" s="27"/>
    </row>
    <row r="60" spans="1:13" x14ac:dyDescent="0.3">
      <c r="A60" s="9" t="s">
        <v>43</v>
      </c>
      <c r="B60" s="10" t="e">
        <f>+'WF01-Real'!H60</f>
        <v>#REF!</v>
      </c>
      <c r="C60" s="10" t="e">
        <f>'WF01-Real'!I60</f>
        <v>#REF!</v>
      </c>
      <c r="D60" s="16" t="e">
        <f>'WF01-Real'!J60</f>
        <v>#REF!</v>
      </c>
      <c r="E60" s="10" t="e">
        <f>SUM(#REF!)</f>
        <v>#REF!</v>
      </c>
      <c r="F60" s="16" t="e">
        <f>((E60/B60)-1)*100</f>
        <v>#REF!</v>
      </c>
      <c r="H60" s="27" t="e">
        <f>+E60-C60</f>
        <v>#REF!</v>
      </c>
      <c r="I60" s="27" t="e">
        <f>+H60/C60</f>
        <v>#REF!</v>
      </c>
      <c r="J60" s="27" t="e">
        <f>+E60-B60</f>
        <v>#REF!</v>
      </c>
      <c r="K60" s="27" t="e">
        <f t="shared" si="0"/>
        <v>#REF!</v>
      </c>
      <c r="L60" s="27"/>
      <c r="M60" s="27"/>
    </row>
    <row r="61" spans="1:13" x14ac:dyDescent="0.3">
      <c r="A61" s="3" t="s">
        <v>10</v>
      </c>
      <c r="B61" s="3"/>
      <c r="C61" s="3"/>
      <c r="D61" s="15"/>
      <c r="E61" s="3"/>
      <c r="F61" s="15"/>
      <c r="H61" s="27"/>
      <c r="I61" s="27"/>
      <c r="J61" s="27"/>
      <c r="K61" s="27">
        <f t="shared" si="0"/>
        <v>0</v>
      </c>
      <c r="L61" s="27"/>
      <c r="M61" s="27"/>
    </row>
    <row r="62" spans="1:13" x14ac:dyDescent="0.3">
      <c r="A62" s="9" t="s">
        <v>42</v>
      </c>
      <c r="B62" s="10" t="e">
        <f>+'WF01-Real'!H62</f>
        <v>#REF!</v>
      </c>
      <c r="C62" s="10" t="e">
        <f>'WF01-Real'!I62</f>
        <v>#REF!</v>
      </c>
      <c r="D62" s="16" t="e">
        <f>'WF01-Real'!J62</f>
        <v>#REF!</v>
      </c>
      <c r="E62" s="10" t="e">
        <f>SUM(#REF!)</f>
        <v>#REF!</v>
      </c>
      <c r="F62" s="16" t="e">
        <f>((E62/B62)-1)*100</f>
        <v>#REF!</v>
      </c>
      <c r="H62" s="27" t="e">
        <f t="shared" ref="H62" si="4">+E62-C62</f>
        <v>#REF!</v>
      </c>
      <c r="I62" s="27"/>
      <c r="J62" s="27"/>
      <c r="K62" s="27" t="e">
        <f t="shared" si="0"/>
        <v>#REF!</v>
      </c>
      <c r="L62" s="27"/>
      <c r="M62" s="27"/>
    </row>
    <row r="63" spans="1:13" x14ac:dyDescent="0.3">
      <c r="A63" s="9" t="s">
        <v>44</v>
      </c>
      <c r="B63" s="33">
        <f>+'WF01-Real'!H63</f>
        <v>0</v>
      </c>
      <c r="C63" s="33">
        <f>'WF01-Real'!I63</f>
        <v>0</v>
      </c>
      <c r="D63" s="16" t="e">
        <f>'WF01-Real'!J63</f>
        <v>#DIV/0!</v>
      </c>
      <c r="E63" s="33" t="e">
        <f>E64/E62</f>
        <v>#REF!</v>
      </c>
      <c r="F63" s="16" t="e">
        <f>((E63/B63)-1)*100</f>
        <v>#REF!</v>
      </c>
      <c r="H63" s="27"/>
      <c r="I63" s="27"/>
      <c r="J63" s="27"/>
      <c r="K63" s="27">
        <f t="shared" si="0"/>
        <v>0</v>
      </c>
      <c r="L63" s="27"/>
      <c r="M63" s="27"/>
    </row>
    <row r="64" spans="1:13" x14ac:dyDescent="0.3">
      <c r="A64" s="9" t="s">
        <v>43</v>
      </c>
      <c r="B64" s="10" t="e">
        <f>+'WF01-Real'!H64</f>
        <v>#REF!</v>
      </c>
      <c r="C64" s="10" t="e">
        <f>'WF01-Real'!I64</f>
        <v>#REF!</v>
      </c>
      <c r="D64" s="16" t="e">
        <f>'WF01-Real'!J64</f>
        <v>#REF!</v>
      </c>
      <c r="E64" s="10" t="e">
        <f>SUM(#REF!)</f>
        <v>#REF!</v>
      </c>
      <c r="F64" s="16" t="e">
        <f>((E64/B64)-1)*100</f>
        <v>#REF!</v>
      </c>
      <c r="H64" s="27" t="e">
        <f>+E64-C64</f>
        <v>#REF!</v>
      </c>
      <c r="I64" s="27"/>
      <c r="J64" s="27"/>
      <c r="K64" s="27" t="e">
        <f t="shared" si="0"/>
        <v>#REF!</v>
      </c>
      <c r="L64" s="27"/>
      <c r="M64" s="27"/>
    </row>
    <row r="65" spans="1:13" x14ac:dyDescent="0.3">
      <c r="A65" s="3" t="s">
        <v>9</v>
      </c>
      <c r="B65" s="3"/>
      <c r="C65" s="3"/>
      <c r="D65" s="15"/>
      <c r="E65" s="3"/>
      <c r="F65" s="15"/>
      <c r="H65" s="27"/>
      <c r="I65" s="27"/>
      <c r="J65" s="27"/>
      <c r="K65" s="27">
        <f t="shared" si="0"/>
        <v>0</v>
      </c>
      <c r="L65" s="27"/>
      <c r="M65" s="27"/>
    </row>
    <row r="66" spans="1:13" ht="15" thickBot="1" x14ac:dyDescent="0.35">
      <c r="A66" s="9" t="s">
        <v>43</v>
      </c>
      <c r="B66" s="10" t="e">
        <f>(B56*'WF01-Real'!H69+'Expenditures (Warm) Real'!B60*'WF01-Real'!H76+'Expenditures (Warm) Real'!B64*'WF01-Real'!H83)/('WF01-Real'!H69+'WF01-Real'!H76+'WF01-Real'!H83)</f>
        <v>#REF!</v>
      </c>
      <c r="C66" s="10" t="e">
        <f>(C56*'WF01-Real'!I69+'Expenditures (Warm) Real'!C60*'WF01-Real'!I76+'Expenditures (Warm) Real'!C64*'WF01-Real'!I83)/('WF01-Real'!I69+'WF01-Real'!I76+'WF01-Real'!I83)</f>
        <v>#REF!</v>
      </c>
      <c r="D66" s="16"/>
      <c r="E66" s="10" t="e">
        <f>(E56*'WF01-Real'!I69+'Expenditures (Warm) Real'!E60*'WF01-Real'!I76+'Expenditures (Warm) Real'!E64*'WF01-Real'!I83)/('WF01-Real'!I69+'WF01-Real'!I76+'WF01-Real'!I83)</f>
        <v>#REF!</v>
      </c>
      <c r="F66" s="16" t="e">
        <f>(E66-B66)/B66</f>
        <v>#REF!</v>
      </c>
      <c r="H66" s="27" t="e">
        <f>+E66-C66</f>
        <v>#REF!</v>
      </c>
      <c r="I66" s="27"/>
      <c r="J66" s="27"/>
      <c r="K66" s="27" t="e">
        <f>C66-B66</f>
        <v>#REF!</v>
      </c>
      <c r="L66" s="27" t="e">
        <f>'Expenditures(Cold) Real'!E66-'Expenditures (Warm) Real'!E66</f>
        <v>#REF!</v>
      </c>
      <c r="M66" s="27" t="e">
        <f>H66+K66</f>
        <v>#REF!</v>
      </c>
    </row>
    <row r="67" spans="1:13" x14ac:dyDescent="0.3">
      <c r="A67" s="97" t="s">
        <v>36</v>
      </c>
      <c r="B67" s="97"/>
      <c r="C67" s="97"/>
      <c r="D67" s="97"/>
      <c r="E67" s="97"/>
      <c r="F67" s="97"/>
      <c r="H67" s="27"/>
      <c r="I67" s="27"/>
      <c r="J67" s="27"/>
      <c r="K67" s="27"/>
      <c r="L67" s="27"/>
      <c r="M67" s="27"/>
    </row>
    <row r="68" spans="1:13" x14ac:dyDescent="0.3">
      <c r="A68" s="7" t="s">
        <v>37</v>
      </c>
    </row>
    <row r="69" spans="1:13" x14ac:dyDescent="0.3">
      <c r="A69" s="7" t="s">
        <v>25</v>
      </c>
    </row>
    <row r="70" spans="1:13" x14ac:dyDescent="0.3">
      <c r="A70" s="7" t="s">
        <v>26</v>
      </c>
    </row>
  </sheetData>
  <mergeCells count="2">
    <mergeCell ref="C2:F2"/>
    <mergeCell ref="A67:F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Seasonal WFO</vt:lpstr>
      <vt:lpstr>Monthly WFO</vt:lpstr>
      <vt:lpstr>WF01-Real</vt:lpstr>
      <vt:lpstr>Expenditures(Cold) Real</vt:lpstr>
      <vt:lpstr>Expenditures (Warm) Real</vt:lpstr>
      <vt:lpstr>'Monthly WFO'!Print_Area</vt:lpstr>
      <vt:lpstr>'Seasonal WFO'!Print_Area</vt:lpstr>
      <vt:lpstr>'WF01-Real'!Print_Area</vt:lpstr>
      <vt:lpstr>'Monthly WFO'!Print_Titles</vt:lpstr>
      <vt:lpstr>'Seasonal WFO'!Print_Titles</vt:lpstr>
      <vt:lpstr>'WF01-Real'!Print_Titles</vt:lpstr>
    </vt:vector>
  </TitlesOfParts>
  <Company>EIA\DOE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Kaze, Ornella</dc:creator>
  <cp:lastModifiedBy>Kaze, Ornella</cp:lastModifiedBy>
  <cp:lastPrinted>2026-03-09T18:07:14Z</cp:lastPrinted>
  <dcterms:created xsi:type="dcterms:W3CDTF">2012-03-07T20:42:24Z</dcterms:created>
  <dcterms:modified xsi:type="dcterms:W3CDTF">2026-10-01T21:40:57Z</dcterms:modified>
</cp:coreProperties>
</file>