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Published\2021_Jul\"/>
    </mc:Choice>
  </mc:AlternateContent>
  <bookViews>
    <workbookView xWindow="-165" yWindow="6465" windowWidth="17400" windowHeight="11640"/>
  </bookViews>
  <sheets>
    <sheet name="Contents" sheetId="6" r:id="rId1"/>
    <sheet name="Natural Gas Pipeline Projects" sheetId="9" r:id="rId2"/>
    <sheet name="Historical Projects (1996-2020)"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(1996-2020)'!$A$2:$Y$1045</definedName>
    <definedName name="_xlnm._FilterDatabase" localSheetId="1" hidden="1">'Natural Gas Pipeline Projects'!$A$2:$Y$132</definedName>
    <definedName name="AddedCapacity" localSheetId="1">'Natural Gas Pipeline Projects'!$Q$3:$Q$62</definedName>
    <definedName name="AddedCapacity">'Historical Projects (1996-2020)'!$Q$106:$Q$309</definedName>
    <definedName name="AddedCapacityColumn" localSheetId="1">'Natural Gas Pipeline Projects'!$Q$2</definedName>
    <definedName name="AddedCapacityColumn">'Historical Projects (1996-2020)'!$Q$2</definedName>
    <definedName name="Historical_Projects">'Historical Projects (1996-2020)'!$A$2:$Y$1007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(1996-2020)'!$B$41:$G$1007</definedName>
    <definedName name="_xlnm.Print_Area" localSheetId="1">'Natural Gas Pipeline Projects'!$B$2:$G$62</definedName>
    <definedName name="_xlnm.Print_Area" localSheetId="4">Regions!$E$12:$R$52</definedName>
    <definedName name="_xlnm.Print_Area" localSheetId="5">Regions_OLD!$D$10:$R$47</definedName>
    <definedName name="_xlnm.Print_Titles" localSheetId="2">'Historical Projects (1996-2020)'!$1:$2</definedName>
    <definedName name="_xlnm.Print_Titles" localSheetId="1">'Natural Gas Pipeline Projects'!$1:$2</definedName>
    <definedName name="Project" localSheetId="1">'Natural Gas Pipeline Projects'!$B$3:$B$62</definedName>
    <definedName name="Project">'Historical Projects (1996-2020)'!$B$41:$B$1007</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Projects'!$E$3:$E$62</definedName>
    <definedName name="Status">'Historical Projects (1996-2020)'!$E$41:$E$1007</definedName>
    <definedName name="StatusColumn" localSheetId="1">'Natural Gas Pipeline Projects'!$E$2</definedName>
    <definedName name="StatusColumn">'Historical Projects (1996-2020)'!$E$2</definedName>
    <definedName name="ThroughStates" localSheetId="1">'Natural Gas Pipeline Projects'!$H$3:$H$62</definedName>
    <definedName name="ThroughStates">'Historical Projects (1996-2020)'!$H$41:$H$1007</definedName>
    <definedName name="ThroughStatesColumn" localSheetId="1">'Natural Gas Pipeline Projects'!$H$2</definedName>
    <definedName name="ThroughStatesColumn">'Historical Projects (1996-2020)'!$H$2</definedName>
    <definedName name="YearInService" localSheetId="1">'Natural Gas Pipeline Projects'!$G$3:$G$62</definedName>
    <definedName name="YearInService">'Historical Projects (1996-2020)'!$G$41:$G$1007</definedName>
    <definedName name="YearInServiceColumn" localSheetId="1">'Natural Gas Pipeline Projects'!$G$2</definedName>
    <definedName name="YearInServiceColumn">'Historical Projects (1996-2020)'!$G$2</definedName>
  </definedNames>
  <calcPr calcId="152511"/>
</workbook>
</file>

<file path=xl/calcChain.xml><?xml version="1.0" encoding="utf-8"?>
<calcChain xmlns="http://schemas.openxmlformats.org/spreadsheetml/2006/main">
  <c r="L36" i="9" l="1"/>
  <c r="L37" i="9"/>
  <c r="L38" i="9"/>
  <c r="L62" i="9"/>
  <c r="M62" i="9"/>
  <c r="I125" i="9"/>
  <c r="L125" i="9" s="1"/>
  <c r="J125" i="9"/>
  <c r="M125" i="9" s="1"/>
  <c r="I57" i="9" l="1"/>
  <c r="L57" i="9" s="1"/>
  <c r="J57" i="9"/>
  <c r="M57" i="9" s="1"/>
  <c r="I16" i="9" l="1"/>
  <c r="L16" i="9" s="1"/>
  <c r="J16" i="9"/>
  <c r="M16" i="9" s="1"/>
  <c r="I112" i="9"/>
  <c r="L112" i="9" s="1"/>
  <c r="J112" i="9"/>
  <c r="M112" i="9" s="1"/>
  <c r="J37" i="9"/>
  <c r="M37" i="9" s="1"/>
  <c r="J38" i="9"/>
  <c r="M38" i="9" s="1"/>
  <c r="J36" i="9"/>
  <c r="M36" i="9" s="1"/>
  <c r="K112" i="9" l="1"/>
  <c r="I105" i="9" l="1"/>
  <c r="J105" i="9"/>
  <c r="J94" i="9"/>
  <c r="M94" i="9" s="1"/>
  <c r="I94" i="9"/>
  <c r="L94" i="9" s="1"/>
  <c r="K94" i="9" l="1"/>
  <c r="I405" i="4"/>
  <c r="L405" i="4" s="1"/>
  <c r="J405" i="4"/>
  <c r="M405" i="4" s="1"/>
  <c r="I688" i="4"/>
  <c r="L688" i="4" s="1"/>
  <c r="J688" i="4"/>
  <c r="M688" i="4" s="1"/>
  <c r="I1043" i="4"/>
  <c r="L1043" i="4" s="1"/>
  <c r="J1043" i="4"/>
  <c r="M1043" i="4" s="1"/>
  <c r="I185" i="4"/>
  <c r="L185" i="4" s="1"/>
  <c r="J185" i="4"/>
  <c r="M185" i="4" s="1"/>
  <c r="I59" i="4"/>
  <c r="L59" i="4" s="1"/>
  <c r="J59" i="4"/>
  <c r="M59" i="4" s="1"/>
  <c r="K59" i="4" l="1"/>
  <c r="K405" i="4"/>
  <c r="K688" i="4"/>
  <c r="K185" i="4"/>
  <c r="K1043" i="4"/>
  <c r="I119" i="9"/>
  <c r="J119" i="9"/>
  <c r="I82" i="9"/>
  <c r="J82" i="9"/>
  <c r="I622" i="4" l="1"/>
  <c r="L622" i="4" s="1"/>
  <c r="J622" i="4"/>
  <c r="M622" i="4" s="1"/>
  <c r="I545" i="4"/>
  <c r="L545" i="4" s="1"/>
  <c r="J545" i="4"/>
  <c r="M545" i="4" s="1"/>
  <c r="I783" i="4"/>
  <c r="L783" i="4" s="1"/>
  <c r="J783" i="4"/>
  <c r="M783" i="4" s="1"/>
  <c r="I235" i="4"/>
  <c r="L235" i="4" s="1"/>
  <c r="J235" i="4"/>
  <c r="M235" i="4" s="1"/>
  <c r="I737" i="4"/>
  <c r="L737" i="4" s="1"/>
  <c r="J737" i="4"/>
  <c r="M737" i="4" s="1"/>
  <c r="I481" i="4"/>
  <c r="L481" i="4" s="1"/>
  <c r="J481" i="4"/>
  <c r="M481" i="4" s="1"/>
  <c r="J52" i="9"/>
  <c r="M52" i="9" s="1"/>
  <c r="I52" i="9"/>
  <c r="L52" i="9" s="1"/>
  <c r="I751" i="4"/>
  <c r="L751" i="4" s="1"/>
  <c r="J751" i="4"/>
  <c r="M751" i="4" s="1"/>
  <c r="K622" i="4" l="1"/>
  <c r="K545" i="4"/>
  <c r="K783" i="4"/>
  <c r="K481" i="4"/>
  <c r="K737" i="4"/>
  <c r="K235" i="4"/>
  <c r="K751" i="4"/>
  <c r="K52" i="9"/>
  <c r="J115" i="9"/>
  <c r="M115" i="9" s="1"/>
  <c r="I115" i="9"/>
  <c r="L115" i="9" s="1"/>
  <c r="K115" i="9" l="1"/>
  <c r="I1012" i="4"/>
  <c r="L1012" i="4" s="1"/>
  <c r="J1012" i="4"/>
  <c r="M1012" i="4" s="1"/>
  <c r="J98" i="9"/>
  <c r="M98" i="9" s="1"/>
  <c r="I98" i="9"/>
  <c r="L98" i="9" s="1"/>
  <c r="J17" i="9"/>
  <c r="M17" i="9" s="1"/>
  <c r="I17" i="9"/>
  <c r="L17" i="9" s="1"/>
  <c r="J91" i="9"/>
  <c r="M91" i="9" s="1"/>
  <c r="I91" i="9"/>
  <c r="L91" i="9" s="1"/>
  <c r="J84" i="9"/>
  <c r="M84" i="9" s="1"/>
  <c r="I84" i="9"/>
  <c r="L84" i="9" s="1"/>
  <c r="J19" i="9"/>
  <c r="M19" i="9" s="1"/>
  <c r="I19" i="9"/>
  <c r="L19" i="9" s="1"/>
  <c r="J100" i="9"/>
  <c r="M100" i="9" s="1"/>
  <c r="I100" i="9"/>
  <c r="L100" i="9" s="1"/>
  <c r="J86" i="9"/>
  <c r="M86" i="9" s="1"/>
  <c r="I86" i="9"/>
  <c r="L86" i="9" s="1"/>
  <c r="J49" i="9"/>
  <c r="M49" i="9" s="1"/>
  <c r="I49" i="9"/>
  <c r="L49" i="9" s="1"/>
  <c r="J111" i="9"/>
  <c r="M111" i="9" s="1"/>
  <c r="I111" i="9"/>
  <c r="L111" i="9" s="1"/>
  <c r="J27" i="9"/>
  <c r="M27" i="9" s="1"/>
  <c r="I27" i="9"/>
  <c r="L27" i="9" s="1"/>
  <c r="J3" i="9"/>
  <c r="M3" i="9" s="1"/>
  <c r="I3" i="9"/>
  <c r="L3" i="9" s="1"/>
  <c r="Q30" i="9"/>
  <c r="P30" i="9"/>
  <c r="J30" i="9"/>
  <c r="M30" i="9" s="1"/>
  <c r="I30" i="9"/>
  <c r="L30" i="9" s="1"/>
  <c r="P107" i="9"/>
  <c r="J107" i="9"/>
  <c r="M107" i="9" s="1"/>
  <c r="I107" i="9"/>
  <c r="L107" i="9" s="1"/>
  <c r="J129" i="9"/>
  <c r="M129" i="9" s="1"/>
  <c r="I129" i="9"/>
  <c r="L129" i="9" s="1"/>
  <c r="J128" i="9"/>
  <c r="M128" i="9" s="1"/>
  <c r="I128" i="9"/>
  <c r="L128" i="9" s="1"/>
  <c r="J22" i="9"/>
  <c r="M22" i="9" s="1"/>
  <c r="I22" i="9"/>
  <c r="L22" i="9" s="1"/>
  <c r="P116" i="9"/>
  <c r="J116" i="9"/>
  <c r="M116" i="9" s="1"/>
  <c r="I116" i="9"/>
  <c r="L116" i="9" s="1"/>
  <c r="J12" i="9"/>
  <c r="M12" i="9" s="1"/>
  <c r="I12" i="9"/>
  <c r="L12" i="9" s="1"/>
  <c r="J124" i="9"/>
  <c r="M124" i="9" s="1"/>
  <c r="I124" i="9"/>
  <c r="L124" i="9" s="1"/>
  <c r="J81" i="9"/>
  <c r="M81" i="9" s="1"/>
  <c r="I81" i="9"/>
  <c r="L81" i="9" s="1"/>
  <c r="J60" i="9"/>
  <c r="M60" i="9" s="1"/>
  <c r="I60" i="9"/>
  <c r="L60" i="9" s="1"/>
  <c r="J32" i="9"/>
  <c r="M32" i="9" s="1"/>
  <c r="I32" i="9"/>
  <c r="L32" i="9" s="1"/>
  <c r="J24" i="9"/>
  <c r="M24" i="9" s="1"/>
  <c r="I24" i="9"/>
  <c r="L24" i="9" s="1"/>
  <c r="J123" i="9"/>
  <c r="M123" i="9" s="1"/>
  <c r="I123" i="9"/>
  <c r="L123" i="9" s="1"/>
  <c r="J41" i="9"/>
  <c r="M41" i="9" s="1"/>
  <c r="I41" i="9"/>
  <c r="L41" i="9" s="1"/>
  <c r="J21" i="9"/>
  <c r="I21" i="9"/>
  <c r="P97" i="9"/>
  <c r="J97" i="9"/>
  <c r="M97" i="9" s="1"/>
  <c r="I97" i="9"/>
  <c r="L97" i="9" s="1"/>
  <c r="J92" i="9"/>
  <c r="M92" i="9" s="1"/>
  <c r="I92" i="9"/>
  <c r="L92" i="9" s="1"/>
  <c r="J56" i="9"/>
  <c r="M56" i="9" s="1"/>
  <c r="I56" i="9"/>
  <c r="L56" i="9" s="1"/>
  <c r="J29" i="9"/>
  <c r="M29" i="9" s="1"/>
  <c r="I29" i="9"/>
  <c r="L29" i="9" s="1"/>
  <c r="J87" i="9"/>
  <c r="M87" i="9" s="1"/>
  <c r="I87" i="9"/>
  <c r="L87" i="9" s="1"/>
  <c r="J78" i="9"/>
  <c r="I78" i="9"/>
  <c r="J15" i="9"/>
  <c r="M15" i="9" s="1"/>
  <c r="I15" i="9"/>
  <c r="L15" i="9" s="1"/>
  <c r="J14" i="9"/>
  <c r="M14" i="9" s="1"/>
  <c r="I14" i="9"/>
  <c r="L14" i="9" s="1"/>
  <c r="J28" i="9"/>
  <c r="M28" i="9" s="1"/>
  <c r="I28" i="9"/>
  <c r="L28" i="9" s="1"/>
  <c r="J13" i="9"/>
  <c r="M13" i="9" s="1"/>
  <c r="I13" i="9"/>
  <c r="L13" i="9" s="1"/>
  <c r="P83" i="9"/>
  <c r="J83" i="9"/>
  <c r="M83" i="9" s="1"/>
  <c r="I83" i="9"/>
  <c r="L83" i="9" s="1"/>
  <c r="J72" i="9"/>
  <c r="M72" i="9" s="1"/>
  <c r="I72" i="9"/>
  <c r="L72" i="9" s="1"/>
  <c r="P35" i="9"/>
  <c r="J35" i="9"/>
  <c r="M35" i="9" s="1"/>
  <c r="I35" i="9"/>
  <c r="L35" i="9" s="1"/>
  <c r="J80" i="9"/>
  <c r="M80" i="9" s="1"/>
  <c r="I80" i="9"/>
  <c r="L80" i="9" s="1"/>
  <c r="J65" i="9"/>
  <c r="M65" i="9" s="1"/>
  <c r="I65" i="9"/>
  <c r="L65" i="9" s="1"/>
  <c r="J23" i="9"/>
  <c r="M23" i="9" s="1"/>
  <c r="I23" i="9"/>
  <c r="L23" i="9" s="1"/>
  <c r="J74" i="9"/>
  <c r="M74" i="9" s="1"/>
  <c r="I74" i="9"/>
  <c r="L74" i="9" s="1"/>
  <c r="J6" i="9"/>
  <c r="M6" i="9" s="1"/>
  <c r="I6" i="9"/>
  <c r="L6" i="9" s="1"/>
  <c r="J20" i="9"/>
  <c r="M20" i="9" s="1"/>
  <c r="I20" i="9"/>
  <c r="L20" i="9" s="1"/>
  <c r="I131" i="9"/>
  <c r="J66" i="9"/>
  <c r="M66" i="9" s="1"/>
  <c r="I66" i="9"/>
  <c r="L66" i="9" s="1"/>
  <c r="J9" i="9"/>
  <c r="M9" i="9" s="1"/>
  <c r="I9" i="9"/>
  <c r="L9" i="9" s="1"/>
  <c r="I8" i="9"/>
  <c r="J7" i="9"/>
  <c r="M7" i="9" s="1"/>
  <c r="I7" i="9"/>
  <c r="L7" i="9" s="1"/>
  <c r="J5" i="9"/>
  <c r="M5" i="9" s="1"/>
  <c r="I5" i="9"/>
  <c r="L5" i="9" s="1"/>
  <c r="J132" i="9"/>
  <c r="M132" i="9" s="1"/>
  <c r="I132" i="9"/>
  <c r="L132" i="9" s="1"/>
  <c r="J89" i="9"/>
  <c r="M89" i="9" s="1"/>
  <c r="I89" i="9"/>
  <c r="L89" i="9" s="1"/>
  <c r="J50" i="9"/>
  <c r="M50" i="9" s="1"/>
  <c r="I50" i="9"/>
  <c r="L50" i="9" s="1"/>
  <c r="O64" i="9"/>
  <c r="J64" i="9"/>
  <c r="M64" i="9" s="1"/>
  <c r="I64" i="9"/>
  <c r="L64" i="9" s="1"/>
  <c r="J26" i="9"/>
  <c r="M26" i="9" s="1"/>
  <c r="I26" i="9"/>
  <c r="L26" i="9" s="1"/>
  <c r="J88" i="9"/>
  <c r="M88" i="9" s="1"/>
  <c r="I88" i="9"/>
  <c r="L88" i="9" s="1"/>
  <c r="K1012" i="4" l="1"/>
  <c r="K107" i="9"/>
  <c r="K30" i="9"/>
  <c r="K17" i="9"/>
  <c r="K111" i="9"/>
  <c r="K19" i="9"/>
  <c r="K98" i="9"/>
  <c r="K84" i="9"/>
  <c r="K129" i="9"/>
  <c r="K100" i="9"/>
  <c r="K91" i="9"/>
  <c r="K49" i="9"/>
  <c r="K3" i="9"/>
  <c r="K86" i="9"/>
  <c r="K27" i="9"/>
  <c r="K12" i="9"/>
  <c r="K128" i="9"/>
  <c r="K22" i="9"/>
  <c r="K116" i="9"/>
  <c r="K124" i="9"/>
  <c r="K92" i="9"/>
  <c r="K81" i="9"/>
  <c r="K29" i="9"/>
  <c r="K60" i="9"/>
  <c r="K32" i="9"/>
  <c r="K56" i="9"/>
  <c r="K97" i="9"/>
  <c r="K24" i="9"/>
  <c r="K6" i="9"/>
  <c r="K41" i="9"/>
  <c r="K123" i="9"/>
  <c r="K87" i="9"/>
  <c r="K15" i="9"/>
  <c r="K9" i="9"/>
  <c r="K20" i="9"/>
  <c r="K65" i="9"/>
  <c r="K72" i="9"/>
  <c r="K14" i="9"/>
  <c r="K28" i="9"/>
  <c r="K74" i="9"/>
  <c r="K80" i="9"/>
  <c r="K83" i="9"/>
  <c r="K35" i="9"/>
  <c r="K23" i="9"/>
  <c r="K13" i="9"/>
  <c r="K7" i="9"/>
  <c r="K66" i="9"/>
  <c r="K5" i="9"/>
  <c r="K64" i="9"/>
  <c r="K132" i="9"/>
  <c r="K89" i="9"/>
  <c r="K50" i="9"/>
  <c r="K26" i="9"/>
  <c r="K88" i="9"/>
  <c r="I19" i="4"/>
  <c r="L19" i="4" s="1"/>
  <c r="J19" i="4"/>
  <c r="M19" i="4" s="1"/>
  <c r="I86" i="4"/>
  <c r="L86" i="4" s="1"/>
  <c r="J86" i="4"/>
  <c r="M86" i="4" s="1"/>
  <c r="I665" i="4"/>
  <c r="L665" i="4" s="1"/>
  <c r="J665" i="4"/>
  <c r="M665" i="4" s="1"/>
  <c r="I137" i="4"/>
  <c r="L137" i="4" s="1"/>
  <c r="J137" i="4"/>
  <c r="M137" i="4" s="1"/>
  <c r="I142" i="4"/>
  <c r="L142" i="4" s="1"/>
  <c r="J142" i="4"/>
  <c r="M142" i="4" s="1"/>
  <c r="I227" i="4"/>
  <c r="L227" i="4" s="1"/>
  <c r="J227" i="4"/>
  <c r="M227" i="4" s="1"/>
  <c r="I277" i="4"/>
  <c r="L277" i="4" s="1"/>
  <c r="J277" i="4"/>
  <c r="M277" i="4" s="1"/>
  <c r="I382" i="4"/>
  <c r="L382" i="4" s="1"/>
  <c r="J382" i="4"/>
  <c r="M382" i="4" s="1"/>
  <c r="I393" i="4"/>
  <c r="L393" i="4" s="1"/>
  <c r="J393" i="4"/>
  <c r="M393" i="4" s="1"/>
  <c r="I403" i="4"/>
  <c r="L403" i="4" s="1"/>
  <c r="J403" i="4"/>
  <c r="M403" i="4" s="1"/>
  <c r="I1004" i="4"/>
  <c r="L1004" i="4" s="1"/>
  <c r="J1004" i="4"/>
  <c r="M1004" i="4" s="1"/>
  <c r="I460" i="4"/>
  <c r="L460" i="4" s="1"/>
  <c r="J460" i="4"/>
  <c r="M460" i="4" s="1"/>
  <c r="I472" i="4"/>
  <c r="L472" i="4" s="1"/>
  <c r="J472" i="4"/>
  <c r="M472" i="4" s="1"/>
  <c r="I478" i="4"/>
  <c r="L478" i="4" s="1"/>
  <c r="J478" i="4"/>
  <c r="M478" i="4" s="1"/>
  <c r="I735" i="4"/>
  <c r="L735" i="4" s="1"/>
  <c r="J735" i="4"/>
  <c r="M735" i="4" s="1"/>
  <c r="I741" i="4"/>
  <c r="L741" i="4" s="1"/>
  <c r="J741" i="4"/>
  <c r="M741" i="4" s="1"/>
  <c r="I667" i="4"/>
  <c r="L667" i="4" s="1"/>
  <c r="J667" i="4"/>
  <c r="M667" i="4" s="1"/>
  <c r="I190" i="4"/>
  <c r="L190" i="4" s="1"/>
  <c r="J190" i="4"/>
  <c r="M190" i="4" s="1"/>
  <c r="I757" i="4"/>
  <c r="L757" i="4" s="1"/>
  <c r="J757" i="4"/>
  <c r="M757" i="4" s="1"/>
  <c r="I610" i="4"/>
  <c r="L610" i="4" s="1"/>
  <c r="J610" i="4"/>
  <c r="M610" i="4" s="1"/>
  <c r="I886" i="4"/>
  <c r="L886" i="4" s="1"/>
  <c r="J886" i="4"/>
  <c r="M886" i="4" s="1"/>
  <c r="I935" i="4"/>
  <c r="L935" i="4" s="1"/>
  <c r="J935" i="4"/>
  <c r="M935" i="4" s="1"/>
  <c r="I983" i="4"/>
  <c r="J983" i="4"/>
  <c r="I1035" i="4"/>
  <c r="L1035" i="4" s="1"/>
  <c r="J1035" i="4"/>
  <c r="M1035" i="4" s="1"/>
  <c r="I141" i="4"/>
  <c r="L141" i="4" s="1"/>
  <c r="J141" i="4"/>
  <c r="M141" i="4" s="1"/>
  <c r="I345" i="4"/>
  <c r="L345" i="4" s="1"/>
  <c r="J345" i="4"/>
  <c r="M345" i="4" s="1"/>
  <c r="K935" i="4" l="1"/>
  <c r="K886" i="4"/>
  <c r="K741" i="4"/>
  <c r="K460" i="4"/>
  <c r="K735" i="4"/>
  <c r="K137" i="4"/>
  <c r="K86" i="4"/>
  <c r="K227" i="4"/>
  <c r="K478" i="4"/>
  <c r="K403" i="4"/>
  <c r="K393" i="4"/>
  <c r="K757" i="4"/>
  <c r="K277" i="4"/>
  <c r="K472" i="4"/>
  <c r="K1004" i="4"/>
  <c r="K665" i="4"/>
  <c r="K190" i="4"/>
  <c r="K667" i="4"/>
  <c r="K610" i="4"/>
  <c r="K382" i="4"/>
  <c r="K142" i="4"/>
  <c r="K19" i="4"/>
  <c r="K1035" i="4"/>
  <c r="K141" i="4"/>
  <c r="K345" i="4"/>
  <c r="J726" i="4" l="1"/>
  <c r="M726" i="4" s="1"/>
  <c r="I726" i="4"/>
  <c r="L726" i="4" s="1"/>
  <c r="J536" i="4"/>
  <c r="M536" i="4" s="1"/>
  <c r="I536" i="4"/>
  <c r="L536" i="4" s="1"/>
  <c r="P624" i="4"/>
  <c r="J624" i="4"/>
  <c r="M624" i="4" s="1"/>
  <c r="I624" i="4"/>
  <c r="L624" i="4" s="1"/>
  <c r="K624" i="4" l="1"/>
  <c r="K536" i="4"/>
  <c r="K726" i="4"/>
  <c r="I104" i="9" l="1"/>
  <c r="L104" i="9" s="1"/>
  <c r="J104" i="9"/>
  <c r="M104" i="9" s="1"/>
  <c r="K104" i="9" l="1"/>
  <c r="I103" i="9"/>
  <c r="L103" i="9" s="1"/>
  <c r="J103" i="9"/>
  <c r="M103" i="9" s="1"/>
  <c r="K103" i="9" l="1"/>
  <c r="J101" i="9"/>
  <c r="M101" i="9" s="1"/>
  <c r="I101" i="9"/>
  <c r="L101" i="9" s="1"/>
  <c r="K101" i="9" l="1"/>
  <c r="I90" i="9"/>
  <c r="L90" i="9" s="1"/>
  <c r="J90" i="9"/>
  <c r="M90" i="9" s="1"/>
  <c r="K90" i="9" l="1"/>
  <c r="I59" i="9"/>
  <c r="L59" i="9" s="1"/>
  <c r="J59" i="9"/>
  <c r="M59" i="9" s="1"/>
  <c r="K59" i="9" l="1"/>
  <c r="I34" i="9"/>
  <c r="L34" i="9" s="1"/>
  <c r="J34" i="9"/>
  <c r="M34" i="9" s="1"/>
  <c r="I48" i="9"/>
  <c r="L48" i="9" s="1"/>
  <c r="J48" i="9"/>
  <c r="M48" i="9" s="1"/>
  <c r="I43" i="9"/>
  <c r="L43" i="9" s="1"/>
  <c r="J43" i="9"/>
  <c r="M43" i="9" s="1"/>
  <c r="P43" i="9"/>
  <c r="I67" i="9"/>
  <c r="L67" i="9" s="1"/>
  <c r="J67" i="9"/>
  <c r="M67" i="9" s="1"/>
  <c r="I120" i="9"/>
  <c r="L120" i="9" s="1"/>
  <c r="J120" i="9"/>
  <c r="M120" i="9" s="1"/>
  <c r="K34" i="9" l="1"/>
  <c r="K48" i="9"/>
  <c r="K43" i="9"/>
  <c r="K67" i="9"/>
  <c r="K120" i="9"/>
  <c r="J1008" i="4"/>
  <c r="M1008" i="4" s="1"/>
  <c r="I1008" i="4"/>
  <c r="L1008" i="4" s="1"/>
  <c r="J1003" i="4"/>
  <c r="M1003" i="4" s="1"/>
  <c r="I1003" i="4"/>
  <c r="L1003" i="4" s="1"/>
  <c r="J964" i="4"/>
  <c r="M964" i="4" s="1"/>
  <c r="I964" i="4"/>
  <c r="L964" i="4" s="1"/>
  <c r="J931" i="4"/>
  <c r="M931" i="4" s="1"/>
  <c r="I931" i="4"/>
  <c r="L931" i="4" s="1"/>
  <c r="J873" i="4"/>
  <c r="M873" i="4" s="1"/>
  <c r="I873" i="4"/>
  <c r="L873" i="4" s="1"/>
  <c r="J816" i="4"/>
  <c r="M816" i="4" s="1"/>
  <c r="I816" i="4"/>
  <c r="L816" i="4" s="1"/>
  <c r="J810" i="4"/>
  <c r="M810" i="4" s="1"/>
  <c r="I810" i="4"/>
  <c r="L810" i="4" s="1"/>
  <c r="J804" i="4"/>
  <c r="M804" i="4" s="1"/>
  <c r="I804" i="4"/>
  <c r="L804" i="4" s="1"/>
  <c r="J801" i="4"/>
  <c r="M801" i="4" s="1"/>
  <c r="I801" i="4"/>
  <c r="L801" i="4" s="1"/>
  <c r="M746" i="4"/>
  <c r="I746" i="4"/>
  <c r="L746" i="4" s="1"/>
  <c r="J723" i="4"/>
  <c r="M723" i="4" s="1"/>
  <c r="I723" i="4"/>
  <c r="L723" i="4" s="1"/>
  <c r="J722" i="4"/>
  <c r="M722" i="4" s="1"/>
  <c r="I722" i="4"/>
  <c r="L722" i="4" s="1"/>
  <c r="J721" i="4"/>
  <c r="M721" i="4" s="1"/>
  <c r="I721" i="4"/>
  <c r="L721" i="4" s="1"/>
  <c r="J710" i="4"/>
  <c r="M710" i="4" s="1"/>
  <c r="I710" i="4"/>
  <c r="L710" i="4" s="1"/>
  <c r="J687" i="4"/>
  <c r="M687" i="4" s="1"/>
  <c r="I687" i="4"/>
  <c r="L687" i="4" s="1"/>
  <c r="J648" i="4"/>
  <c r="M648" i="4" s="1"/>
  <c r="I648" i="4"/>
  <c r="L648" i="4" s="1"/>
  <c r="J647" i="4"/>
  <c r="M647" i="4" s="1"/>
  <c r="I647" i="4"/>
  <c r="L647" i="4" s="1"/>
  <c r="J646" i="4"/>
  <c r="M646" i="4" s="1"/>
  <c r="I646" i="4"/>
  <c r="L646" i="4" s="1"/>
  <c r="J602" i="4"/>
  <c r="M602" i="4" s="1"/>
  <c r="I602" i="4"/>
  <c r="L602" i="4" s="1"/>
  <c r="J599" i="4"/>
  <c r="M599" i="4" s="1"/>
  <c r="I599" i="4"/>
  <c r="L599" i="4" s="1"/>
  <c r="J597" i="4"/>
  <c r="M597" i="4" s="1"/>
  <c r="I597" i="4"/>
  <c r="L597" i="4" s="1"/>
  <c r="J532" i="4"/>
  <c r="M532" i="4" s="1"/>
  <c r="I532" i="4"/>
  <c r="L532" i="4" s="1"/>
  <c r="J531" i="4"/>
  <c r="M531" i="4" s="1"/>
  <c r="I531" i="4"/>
  <c r="L531" i="4" s="1"/>
  <c r="J501" i="4"/>
  <c r="M501" i="4" s="1"/>
  <c r="I501" i="4"/>
  <c r="L501" i="4" s="1"/>
  <c r="J476" i="4"/>
  <c r="M476" i="4" s="1"/>
  <c r="I476" i="4"/>
  <c r="L476" i="4" s="1"/>
  <c r="J473" i="4"/>
  <c r="M473" i="4" s="1"/>
  <c r="I473" i="4"/>
  <c r="L473" i="4" s="1"/>
  <c r="J461" i="4"/>
  <c r="M461" i="4" s="1"/>
  <c r="I461" i="4"/>
  <c r="L461" i="4" s="1"/>
  <c r="J390" i="4"/>
  <c r="M390" i="4" s="1"/>
  <c r="I390" i="4"/>
  <c r="L390" i="4" s="1"/>
  <c r="J373" i="4"/>
  <c r="M373" i="4" s="1"/>
  <c r="I373" i="4"/>
  <c r="L373" i="4" s="1"/>
  <c r="J367" i="4"/>
  <c r="M367" i="4" s="1"/>
  <c r="I367" i="4"/>
  <c r="L367" i="4" s="1"/>
  <c r="J366" i="4"/>
  <c r="M366" i="4" s="1"/>
  <c r="I366" i="4"/>
  <c r="L366" i="4" s="1"/>
  <c r="J288" i="4"/>
  <c r="M288" i="4" s="1"/>
  <c r="I288" i="4"/>
  <c r="L288" i="4" s="1"/>
  <c r="J255" i="4"/>
  <c r="M255" i="4" s="1"/>
  <c r="I255" i="4"/>
  <c r="L255" i="4" s="1"/>
  <c r="J254" i="4"/>
  <c r="M254" i="4" s="1"/>
  <c r="I254" i="4"/>
  <c r="L254" i="4" s="1"/>
  <c r="J251" i="4"/>
  <c r="M251" i="4" s="1"/>
  <c r="I251" i="4"/>
  <c r="L251" i="4" s="1"/>
  <c r="J239" i="4"/>
  <c r="M239" i="4" s="1"/>
  <c r="I239" i="4"/>
  <c r="L239" i="4" s="1"/>
  <c r="J206" i="4"/>
  <c r="M206" i="4" s="1"/>
  <c r="I206" i="4"/>
  <c r="L206" i="4" s="1"/>
  <c r="Q57" i="4"/>
  <c r="J57" i="4"/>
  <c r="M57" i="4" s="1"/>
  <c r="I57" i="4"/>
  <c r="L57" i="4" s="1"/>
  <c r="I287" i="4"/>
  <c r="L287" i="4" s="1"/>
  <c r="J287" i="4"/>
  <c r="M287" i="4" s="1"/>
  <c r="I434" i="4"/>
  <c r="L434" i="4" s="1"/>
  <c r="J434" i="4"/>
  <c r="M434" i="4" s="1"/>
  <c r="I199" i="4"/>
  <c r="L199" i="4" s="1"/>
  <c r="J199" i="4"/>
  <c r="M199" i="4" s="1"/>
  <c r="I414" i="4"/>
  <c r="L414" i="4" s="1"/>
  <c r="J414" i="4"/>
  <c r="M414" i="4" s="1"/>
  <c r="I420" i="4"/>
  <c r="L420" i="4" s="1"/>
  <c r="J420" i="4"/>
  <c r="M420" i="4" s="1"/>
  <c r="I821" i="4"/>
  <c r="L821" i="4" s="1"/>
  <c r="J821" i="4"/>
  <c r="M821" i="4" s="1"/>
  <c r="P821" i="4"/>
  <c r="I848" i="4"/>
  <c r="L848" i="4" s="1"/>
  <c r="J848" i="4"/>
  <c r="M848" i="4" s="1"/>
  <c r="P848" i="4"/>
  <c r="I170" i="4"/>
  <c r="L170" i="4" s="1"/>
  <c r="J170" i="4"/>
  <c r="M170" i="4" s="1"/>
  <c r="I607" i="4"/>
  <c r="L607" i="4" s="1"/>
  <c r="J607" i="4"/>
  <c r="M607" i="4" s="1"/>
  <c r="P607" i="4"/>
  <c r="I204" i="4"/>
  <c r="L204" i="4" s="1"/>
  <c r="J204" i="4"/>
  <c r="M204" i="4" s="1"/>
  <c r="P204" i="4"/>
  <c r="I464" i="4"/>
  <c r="L464" i="4" s="1"/>
  <c r="J464" i="4"/>
  <c r="M464" i="4" s="1"/>
  <c r="I491" i="4"/>
  <c r="L491" i="4" s="1"/>
  <c r="J491" i="4"/>
  <c r="M491" i="4" s="1"/>
  <c r="I984" i="4"/>
  <c r="L984" i="4" s="1"/>
  <c r="J984" i="4"/>
  <c r="M984" i="4" s="1"/>
  <c r="I11" i="4"/>
  <c r="L11" i="4" s="1"/>
  <c r="J11" i="4"/>
  <c r="M11" i="4" s="1"/>
  <c r="I54" i="4"/>
  <c r="L54" i="4" s="1"/>
  <c r="J54" i="4"/>
  <c r="M54" i="4" s="1"/>
  <c r="I653" i="4"/>
  <c r="L653" i="4" s="1"/>
  <c r="J653" i="4"/>
  <c r="M653" i="4" s="1"/>
  <c r="I627" i="4"/>
  <c r="L627" i="4" s="1"/>
  <c r="J627" i="4"/>
  <c r="M627" i="4" s="1"/>
  <c r="I487" i="4"/>
  <c r="L487" i="4" s="1"/>
  <c r="J487" i="4"/>
  <c r="M487" i="4" s="1"/>
  <c r="I565" i="4"/>
  <c r="L565" i="4" s="1"/>
  <c r="J565" i="4"/>
  <c r="M565" i="4" s="1"/>
  <c r="I513" i="4"/>
  <c r="L513" i="4" s="1"/>
  <c r="J513" i="4"/>
  <c r="M513" i="4" s="1"/>
  <c r="I795" i="4"/>
  <c r="L795" i="4" s="1"/>
  <c r="K795" i="4" s="1"/>
  <c r="J795" i="4"/>
  <c r="I1006" i="4"/>
  <c r="L1006" i="4" s="1"/>
  <c r="J1006" i="4"/>
  <c r="M1006" i="4" s="1"/>
  <c r="I200" i="4"/>
  <c r="L200" i="4" s="1"/>
  <c r="J200" i="4"/>
  <c r="M200" i="4" s="1"/>
  <c r="I690" i="4"/>
  <c r="L690" i="4" s="1"/>
  <c r="J690" i="4"/>
  <c r="M690" i="4" s="1"/>
  <c r="I781" i="4"/>
  <c r="L781" i="4" s="1"/>
  <c r="J781" i="4"/>
  <c r="M781" i="4" s="1"/>
  <c r="I87" i="4"/>
  <c r="L87" i="4" s="1"/>
  <c r="J87" i="4"/>
  <c r="M87" i="4" s="1"/>
  <c r="I645" i="4"/>
  <c r="L645" i="4" s="1"/>
  <c r="J645" i="4"/>
  <c r="M645" i="4" s="1"/>
  <c r="I64" i="4"/>
  <c r="L64" i="4" s="1"/>
  <c r="J64" i="4"/>
  <c r="M64" i="4" s="1"/>
  <c r="I92" i="4"/>
  <c r="L92" i="4" s="1"/>
  <c r="J92" i="4"/>
  <c r="M92" i="4" s="1"/>
  <c r="I150" i="4"/>
  <c r="L150" i="4" s="1"/>
  <c r="J150" i="4"/>
  <c r="M150" i="4" s="1"/>
  <c r="I318" i="4"/>
  <c r="J318" i="4"/>
  <c r="K318" i="4"/>
  <c r="I479" i="4"/>
  <c r="L479" i="4" s="1"/>
  <c r="J479" i="4"/>
  <c r="M479" i="4" s="1"/>
  <c r="P479" i="4"/>
  <c r="I666" i="4"/>
  <c r="L666" i="4" s="1"/>
  <c r="J666" i="4"/>
  <c r="M666" i="4" s="1"/>
  <c r="I782" i="4"/>
  <c r="L782" i="4" s="1"/>
  <c r="J782" i="4"/>
  <c r="M782" i="4" s="1"/>
  <c r="I787" i="4"/>
  <c r="L787" i="4" s="1"/>
  <c r="J787" i="4"/>
  <c r="M787" i="4" s="1"/>
  <c r="I7" i="4"/>
  <c r="L7" i="4" s="1"/>
  <c r="J7" i="4"/>
  <c r="M7" i="4" s="1"/>
  <c r="K414" i="4" l="1"/>
  <c r="K746" i="4"/>
  <c r="K420" i="4"/>
  <c r="K287" i="4"/>
  <c r="K964" i="4"/>
  <c r="K57" i="4"/>
  <c r="K473" i="4"/>
  <c r="K288" i="4"/>
  <c r="K687" i="4"/>
  <c r="K390" i="4"/>
  <c r="K646" i="4"/>
  <c r="K254" i="4"/>
  <c r="K501" i="4"/>
  <c r="K647" i="4"/>
  <c r="K531" i="4"/>
  <c r="K816" i="4"/>
  <c r="K206" i="4"/>
  <c r="K723" i="4"/>
  <c r="K373" i="4"/>
  <c r="K607" i="4"/>
  <c r="K239" i="4"/>
  <c r="K597" i="4"/>
  <c r="K804" i="4"/>
  <c r="K873" i="4"/>
  <c r="K204" i="4"/>
  <c r="K602" i="4"/>
  <c r="K721" i="4"/>
  <c r="K787" i="4"/>
  <c r="K366" i="4"/>
  <c r="K599" i="4"/>
  <c r="K810" i="4"/>
  <c r="K251" i="4"/>
  <c r="K255" i="4"/>
  <c r="K722" i="4"/>
  <c r="K931" i="4"/>
  <c r="K461" i="4"/>
  <c r="K367" i="4"/>
  <c r="K532" i="4"/>
  <c r="K801" i="4"/>
  <c r="K648" i="4"/>
  <c r="K710" i="4"/>
  <c r="K1003" i="4"/>
  <c r="K476" i="4"/>
  <c r="K1008" i="4"/>
  <c r="K479" i="4"/>
  <c r="K54" i="4"/>
  <c r="K87" i="4"/>
  <c r="K200" i="4"/>
  <c r="K487" i="4"/>
  <c r="K848" i="4"/>
  <c r="K781" i="4"/>
  <c r="K64" i="4"/>
  <c r="K1006" i="4"/>
  <c r="K199" i="4"/>
  <c r="K645" i="4"/>
  <c r="K690" i="4"/>
  <c r="K821" i="4"/>
  <c r="K627" i="4"/>
  <c r="K150" i="4"/>
  <c r="K491" i="4"/>
  <c r="K434" i="4"/>
  <c r="K666" i="4"/>
  <c r="K464" i="4"/>
  <c r="K565" i="4"/>
  <c r="K653" i="4"/>
  <c r="K984" i="4"/>
  <c r="K170" i="4"/>
  <c r="K11" i="4"/>
  <c r="K92" i="4"/>
  <c r="K7" i="4"/>
  <c r="K782" i="4"/>
  <c r="K513" i="4"/>
  <c r="I85" i="9" l="1"/>
  <c r="L85" i="9" s="1"/>
  <c r="J85" i="9"/>
  <c r="M85" i="9" s="1"/>
  <c r="K85" i="9" l="1"/>
  <c r="I53" i="9" l="1"/>
  <c r="L53" i="9" s="1"/>
  <c r="J53" i="9"/>
  <c r="M53" i="9" s="1"/>
  <c r="K53" i="9" l="1"/>
  <c r="I75" i="9" l="1"/>
  <c r="L75" i="9" s="1"/>
  <c r="J75" i="9"/>
  <c r="M75" i="9" s="1"/>
  <c r="K75" i="9" l="1"/>
  <c r="I147" i="4"/>
  <c r="L147" i="4" s="1"/>
  <c r="J147" i="4"/>
  <c r="M147" i="4" s="1"/>
  <c r="K147" i="4" l="1"/>
  <c r="P71" i="9"/>
  <c r="I71" i="9"/>
  <c r="L71" i="9" s="1"/>
  <c r="J71" i="9"/>
  <c r="M71" i="9" s="1"/>
  <c r="K71" i="9" l="1"/>
  <c r="I106" i="9" l="1"/>
  <c r="L106" i="9" s="1"/>
  <c r="J106" i="9"/>
  <c r="M106" i="9" s="1"/>
  <c r="P106" i="9"/>
  <c r="K106" i="9" l="1"/>
  <c r="I25" i="9"/>
  <c r="L25" i="9" s="1"/>
  <c r="J25" i="9"/>
  <c r="M25" i="9" s="1"/>
  <c r="I69" i="9"/>
  <c r="L69" i="9" s="1"/>
  <c r="J69" i="9"/>
  <c r="M69" i="9" s="1"/>
  <c r="K25" i="9" l="1"/>
  <c r="K69" i="9"/>
  <c r="I55" i="9"/>
  <c r="L55" i="9" s="1"/>
  <c r="J55" i="9"/>
  <c r="M55" i="9" s="1"/>
  <c r="K55" i="9" l="1"/>
  <c r="I31" i="9"/>
  <c r="L31" i="9" s="1"/>
  <c r="J31" i="9"/>
  <c r="M31" i="9" s="1"/>
  <c r="K31" i="9" l="1"/>
  <c r="P44" i="9"/>
  <c r="I44" i="9"/>
  <c r="L44" i="9" s="1"/>
  <c r="J44" i="9"/>
  <c r="M44" i="9" s="1"/>
  <c r="K44" i="9" l="1"/>
  <c r="I113" i="9"/>
  <c r="L113" i="9" s="1"/>
  <c r="J113" i="9"/>
  <c r="M113" i="9" s="1"/>
  <c r="I16" i="4"/>
  <c r="L16" i="4" s="1"/>
  <c r="J16" i="4"/>
  <c r="M16" i="4" s="1"/>
  <c r="I36" i="4"/>
  <c r="L36" i="4" s="1"/>
  <c r="J36" i="4"/>
  <c r="M36" i="4" s="1"/>
  <c r="I56" i="4"/>
  <c r="L56" i="4" s="1"/>
  <c r="J56" i="4"/>
  <c r="M56" i="4" s="1"/>
  <c r="I60" i="4"/>
  <c r="L60" i="4" s="1"/>
  <c r="J60" i="4"/>
  <c r="M60" i="4" s="1"/>
  <c r="I62" i="4"/>
  <c r="L62" i="4" s="1"/>
  <c r="J62" i="4"/>
  <c r="M62" i="4" s="1"/>
  <c r="I70" i="4"/>
  <c r="L70" i="4" s="1"/>
  <c r="J70" i="4"/>
  <c r="M70" i="4" s="1"/>
  <c r="I74" i="4"/>
  <c r="L74" i="4" s="1"/>
  <c r="J74" i="4"/>
  <c r="M74" i="4" s="1"/>
  <c r="I77" i="4"/>
  <c r="L77" i="4" s="1"/>
  <c r="J77" i="4"/>
  <c r="M77" i="4" s="1"/>
  <c r="I84" i="4"/>
  <c r="L84" i="4" s="1"/>
  <c r="J84" i="4"/>
  <c r="M84" i="4" s="1"/>
  <c r="I89" i="4"/>
  <c r="L89" i="4" s="1"/>
  <c r="J89" i="4"/>
  <c r="M89" i="4" s="1"/>
  <c r="I94" i="4"/>
  <c r="L94" i="4" s="1"/>
  <c r="J94" i="4"/>
  <c r="M94" i="4" s="1"/>
  <c r="I98" i="4"/>
  <c r="L98" i="4" s="1"/>
  <c r="J98" i="4"/>
  <c r="M98" i="4" s="1"/>
  <c r="I115" i="4"/>
  <c r="L115" i="4" s="1"/>
  <c r="J115" i="4"/>
  <c r="M115" i="4" s="1"/>
  <c r="I136" i="4"/>
  <c r="L136" i="4" s="1"/>
  <c r="J136" i="4"/>
  <c r="M136" i="4" s="1"/>
  <c r="I140" i="4"/>
  <c r="L140" i="4" s="1"/>
  <c r="J140" i="4"/>
  <c r="M140" i="4" s="1"/>
  <c r="I177" i="4"/>
  <c r="L177" i="4" s="1"/>
  <c r="J177" i="4"/>
  <c r="M177" i="4" s="1"/>
  <c r="I188" i="4"/>
  <c r="L188" i="4" s="1"/>
  <c r="J188" i="4"/>
  <c r="M188" i="4" s="1"/>
  <c r="I258" i="4"/>
  <c r="L258" i="4" s="1"/>
  <c r="J258" i="4"/>
  <c r="M258" i="4" s="1"/>
  <c r="I334" i="4"/>
  <c r="L334" i="4" s="1"/>
  <c r="J334" i="4"/>
  <c r="M334" i="4" s="1"/>
  <c r="I337" i="4"/>
  <c r="L337" i="4" s="1"/>
  <c r="J337" i="4"/>
  <c r="M337" i="4" s="1"/>
  <c r="I344" i="4"/>
  <c r="L344" i="4" s="1"/>
  <c r="J344" i="4"/>
  <c r="M344" i="4" s="1"/>
  <c r="I402" i="4"/>
  <c r="L402" i="4" s="1"/>
  <c r="J402" i="4"/>
  <c r="M402" i="4" s="1"/>
  <c r="I431" i="4"/>
  <c r="L431" i="4" s="1"/>
  <c r="J431" i="4"/>
  <c r="M431" i="4" s="1"/>
  <c r="I462" i="4"/>
  <c r="L462" i="4" s="1"/>
  <c r="J462" i="4"/>
  <c r="M462" i="4" s="1"/>
  <c r="I484" i="4"/>
  <c r="L484" i="4" s="1"/>
  <c r="J484" i="4"/>
  <c r="M484" i="4" s="1"/>
  <c r="I548" i="4"/>
  <c r="L548" i="4" s="1"/>
  <c r="J548" i="4"/>
  <c r="M548" i="4" s="1"/>
  <c r="I560" i="4"/>
  <c r="L560" i="4" s="1"/>
  <c r="J560" i="4"/>
  <c r="M560" i="4" s="1"/>
  <c r="I662" i="4"/>
  <c r="L662" i="4" s="1"/>
  <c r="J662" i="4"/>
  <c r="M662" i="4" s="1"/>
  <c r="I683" i="4"/>
  <c r="L683" i="4" s="1"/>
  <c r="J683" i="4"/>
  <c r="M683" i="4" s="1"/>
  <c r="I685" i="4"/>
  <c r="L685" i="4" s="1"/>
  <c r="J685" i="4"/>
  <c r="M685" i="4" s="1"/>
  <c r="I686" i="4"/>
  <c r="L686" i="4" s="1"/>
  <c r="J686" i="4"/>
  <c r="M686" i="4" s="1"/>
  <c r="I694" i="4"/>
  <c r="L694" i="4" s="1"/>
  <c r="J694" i="4"/>
  <c r="M694" i="4" s="1"/>
  <c r="I711" i="4"/>
  <c r="L711" i="4" s="1"/>
  <c r="J711" i="4"/>
  <c r="M711" i="4" s="1"/>
  <c r="I716" i="4"/>
  <c r="L716" i="4" s="1"/>
  <c r="J716" i="4"/>
  <c r="M716" i="4" s="1"/>
  <c r="I731" i="4"/>
  <c r="L731" i="4" s="1"/>
  <c r="J731" i="4"/>
  <c r="M731" i="4" s="1"/>
  <c r="I738" i="4"/>
  <c r="L738" i="4" s="1"/>
  <c r="J738" i="4"/>
  <c r="M738" i="4" s="1"/>
  <c r="I793" i="4"/>
  <c r="L793" i="4" s="1"/>
  <c r="J793" i="4"/>
  <c r="M793" i="4" s="1"/>
  <c r="I803" i="4"/>
  <c r="L803" i="4" s="1"/>
  <c r="J803" i="4"/>
  <c r="M803" i="4" s="1"/>
  <c r="I808" i="4"/>
  <c r="L808" i="4" s="1"/>
  <c r="J808" i="4"/>
  <c r="M808" i="4" s="1"/>
  <c r="I874" i="4"/>
  <c r="L874" i="4" s="1"/>
  <c r="J874" i="4"/>
  <c r="M874" i="4" s="1"/>
  <c r="P874" i="4"/>
  <c r="I920" i="4"/>
  <c r="L920" i="4" s="1"/>
  <c r="J920" i="4"/>
  <c r="M920" i="4" s="1"/>
  <c r="I965" i="4"/>
  <c r="L965" i="4" s="1"/>
  <c r="J965" i="4"/>
  <c r="M965" i="4" s="1"/>
  <c r="I985" i="4"/>
  <c r="L985" i="4" s="1"/>
  <c r="J985" i="4"/>
  <c r="M985" i="4" s="1"/>
  <c r="I986" i="4"/>
  <c r="L986" i="4" s="1"/>
  <c r="J986" i="4"/>
  <c r="M986" i="4" s="1"/>
  <c r="I1037" i="4"/>
  <c r="L1037" i="4" s="1"/>
  <c r="J1037" i="4"/>
  <c r="M1037" i="4" s="1"/>
  <c r="K113" i="9" l="1"/>
  <c r="K462" i="4"/>
  <c r="K94" i="4"/>
  <c r="K484" i="4"/>
  <c r="K716" i="4"/>
  <c r="K685" i="4"/>
  <c r="K188" i="4"/>
  <c r="K60" i="4"/>
  <c r="K1037" i="4"/>
  <c r="K874" i="4"/>
  <c r="K686" i="4"/>
  <c r="K793" i="4"/>
  <c r="K965" i="4"/>
  <c r="K62" i="4"/>
  <c r="K402" i="4"/>
  <c r="K36" i="4"/>
  <c r="K683" i="4"/>
  <c r="K115" i="4"/>
  <c r="K70" i="4"/>
  <c r="K344" i="4"/>
  <c r="K731" i="4"/>
  <c r="K662" i="4"/>
  <c r="K337" i="4"/>
  <c r="K985" i="4"/>
  <c r="K258" i="4"/>
  <c r="K803" i="4"/>
  <c r="K694" i="4"/>
  <c r="K548" i="4"/>
  <c r="K84" i="4"/>
  <c r="K920" i="4"/>
  <c r="K738" i="4"/>
  <c r="K98" i="4"/>
  <c r="K136" i="4"/>
  <c r="K74" i="4"/>
  <c r="K986" i="4"/>
  <c r="K140" i="4"/>
  <c r="K77" i="4"/>
  <c r="K16" i="4"/>
  <c r="K334" i="4"/>
  <c r="K431" i="4"/>
  <c r="K808" i="4"/>
  <c r="K711" i="4"/>
  <c r="K560" i="4"/>
  <c r="K177" i="4"/>
  <c r="K89" i="4"/>
  <c r="K56" i="4"/>
  <c r="I127" i="9"/>
  <c r="L127" i="9" s="1"/>
  <c r="J127" i="9"/>
  <c r="M127" i="9" s="1"/>
  <c r="K127" i="9" l="1"/>
  <c r="P108" i="9" l="1"/>
  <c r="I108" i="9"/>
  <c r="L108" i="9" s="1"/>
  <c r="J108" i="9"/>
  <c r="M108" i="9" s="1"/>
  <c r="K108" i="9" l="1"/>
  <c r="I54" i="9" l="1"/>
  <c r="L54" i="9" s="1"/>
  <c r="J54" i="9"/>
  <c r="M54" i="9" s="1"/>
  <c r="K54" i="9" l="1"/>
  <c r="I51" i="9"/>
  <c r="L51" i="9" s="1"/>
  <c r="J51" i="9"/>
  <c r="M51" i="9" s="1"/>
  <c r="K51" i="9" l="1"/>
  <c r="I63" i="9"/>
  <c r="L63" i="9" s="1"/>
  <c r="J63" i="9"/>
  <c r="M63" i="9" s="1"/>
  <c r="K63" i="9" l="1"/>
  <c r="I12" i="4"/>
  <c r="L12" i="4" s="1"/>
  <c r="J12" i="4"/>
  <c r="M12" i="4" s="1"/>
  <c r="I15" i="4"/>
  <c r="L15" i="4" s="1"/>
  <c r="J15" i="4"/>
  <c r="M15" i="4" s="1"/>
  <c r="I39" i="4"/>
  <c r="L39" i="4" s="1"/>
  <c r="J39" i="4"/>
  <c r="M39" i="4" s="1"/>
  <c r="I58" i="4"/>
  <c r="L58" i="4" s="1"/>
  <c r="J58" i="4"/>
  <c r="M58" i="4" s="1"/>
  <c r="I61" i="4"/>
  <c r="L61" i="4" s="1"/>
  <c r="J61" i="4"/>
  <c r="M61" i="4" s="1"/>
  <c r="I91" i="4"/>
  <c r="L91" i="4" s="1"/>
  <c r="J91" i="4"/>
  <c r="M91" i="4" s="1"/>
  <c r="I181" i="4"/>
  <c r="L181" i="4" s="1"/>
  <c r="J181" i="4"/>
  <c r="M181" i="4" s="1"/>
  <c r="I184" i="4"/>
  <c r="L184" i="4" s="1"/>
  <c r="J184" i="4"/>
  <c r="M184" i="4" s="1"/>
  <c r="I218" i="4"/>
  <c r="L218" i="4" s="1"/>
  <c r="J218" i="4"/>
  <c r="M218" i="4" s="1"/>
  <c r="I336" i="4"/>
  <c r="L336" i="4" s="1"/>
  <c r="J336" i="4"/>
  <c r="M336" i="4" s="1"/>
  <c r="I342" i="4"/>
  <c r="L342" i="4" s="1"/>
  <c r="J342" i="4"/>
  <c r="M342" i="4" s="1"/>
  <c r="I343" i="4"/>
  <c r="L343" i="4" s="1"/>
  <c r="J343" i="4"/>
  <c r="M343" i="4" s="1"/>
  <c r="I371" i="4"/>
  <c r="L371" i="4" s="1"/>
  <c r="J371" i="4"/>
  <c r="M371" i="4" s="1"/>
  <c r="I372" i="4"/>
  <c r="L372" i="4" s="1"/>
  <c r="J372" i="4"/>
  <c r="M372" i="4" s="1"/>
  <c r="I392" i="4"/>
  <c r="L392" i="4" s="1"/>
  <c r="J392" i="4"/>
  <c r="M392" i="4" s="1"/>
  <c r="I401" i="4"/>
  <c r="L401" i="4" s="1"/>
  <c r="J401" i="4"/>
  <c r="M401" i="4" s="1"/>
  <c r="I416" i="4"/>
  <c r="L416" i="4" s="1"/>
  <c r="J416" i="4"/>
  <c r="M416" i="4" s="1"/>
  <c r="I424" i="4"/>
  <c r="L424" i="4" s="1"/>
  <c r="J424" i="4"/>
  <c r="M424" i="4" s="1"/>
  <c r="I463" i="4"/>
  <c r="L463" i="4" s="1"/>
  <c r="J463" i="4"/>
  <c r="M463" i="4" s="1"/>
  <c r="I467" i="4"/>
  <c r="L467" i="4" s="1"/>
  <c r="J467" i="4"/>
  <c r="M467" i="4" s="1"/>
  <c r="I534" i="4"/>
  <c r="L534" i="4" s="1"/>
  <c r="J534" i="4"/>
  <c r="M534" i="4" s="1"/>
  <c r="I537" i="4"/>
  <c r="L537" i="4" s="1"/>
  <c r="J537" i="4"/>
  <c r="M537" i="4" s="1"/>
  <c r="I546" i="4"/>
  <c r="L546" i="4" s="1"/>
  <c r="J546" i="4"/>
  <c r="M546" i="4" s="1"/>
  <c r="I547" i="4"/>
  <c r="L547" i="4" s="1"/>
  <c r="J547" i="4"/>
  <c r="M547" i="4" s="1"/>
  <c r="I623" i="4"/>
  <c r="L623" i="4" s="1"/>
  <c r="J623" i="4"/>
  <c r="M623" i="4" s="1"/>
  <c r="I626" i="4"/>
  <c r="L626" i="4" s="1"/>
  <c r="J626" i="4"/>
  <c r="M626" i="4" s="1"/>
  <c r="I649" i="4"/>
  <c r="L649" i="4" s="1"/>
  <c r="J649" i="4"/>
  <c r="M649" i="4" s="1"/>
  <c r="I680" i="4"/>
  <c r="L680" i="4" s="1"/>
  <c r="J680" i="4"/>
  <c r="M680" i="4" s="1"/>
  <c r="I709" i="4"/>
  <c r="L709" i="4" s="1"/>
  <c r="J709" i="4"/>
  <c r="M709" i="4" s="1"/>
  <c r="I730" i="4"/>
  <c r="L730" i="4" s="1"/>
  <c r="J730" i="4"/>
  <c r="M730" i="4" s="1"/>
  <c r="I734" i="4"/>
  <c r="L734" i="4" s="1"/>
  <c r="J734" i="4"/>
  <c r="M734" i="4" s="1"/>
  <c r="I819" i="4"/>
  <c r="L819" i="4" s="1"/>
  <c r="J819" i="4"/>
  <c r="M819" i="4" s="1"/>
  <c r="I822" i="4"/>
  <c r="L822" i="4" s="1"/>
  <c r="J822" i="4"/>
  <c r="M822" i="4" s="1"/>
  <c r="I895" i="4"/>
  <c r="L895" i="4" s="1"/>
  <c r="J895" i="4"/>
  <c r="M895" i="4" s="1"/>
  <c r="I929" i="4"/>
  <c r="L929" i="4" s="1"/>
  <c r="J929" i="4"/>
  <c r="M929" i="4" s="1"/>
  <c r="I934" i="4"/>
  <c r="L934" i="4" s="1"/>
  <c r="J934" i="4"/>
  <c r="M934" i="4" s="1"/>
  <c r="I936" i="4"/>
  <c r="L936" i="4" s="1"/>
  <c r="J936" i="4"/>
  <c r="M936" i="4" s="1"/>
  <c r="I956" i="4"/>
  <c r="L956" i="4" s="1"/>
  <c r="J956" i="4"/>
  <c r="M956" i="4" s="1"/>
  <c r="I979" i="4"/>
  <c r="L979" i="4" s="1"/>
  <c r="J979" i="4"/>
  <c r="M979" i="4" s="1"/>
  <c r="I1010" i="4"/>
  <c r="L1010" i="4" s="1"/>
  <c r="J1010" i="4"/>
  <c r="M1010" i="4" s="1"/>
  <c r="K934" i="4" l="1"/>
  <c r="K467" i="4"/>
  <c r="K895" i="4"/>
  <c r="K61" i="4"/>
  <c r="K819" i="4"/>
  <c r="K680" i="4"/>
  <c r="K626" i="4"/>
  <c r="K734" i="4"/>
  <c r="K343" i="4"/>
  <c r="K534" i="4"/>
  <c r="K709" i="4"/>
  <c r="K39" i="4"/>
  <c r="K184" i="4"/>
  <c r="K547" i="4"/>
  <c r="K979" i="4"/>
  <c r="K1010" i="4"/>
  <c r="K546" i="4"/>
  <c r="K463" i="4"/>
  <c r="K424" i="4"/>
  <c r="K372" i="4"/>
  <c r="K218" i="4"/>
  <c r="K342" i="4"/>
  <c r="K58" i="4"/>
  <c r="K936" i="4"/>
  <c r="K929" i="4"/>
  <c r="K401" i="4"/>
  <c r="K91" i="4"/>
  <c r="K12" i="4"/>
  <c r="K649" i="4"/>
  <c r="K537" i="4"/>
  <c r="K416" i="4"/>
  <c r="K336" i="4"/>
  <c r="K822" i="4"/>
  <c r="K15" i="4"/>
  <c r="K623" i="4"/>
  <c r="K181" i="4"/>
  <c r="K730" i="4"/>
  <c r="K371" i="4"/>
  <c r="K392" i="4"/>
  <c r="K956" i="4"/>
  <c r="P11" i="9" l="1"/>
  <c r="I130" i="9"/>
  <c r="L130" i="9" s="1"/>
  <c r="J130" i="9"/>
  <c r="M130" i="9" s="1"/>
  <c r="K130" i="9" l="1"/>
  <c r="I11" i="9" l="1"/>
  <c r="L11" i="9" s="1"/>
  <c r="J11" i="9"/>
  <c r="M11" i="9" s="1"/>
  <c r="J10" i="9"/>
  <c r="K11" i="9" l="1"/>
  <c r="I122" i="9" l="1"/>
  <c r="L122" i="9" s="1"/>
  <c r="J122" i="9"/>
  <c r="M122" i="9" s="1"/>
  <c r="K122" i="9" l="1"/>
  <c r="I73" i="9" l="1"/>
  <c r="L73" i="9" s="1"/>
  <c r="J73" i="9"/>
  <c r="M73" i="9" s="1"/>
  <c r="K73" i="9" l="1"/>
  <c r="I178" i="4" l="1"/>
  <c r="L178" i="4" s="1"/>
  <c r="J178" i="4"/>
  <c r="M178" i="4" s="1"/>
  <c r="I849" i="4"/>
  <c r="L849" i="4" s="1"/>
  <c r="M849" i="4"/>
  <c r="I952" i="4"/>
  <c r="L952" i="4" s="1"/>
  <c r="J952" i="4"/>
  <c r="M952" i="4" s="1"/>
  <c r="K178" i="4" l="1"/>
  <c r="K849" i="4"/>
  <c r="K952" i="4"/>
  <c r="J99" i="9" l="1"/>
  <c r="M99" i="9" s="1"/>
  <c r="I99" i="9"/>
  <c r="L99" i="9" s="1"/>
  <c r="K99" i="9" l="1"/>
  <c r="J1038" i="4"/>
  <c r="M1038" i="4" s="1"/>
  <c r="I1038" i="4"/>
  <c r="L1038" i="4" s="1"/>
  <c r="J1000" i="4"/>
  <c r="M1000" i="4" s="1"/>
  <c r="I1000" i="4"/>
  <c r="L1000" i="4" s="1"/>
  <c r="J978" i="4"/>
  <c r="M978" i="4" s="1"/>
  <c r="I978" i="4"/>
  <c r="L978" i="4" s="1"/>
  <c r="J961" i="4"/>
  <c r="M961" i="4" s="1"/>
  <c r="I961" i="4"/>
  <c r="L961" i="4" s="1"/>
  <c r="J943" i="4"/>
  <c r="M943" i="4" s="1"/>
  <c r="I943" i="4"/>
  <c r="L943" i="4" s="1"/>
  <c r="J913" i="4"/>
  <c r="M913" i="4" s="1"/>
  <c r="I913" i="4"/>
  <c r="L913" i="4" s="1"/>
  <c r="J817" i="4"/>
  <c r="M817" i="4" s="1"/>
  <c r="I817" i="4"/>
  <c r="L817" i="4" s="1"/>
  <c r="J753" i="4"/>
  <c r="M753" i="4" s="1"/>
  <c r="I753" i="4"/>
  <c r="L753" i="4" s="1"/>
  <c r="J641" i="4"/>
  <c r="M641" i="4" s="1"/>
  <c r="I641" i="4"/>
  <c r="L641" i="4" s="1"/>
  <c r="J614" i="4"/>
  <c r="M614" i="4" s="1"/>
  <c r="I614" i="4"/>
  <c r="L614" i="4" s="1"/>
  <c r="J566" i="4"/>
  <c r="M566" i="4" s="1"/>
  <c r="I566" i="4"/>
  <c r="L566" i="4" s="1"/>
  <c r="J523" i="4"/>
  <c r="M523" i="4" s="1"/>
  <c r="I523" i="4"/>
  <c r="L523" i="4" s="1"/>
  <c r="J477" i="4"/>
  <c r="M477" i="4" s="1"/>
  <c r="I477" i="4"/>
  <c r="L477" i="4" s="1"/>
  <c r="J468" i="4"/>
  <c r="M468" i="4" s="1"/>
  <c r="I468" i="4"/>
  <c r="L468" i="4" s="1"/>
  <c r="J465" i="4"/>
  <c r="M465" i="4" s="1"/>
  <c r="I465" i="4"/>
  <c r="L465" i="4" s="1"/>
  <c r="J429" i="4"/>
  <c r="M429" i="4" s="1"/>
  <c r="I429" i="4"/>
  <c r="L429" i="4" s="1"/>
  <c r="J422" i="4"/>
  <c r="M422" i="4" s="1"/>
  <c r="I422" i="4"/>
  <c r="L422" i="4" s="1"/>
  <c r="J257" i="4"/>
  <c r="M257" i="4" s="1"/>
  <c r="I257" i="4"/>
  <c r="L257" i="4" s="1"/>
  <c r="J256" i="4"/>
  <c r="M256" i="4" s="1"/>
  <c r="I256" i="4"/>
  <c r="L256" i="4" s="1"/>
  <c r="J237" i="4"/>
  <c r="M237" i="4" s="1"/>
  <c r="I237" i="4"/>
  <c r="L237" i="4" s="1"/>
  <c r="J236" i="4"/>
  <c r="M236" i="4" s="1"/>
  <c r="I236" i="4"/>
  <c r="L236" i="4" s="1"/>
  <c r="J189" i="4"/>
  <c r="M189" i="4" s="1"/>
  <c r="I189" i="4"/>
  <c r="L189" i="4" s="1"/>
  <c r="J96" i="4"/>
  <c r="M96" i="4" s="1"/>
  <c r="I96" i="4"/>
  <c r="L96" i="4" s="1"/>
  <c r="J85" i="4"/>
  <c r="M85" i="4" s="1"/>
  <c r="I85" i="4"/>
  <c r="L85" i="4" s="1"/>
  <c r="J6" i="4"/>
  <c r="M6" i="4" s="1"/>
  <c r="I6" i="4"/>
  <c r="L6" i="4" s="1"/>
  <c r="J3" i="4"/>
  <c r="M3" i="4" s="1"/>
  <c r="I3" i="4"/>
  <c r="L3" i="4" s="1"/>
  <c r="K6" i="4" l="1"/>
  <c r="K236" i="4"/>
  <c r="K422" i="4"/>
  <c r="K477" i="4"/>
  <c r="K641" i="4"/>
  <c r="K943" i="4"/>
  <c r="K1038" i="4"/>
  <c r="K96" i="4"/>
  <c r="K256" i="4"/>
  <c r="K465" i="4"/>
  <c r="K817" i="4"/>
  <c r="K978" i="4"/>
  <c r="K566" i="4"/>
  <c r="K85" i="4"/>
  <c r="K237" i="4"/>
  <c r="K429" i="4"/>
  <c r="K523" i="4"/>
  <c r="K753" i="4"/>
  <c r="K961" i="4"/>
  <c r="K3" i="4"/>
  <c r="K189" i="4"/>
  <c r="K257" i="4"/>
  <c r="K468" i="4"/>
  <c r="K614" i="4"/>
  <c r="K913" i="4"/>
  <c r="K1000" i="4"/>
  <c r="J110" i="9"/>
  <c r="M110" i="9" s="1"/>
  <c r="I110" i="9"/>
  <c r="L110" i="9" s="1"/>
  <c r="J117" i="9"/>
  <c r="M117" i="9" s="1"/>
  <c r="I117" i="9"/>
  <c r="L117" i="9" s="1"/>
  <c r="J58" i="9"/>
  <c r="M58" i="9" s="1"/>
  <c r="I58" i="9"/>
  <c r="L58" i="9" s="1"/>
  <c r="J102" i="9"/>
  <c r="M102" i="9" s="1"/>
  <c r="I102" i="9"/>
  <c r="L102" i="9" s="1"/>
  <c r="J93" i="9"/>
  <c r="M93" i="9" s="1"/>
  <c r="I93" i="9"/>
  <c r="L93" i="9" s="1"/>
  <c r="J61" i="9"/>
  <c r="M61" i="9" s="1"/>
  <c r="I61" i="9"/>
  <c r="L61" i="9" s="1"/>
  <c r="M10" i="9"/>
  <c r="I10" i="9"/>
  <c r="L10" i="9" s="1"/>
  <c r="J118" i="9"/>
  <c r="M118" i="9" s="1"/>
  <c r="I118" i="9"/>
  <c r="L118" i="9" s="1"/>
  <c r="J47" i="9"/>
  <c r="M47" i="9" s="1"/>
  <c r="I47" i="9"/>
  <c r="L47" i="9" s="1"/>
  <c r="J46" i="9"/>
  <c r="M46" i="9" s="1"/>
  <c r="I46" i="9"/>
  <c r="L46" i="9" s="1"/>
  <c r="J39" i="9"/>
  <c r="M39" i="9" s="1"/>
  <c r="I39" i="9"/>
  <c r="L39" i="9" s="1"/>
  <c r="J109" i="9"/>
  <c r="M109" i="9" s="1"/>
  <c r="I109" i="9"/>
  <c r="L109" i="9" s="1"/>
  <c r="J95" i="9"/>
  <c r="M95" i="9" s="1"/>
  <c r="I95" i="9"/>
  <c r="L95" i="9" s="1"/>
  <c r="J96" i="9"/>
  <c r="M96" i="9" s="1"/>
  <c r="I96" i="9"/>
  <c r="L96" i="9" s="1"/>
  <c r="J33" i="9"/>
  <c r="M33" i="9" s="1"/>
  <c r="I33" i="9"/>
  <c r="L33" i="9" s="1"/>
  <c r="J121" i="9"/>
  <c r="M121" i="9" s="1"/>
  <c r="I121" i="9"/>
  <c r="L121" i="9" s="1"/>
  <c r="K102" i="9" l="1"/>
  <c r="K96" i="9"/>
  <c r="K46" i="9"/>
  <c r="K118" i="9"/>
  <c r="K61" i="9"/>
  <c r="K117" i="9"/>
  <c r="K58" i="9"/>
  <c r="K93" i="9"/>
  <c r="K95" i="9"/>
  <c r="K39" i="9"/>
  <c r="K47" i="9"/>
  <c r="K10" i="9"/>
  <c r="K110" i="9"/>
  <c r="K121" i="9"/>
  <c r="K33" i="9"/>
  <c r="K109" i="9"/>
  <c r="J1039" i="4"/>
  <c r="M1039" i="4" s="1"/>
  <c r="J1040" i="4"/>
  <c r="M1040" i="4" s="1"/>
  <c r="J1041" i="4"/>
  <c r="M1041" i="4" s="1"/>
  <c r="J1042" i="4"/>
  <c r="M1042" i="4" s="1"/>
  <c r="J1044" i="4"/>
  <c r="M1044" i="4" s="1"/>
  <c r="J1045" i="4"/>
  <c r="M1045" i="4" s="1"/>
  <c r="I1039" i="4"/>
  <c r="L1039" i="4" s="1"/>
  <c r="I1040" i="4"/>
  <c r="L1040" i="4" s="1"/>
  <c r="I1041" i="4"/>
  <c r="L1041" i="4" s="1"/>
  <c r="I1042" i="4"/>
  <c r="L1042" i="4" s="1"/>
  <c r="I1044" i="4"/>
  <c r="L1044" i="4" s="1"/>
  <c r="I1045" i="4"/>
  <c r="L1045" i="4" s="1"/>
  <c r="K1045" i="4" l="1"/>
  <c r="K1044" i="4"/>
  <c r="K1041" i="4"/>
  <c r="K1039" i="4"/>
  <c r="K1040" i="4"/>
  <c r="K1042" i="4"/>
  <c r="J815" i="4"/>
  <c r="M815" i="4" s="1"/>
  <c r="I815" i="4"/>
  <c r="L815" i="4" s="1"/>
  <c r="J754" i="4"/>
  <c r="M754" i="4" s="1"/>
  <c r="I754" i="4"/>
  <c r="L754" i="4" s="1"/>
  <c r="J657" i="4"/>
  <c r="M657" i="4" s="1"/>
  <c r="I657" i="4"/>
  <c r="L657" i="4" s="1"/>
  <c r="J154" i="4"/>
  <c r="M154" i="4" s="1"/>
  <c r="I154" i="4"/>
  <c r="L154" i="4" s="1"/>
  <c r="J164" i="4"/>
  <c r="M164" i="4" s="1"/>
  <c r="I164" i="4"/>
  <c r="L164" i="4" s="1"/>
  <c r="J508" i="4"/>
  <c r="M508" i="4" s="1"/>
  <c r="I508" i="4"/>
  <c r="L508" i="4" s="1"/>
  <c r="J575" i="4"/>
  <c r="M575" i="4" s="1"/>
  <c r="I575" i="4"/>
  <c r="L575" i="4" s="1"/>
  <c r="J917" i="4"/>
  <c r="M917" i="4" s="1"/>
  <c r="I917" i="4"/>
  <c r="L917" i="4" s="1"/>
  <c r="J975" i="4"/>
  <c r="M975" i="4" s="1"/>
  <c r="I975" i="4"/>
  <c r="L975" i="4" s="1"/>
  <c r="J974" i="4"/>
  <c r="M974" i="4" s="1"/>
  <c r="I974" i="4"/>
  <c r="L974" i="4" s="1"/>
  <c r="J348" i="4"/>
  <c r="M348" i="4" s="1"/>
  <c r="I348" i="4"/>
  <c r="L348" i="4" s="1"/>
  <c r="J588" i="4"/>
  <c r="M588" i="4" s="1"/>
  <c r="I588" i="4"/>
  <c r="L588" i="4" s="1"/>
  <c r="J41" i="4"/>
  <c r="M41" i="4" s="1"/>
  <c r="I41" i="4"/>
  <c r="L41" i="4" s="1"/>
  <c r="J700" i="4"/>
  <c r="M700" i="4" s="1"/>
  <c r="I700" i="4"/>
  <c r="L700" i="4" s="1"/>
  <c r="J114" i="4"/>
  <c r="M114" i="4" s="1"/>
  <c r="I114" i="4"/>
  <c r="L114" i="4" s="1"/>
  <c r="J238" i="4"/>
  <c r="M238" i="4" s="1"/>
  <c r="I238" i="4"/>
  <c r="L238" i="4" s="1"/>
  <c r="J1031" i="4"/>
  <c r="M1031" i="4" s="1"/>
  <c r="I1031" i="4"/>
  <c r="L1031" i="4" s="1"/>
  <c r="J855" i="4"/>
  <c r="M855" i="4" s="1"/>
  <c r="I855" i="4"/>
  <c r="L855" i="4" s="1"/>
  <c r="J674" i="4"/>
  <c r="M674" i="4" s="1"/>
  <c r="I674" i="4"/>
  <c r="L674" i="4" s="1"/>
  <c r="J859" i="4"/>
  <c r="M859" i="4" s="1"/>
  <c r="I859" i="4"/>
  <c r="L859" i="4" s="1"/>
  <c r="J135" i="4"/>
  <c r="M135" i="4" s="1"/>
  <c r="I135" i="4"/>
  <c r="L135" i="4" s="1"/>
  <c r="J351" i="4"/>
  <c r="M351" i="4" s="1"/>
  <c r="I351" i="4"/>
  <c r="L351" i="4" s="1"/>
  <c r="J923" i="4"/>
  <c r="M923" i="4" s="1"/>
  <c r="I923" i="4"/>
  <c r="L923" i="4" s="1"/>
  <c r="J168" i="4"/>
  <c r="M168" i="4" s="1"/>
  <c r="I168" i="4"/>
  <c r="L168" i="4" s="1"/>
  <c r="J252" i="4"/>
  <c r="M252" i="4" s="1"/>
  <c r="I252" i="4"/>
  <c r="L252" i="4" s="1"/>
  <c r="J265" i="4"/>
  <c r="M265" i="4" s="1"/>
  <c r="I265" i="4"/>
  <c r="L265" i="4" s="1"/>
  <c r="J928" i="4"/>
  <c r="M928" i="4" s="1"/>
  <c r="I928" i="4"/>
  <c r="L928" i="4" s="1"/>
  <c r="J762" i="4"/>
  <c r="M762" i="4" s="1"/>
  <c r="I762" i="4"/>
  <c r="L762" i="4" s="1"/>
  <c r="J118" i="4"/>
  <c r="M118" i="4" s="1"/>
  <c r="I118" i="4"/>
  <c r="L118" i="4" s="1"/>
  <c r="J169" i="4"/>
  <c r="M169" i="4" s="1"/>
  <c r="I169" i="4"/>
  <c r="L169" i="4" s="1"/>
  <c r="J437" i="4"/>
  <c r="M437" i="4" s="1"/>
  <c r="I437" i="4"/>
  <c r="L437" i="4" s="1"/>
  <c r="J1014" i="4"/>
  <c r="M1014" i="4" s="1"/>
  <c r="I1014" i="4"/>
  <c r="L1014" i="4" s="1"/>
  <c r="J889" i="4"/>
  <c r="M889" i="4" s="1"/>
  <c r="I889" i="4"/>
  <c r="L889" i="4" s="1"/>
  <c r="J24" i="4"/>
  <c r="M24" i="4" s="1"/>
  <c r="I24" i="4"/>
  <c r="L24" i="4" s="1"/>
  <c r="J872" i="4"/>
  <c r="M872" i="4" s="1"/>
  <c r="I872" i="4"/>
  <c r="L872" i="4" s="1"/>
  <c r="J792" i="4"/>
  <c r="M792" i="4" s="1"/>
  <c r="I792" i="4"/>
  <c r="L792" i="4" s="1"/>
  <c r="J829" i="4"/>
  <c r="M829" i="4" s="1"/>
  <c r="I829" i="4"/>
  <c r="L829" i="4" s="1"/>
  <c r="J828" i="4"/>
  <c r="M828" i="4" s="1"/>
  <c r="I828" i="4"/>
  <c r="L828" i="4" s="1"/>
  <c r="J827" i="4"/>
  <c r="M827" i="4" s="1"/>
  <c r="I827" i="4"/>
  <c r="L827" i="4" s="1"/>
  <c r="J182" i="4"/>
  <c r="M182" i="4" s="1"/>
  <c r="I182" i="4"/>
  <c r="L182" i="4" s="1"/>
  <c r="J826" i="4"/>
  <c r="M826" i="4" s="1"/>
  <c r="I826" i="4"/>
  <c r="L826" i="4" s="1"/>
  <c r="J853" i="4"/>
  <c r="M853" i="4" s="1"/>
  <c r="I853" i="4"/>
  <c r="L853" i="4" s="1"/>
  <c r="J780" i="4"/>
  <c r="M780" i="4" s="1"/>
  <c r="I780" i="4"/>
  <c r="L780" i="4" s="1"/>
  <c r="J317" i="4"/>
  <c r="M317" i="4" s="1"/>
  <c r="I317" i="4"/>
  <c r="L317" i="4" s="1"/>
  <c r="J175" i="4"/>
  <c r="M175" i="4" s="1"/>
  <c r="I175" i="4"/>
  <c r="L175" i="4" s="1"/>
  <c r="J210" i="4"/>
  <c r="M210" i="4" s="1"/>
  <c r="I210" i="4"/>
  <c r="L210" i="4" s="1"/>
  <c r="J552" i="4"/>
  <c r="M552" i="4" s="1"/>
  <c r="I552" i="4"/>
  <c r="L552" i="4" s="1"/>
  <c r="J415" i="4"/>
  <c r="M415" i="4" s="1"/>
  <c r="I415" i="4"/>
  <c r="L415" i="4" s="1"/>
  <c r="J538" i="4"/>
  <c r="M538" i="4" s="1"/>
  <c r="I538" i="4"/>
  <c r="L538" i="4" s="1"/>
  <c r="J580" i="4"/>
  <c r="M580" i="4" s="1"/>
  <c r="I580" i="4"/>
  <c r="L580" i="4" s="1"/>
  <c r="J507" i="4"/>
  <c r="M507" i="4" s="1"/>
  <c r="I507" i="4"/>
  <c r="L507" i="4" s="1"/>
  <c r="J128" i="4"/>
  <c r="M128" i="4" s="1"/>
  <c r="I128" i="4"/>
  <c r="L128" i="4" s="1"/>
  <c r="J977" i="4"/>
  <c r="M977" i="4" s="1"/>
  <c r="I977" i="4"/>
  <c r="L977" i="4" s="1"/>
  <c r="J918" i="4"/>
  <c r="M918" i="4" s="1"/>
  <c r="I918" i="4"/>
  <c r="L918" i="4" s="1"/>
  <c r="J970" i="4"/>
  <c r="M970" i="4" s="1"/>
  <c r="I970" i="4"/>
  <c r="L970" i="4" s="1"/>
  <c r="J1030" i="4"/>
  <c r="M1030" i="4" s="1"/>
  <c r="I1030" i="4"/>
  <c r="L1030" i="4" s="1"/>
  <c r="J356" i="4"/>
  <c r="M356" i="4" s="1"/>
  <c r="I356" i="4"/>
  <c r="L356" i="4" s="1"/>
  <c r="J901" i="4"/>
  <c r="M901" i="4" s="1"/>
  <c r="I901" i="4"/>
  <c r="L901" i="4" s="1"/>
  <c r="J946" i="4"/>
  <c r="M946" i="4" s="1"/>
  <c r="I946" i="4"/>
  <c r="L946" i="4" s="1"/>
  <c r="J862" i="4"/>
  <c r="M862" i="4" s="1"/>
  <c r="I862" i="4"/>
  <c r="L862" i="4" s="1"/>
  <c r="J658" i="4"/>
  <c r="M658" i="4" s="1"/>
  <c r="I658" i="4"/>
  <c r="L658" i="4" s="1"/>
  <c r="J391" i="4"/>
  <c r="M391" i="4" s="1"/>
  <c r="I391" i="4"/>
  <c r="L391" i="4" s="1"/>
  <c r="J43" i="4"/>
  <c r="M43" i="4" s="1"/>
  <c r="I43" i="4"/>
  <c r="L43" i="4" s="1"/>
  <c r="J1032" i="4"/>
  <c r="M1032" i="4" s="1"/>
  <c r="I1032" i="4"/>
  <c r="L1032" i="4" s="1"/>
  <c r="J274" i="4"/>
  <c r="M274" i="4" s="1"/>
  <c r="I274" i="4"/>
  <c r="L274" i="4" s="1"/>
  <c r="J911" i="4"/>
  <c r="M911" i="4" s="1"/>
  <c r="I911" i="4"/>
  <c r="L911" i="4" s="1"/>
  <c r="J176" i="4"/>
  <c r="M176" i="4" s="1"/>
  <c r="I176" i="4"/>
  <c r="L176" i="4" s="1"/>
  <c r="J953" i="4"/>
  <c r="M953" i="4" s="1"/>
  <c r="I953" i="4"/>
  <c r="L953" i="4" s="1"/>
  <c r="J941" i="4"/>
  <c r="M941" i="4" s="1"/>
  <c r="I941" i="4"/>
  <c r="L941" i="4" s="1"/>
  <c r="J820" i="4"/>
  <c r="M820" i="4" s="1"/>
  <c r="I820" i="4"/>
  <c r="L820" i="4" s="1"/>
  <c r="J207" i="4"/>
  <c r="M207" i="4" s="1"/>
  <c r="I207" i="4"/>
  <c r="L207" i="4" s="1"/>
  <c r="J65" i="4"/>
  <c r="M65" i="4" s="1"/>
  <c r="I65" i="4"/>
  <c r="L65" i="4" s="1"/>
  <c r="J315" i="4"/>
  <c r="M315" i="4" s="1"/>
  <c r="I315" i="4"/>
  <c r="L315" i="4" s="1"/>
  <c r="J151" i="4"/>
  <c r="M151" i="4" s="1"/>
  <c r="I151" i="4"/>
  <c r="L151" i="4" s="1"/>
  <c r="J842" i="4"/>
  <c r="M842" i="4" s="1"/>
  <c r="I842" i="4"/>
  <c r="L842" i="4" s="1"/>
  <c r="J906" i="4"/>
  <c r="M906" i="4" s="1"/>
  <c r="I906" i="4"/>
  <c r="L906" i="4" s="1"/>
  <c r="J701" i="4"/>
  <c r="M701" i="4" s="1"/>
  <c r="I701" i="4"/>
  <c r="L701" i="4" s="1"/>
  <c r="J708" i="4"/>
  <c r="M708" i="4" s="1"/>
  <c r="I708" i="4"/>
  <c r="L708" i="4" s="1"/>
  <c r="J1018" i="4"/>
  <c r="M1018" i="4" s="1"/>
  <c r="I1018" i="4"/>
  <c r="L1018" i="4" s="1"/>
  <c r="J763" i="4"/>
  <c r="M763" i="4" s="1"/>
  <c r="I763" i="4"/>
  <c r="L763" i="4" s="1"/>
  <c r="J766" i="4"/>
  <c r="M766" i="4" s="1"/>
  <c r="I766" i="4"/>
  <c r="L766" i="4" s="1"/>
  <c r="J133" i="4"/>
  <c r="M133" i="4" s="1"/>
  <c r="I133" i="4"/>
  <c r="L133" i="4" s="1"/>
  <c r="J678" i="4"/>
  <c r="M678" i="4" s="1"/>
  <c r="I678" i="4"/>
  <c r="L678" i="4" s="1"/>
  <c r="J558" i="4"/>
  <c r="M558" i="4" s="1"/>
  <c r="I558" i="4"/>
  <c r="L558" i="4" s="1"/>
  <c r="J779" i="4"/>
  <c r="M779" i="4" s="1"/>
  <c r="I779" i="4"/>
  <c r="L779" i="4" s="1"/>
  <c r="J406" i="4"/>
  <c r="M406" i="4" s="1"/>
  <c r="I406" i="4"/>
  <c r="L406" i="4" s="1"/>
  <c r="J553" i="4"/>
  <c r="M553" i="4" s="1"/>
  <c r="I553" i="4"/>
  <c r="L553" i="4" s="1"/>
  <c r="J673" i="4"/>
  <c r="M673" i="4" s="1"/>
  <c r="I673" i="4"/>
  <c r="L673" i="4" s="1"/>
  <c r="J557" i="4"/>
  <c r="M557" i="4" s="1"/>
  <c r="I557" i="4"/>
  <c r="L557" i="4" s="1"/>
  <c r="J1034" i="4"/>
  <c r="M1034" i="4" s="1"/>
  <c r="I1034" i="4"/>
  <c r="L1034" i="4" s="1"/>
  <c r="J129" i="4"/>
  <c r="M129" i="4" s="1"/>
  <c r="I129" i="4"/>
  <c r="L129" i="4" s="1"/>
  <c r="J894" i="4"/>
  <c r="M894" i="4" s="1"/>
  <c r="I894" i="4"/>
  <c r="L894" i="4" s="1"/>
  <c r="J880" i="4"/>
  <c r="M880" i="4" s="1"/>
  <c r="I880" i="4"/>
  <c r="L880" i="4" s="1"/>
  <c r="J352" i="4"/>
  <c r="M352" i="4" s="1"/>
  <c r="I352" i="4"/>
  <c r="L352" i="4" s="1"/>
  <c r="J349" i="4"/>
  <c r="M349" i="4" s="1"/>
  <c r="I349" i="4"/>
  <c r="L349" i="4" s="1"/>
  <c r="J412" i="4"/>
  <c r="M412" i="4" s="1"/>
  <c r="I412" i="4"/>
  <c r="L412" i="4" s="1"/>
  <c r="J516" i="4"/>
  <c r="M516" i="4" s="1"/>
  <c r="I516" i="4"/>
  <c r="L516" i="4" s="1"/>
  <c r="J480" i="4"/>
  <c r="M480" i="4" s="1"/>
  <c r="I480" i="4"/>
  <c r="L480" i="4" s="1"/>
  <c r="J341" i="4"/>
  <c r="M341" i="4" s="1"/>
  <c r="I341" i="4"/>
  <c r="L341" i="4" s="1"/>
  <c r="J581" i="4"/>
  <c r="M581" i="4" s="1"/>
  <c r="I581" i="4"/>
  <c r="L581" i="4" s="1"/>
  <c r="J832" i="4"/>
  <c r="M832" i="4" s="1"/>
  <c r="I832" i="4"/>
  <c r="L832" i="4" s="1"/>
  <c r="J253" i="4"/>
  <c r="M253" i="4" s="1"/>
  <c r="I253" i="4"/>
  <c r="L253" i="4" s="1"/>
  <c r="J358" i="4"/>
  <c r="M358" i="4" s="1"/>
  <c r="I358" i="4"/>
  <c r="L358" i="4" s="1"/>
  <c r="J892" i="4"/>
  <c r="M892" i="4" s="1"/>
  <c r="I892" i="4"/>
  <c r="L892" i="4" s="1"/>
  <c r="J322" i="4"/>
  <c r="M322" i="4" s="1"/>
  <c r="I322" i="4"/>
  <c r="L322" i="4" s="1"/>
  <c r="J618" i="4"/>
  <c r="M618" i="4" s="1"/>
  <c r="I618" i="4"/>
  <c r="L618" i="4" s="1"/>
  <c r="J619" i="4"/>
  <c r="M619" i="4" s="1"/>
  <c r="I619" i="4"/>
  <c r="L619" i="4" s="1"/>
  <c r="J620" i="4"/>
  <c r="M620" i="4" s="1"/>
  <c r="I620" i="4"/>
  <c r="L620" i="4" s="1"/>
  <c r="J955" i="4"/>
  <c r="M955" i="4" s="1"/>
  <c r="I955" i="4"/>
  <c r="L955" i="4" s="1"/>
  <c r="J121" i="4"/>
  <c r="M121" i="4" s="1"/>
  <c r="I121" i="4"/>
  <c r="L121" i="4" s="1"/>
  <c r="J860" i="4"/>
  <c r="M860" i="4" s="1"/>
  <c r="I860" i="4"/>
  <c r="L860" i="4" s="1"/>
  <c r="J682" i="4"/>
  <c r="M682" i="4" s="1"/>
  <c r="I682" i="4"/>
  <c r="L682" i="4" s="1"/>
  <c r="J22" i="4"/>
  <c r="M22" i="4" s="1"/>
  <c r="I22" i="4"/>
  <c r="L22" i="4" s="1"/>
  <c r="J681" i="4"/>
  <c r="M681" i="4" s="1"/>
  <c r="I681" i="4"/>
  <c r="L681" i="4" s="1"/>
  <c r="J927" i="4"/>
  <c r="M927" i="4" s="1"/>
  <c r="I927" i="4"/>
  <c r="L927" i="4" s="1"/>
  <c r="J925" i="4"/>
  <c r="M925" i="4" s="1"/>
  <c r="I925" i="4"/>
  <c r="L925" i="4" s="1"/>
  <c r="J910" i="4"/>
  <c r="M910" i="4" s="1"/>
  <c r="I910" i="4"/>
  <c r="L910" i="4" s="1"/>
  <c r="J262" i="4"/>
  <c r="M262" i="4" s="1"/>
  <c r="I262" i="4"/>
  <c r="L262" i="4" s="1"/>
  <c r="J47" i="4"/>
  <c r="M47" i="4" s="1"/>
  <c r="I47" i="4"/>
  <c r="L47" i="4" s="1"/>
  <c r="J550" i="4"/>
  <c r="M550" i="4" s="1"/>
  <c r="I550" i="4"/>
  <c r="L550" i="4" s="1"/>
  <c r="J840" i="4"/>
  <c r="M840" i="4" s="1"/>
  <c r="I840" i="4"/>
  <c r="L840" i="4" s="1"/>
  <c r="J527" i="4"/>
  <c r="M527" i="4" s="1"/>
  <c r="I527" i="4"/>
  <c r="L527" i="4" s="1"/>
  <c r="J582" i="4"/>
  <c r="M582" i="4" s="1"/>
  <c r="I582" i="4"/>
  <c r="L582" i="4" s="1"/>
  <c r="J631" i="4"/>
  <c r="M631" i="4" s="1"/>
  <c r="I631" i="4"/>
  <c r="L631" i="4" s="1"/>
  <c r="J95" i="4"/>
  <c r="M95" i="4" s="1"/>
  <c r="I95" i="4"/>
  <c r="L95" i="4" s="1"/>
  <c r="J570" i="4"/>
  <c r="M570" i="4" s="1"/>
  <c r="I570" i="4"/>
  <c r="L570" i="4" s="1"/>
  <c r="J784" i="4"/>
  <c r="M784" i="4" s="1"/>
  <c r="I784" i="4"/>
  <c r="L784" i="4" s="1"/>
  <c r="J497" i="4"/>
  <c r="M497" i="4" s="1"/>
  <c r="I497" i="4"/>
  <c r="L497" i="4" s="1"/>
  <c r="J51" i="4"/>
  <c r="M51" i="4" s="1"/>
  <c r="I51" i="4"/>
  <c r="L51" i="4" s="1"/>
  <c r="J972" i="4"/>
  <c r="M972" i="4" s="1"/>
  <c r="I972" i="4"/>
  <c r="L972" i="4" s="1"/>
  <c r="J852" i="4"/>
  <c r="M852" i="4" s="1"/>
  <c r="I852" i="4"/>
  <c r="L852" i="4" s="1"/>
  <c r="J494" i="4"/>
  <c r="M494" i="4" s="1"/>
  <c r="I494" i="4"/>
  <c r="L494" i="4" s="1"/>
  <c r="J130" i="4"/>
  <c r="M130" i="4" s="1"/>
  <c r="I130" i="4"/>
  <c r="L130" i="4" s="1"/>
  <c r="J127" i="4"/>
  <c r="M127" i="4" s="1"/>
  <c r="I127" i="4"/>
  <c r="L127" i="4" s="1"/>
  <c r="J993" i="4"/>
  <c r="M993" i="4" s="1"/>
  <c r="I993" i="4"/>
  <c r="L993" i="4" s="1"/>
  <c r="J400" i="4"/>
  <c r="M400" i="4" s="1"/>
  <c r="I400" i="4"/>
  <c r="L400" i="4" s="1"/>
  <c r="J1022" i="4"/>
  <c r="M1022" i="4" s="1"/>
  <c r="I1022" i="4"/>
  <c r="L1022" i="4" s="1"/>
  <c r="J839" i="4"/>
  <c r="M839" i="4" s="1"/>
  <c r="I839" i="4"/>
  <c r="L839" i="4" s="1"/>
  <c r="J174" i="4"/>
  <c r="M174" i="4" s="1"/>
  <c r="I174" i="4"/>
  <c r="L174" i="4" s="1"/>
  <c r="J987" i="4"/>
  <c r="M987" i="4" s="1"/>
  <c r="I987" i="4"/>
  <c r="L987" i="4" s="1"/>
  <c r="J774" i="4"/>
  <c r="M774" i="4" s="1"/>
  <c r="I774" i="4"/>
  <c r="L774" i="4" s="1"/>
  <c r="J749" i="4"/>
  <c r="M749" i="4" s="1"/>
  <c r="I749" i="4"/>
  <c r="L749" i="4" s="1"/>
  <c r="J42" i="4"/>
  <c r="M42" i="4" s="1"/>
  <c r="I42" i="4"/>
  <c r="L42" i="4" s="1"/>
  <c r="J45" i="4"/>
  <c r="M45" i="4" s="1"/>
  <c r="I45" i="4"/>
  <c r="L45" i="4" s="1"/>
  <c r="J1020" i="4"/>
  <c r="M1020" i="4" s="1"/>
  <c r="I1020" i="4"/>
  <c r="L1020" i="4" s="1"/>
  <c r="J34" i="4"/>
  <c r="M34" i="4" s="1"/>
  <c r="I34" i="4"/>
  <c r="L34" i="4" s="1"/>
  <c r="J947" i="4"/>
  <c r="M947" i="4" s="1"/>
  <c r="I947" i="4"/>
  <c r="L947" i="4" s="1"/>
  <c r="J871" i="4"/>
  <c r="M871" i="4" s="1"/>
  <c r="I871" i="4"/>
  <c r="L871" i="4" s="1"/>
  <c r="J556" i="4"/>
  <c r="M556" i="4" s="1"/>
  <c r="I556" i="4"/>
  <c r="L556" i="4" s="1"/>
  <c r="J31" i="4"/>
  <c r="M31" i="4" s="1"/>
  <c r="I31" i="4"/>
  <c r="L31" i="4" s="1"/>
  <c r="J858" i="4"/>
  <c r="M858" i="4" s="1"/>
  <c r="I858" i="4"/>
  <c r="L858" i="4" s="1"/>
  <c r="J350" i="4"/>
  <c r="M350" i="4" s="1"/>
  <c r="I350" i="4"/>
  <c r="L350" i="4" s="1"/>
  <c r="J428" i="4"/>
  <c r="M428" i="4" s="1"/>
  <c r="I428" i="4"/>
  <c r="L428" i="4" s="1"/>
  <c r="J427" i="4"/>
  <c r="M427" i="4" s="1"/>
  <c r="I427" i="4"/>
  <c r="L427" i="4" s="1"/>
  <c r="J158" i="4"/>
  <c r="M158" i="4" s="1"/>
  <c r="I158" i="4"/>
  <c r="L158" i="4" s="1"/>
  <c r="J549" i="4"/>
  <c r="M549" i="4" s="1"/>
  <c r="I549" i="4"/>
  <c r="L549" i="4" s="1"/>
  <c r="J242" i="4"/>
  <c r="M242" i="4" s="1"/>
  <c r="I242" i="4"/>
  <c r="L242" i="4" s="1"/>
  <c r="J695" i="4"/>
  <c r="M695" i="4" s="1"/>
  <c r="I695" i="4"/>
  <c r="L695" i="4" s="1"/>
  <c r="J655" i="4"/>
  <c r="M655" i="4" s="1"/>
  <c r="I655" i="4"/>
  <c r="L655" i="4" s="1"/>
  <c r="J916" i="4"/>
  <c r="M916" i="4" s="1"/>
  <c r="I916" i="4"/>
  <c r="L916" i="4" s="1"/>
  <c r="J969" i="4"/>
  <c r="M969" i="4" s="1"/>
  <c r="I969" i="4"/>
  <c r="L969" i="4" s="1"/>
  <c r="J968" i="4"/>
  <c r="M968" i="4" s="1"/>
  <c r="I968" i="4"/>
  <c r="L968" i="4" s="1"/>
  <c r="J37" i="4"/>
  <c r="M37" i="4" s="1"/>
  <c r="I37" i="4"/>
  <c r="L37" i="4" s="1"/>
  <c r="J38" i="4"/>
  <c r="M38" i="4" s="1"/>
  <c r="I38" i="4"/>
  <c r="L38" i="4" s="1"/>
  <c r="J992" i="4"/>
  <c r="M992" i="4" s="1"/>
  <c r="I992" i="4"/>
  <c r="L992" i="4" s="1"/>
  <c r="J50" i="4"/>
  <c r="M50" i="4" s="1"/>
  <c r="I50" i="4"/>
  <c r="L50" i="4" s="1"/>
  <c r="J398" i="4"/>
  <c r="M398" i="4" s="1"/>
  <c r="I398" i="4"/>
  <c r="L398" i="4" s="1"/>
  <c r="J583" i="4"/>
  <c r="M583" i="4" s="1"/>
  <c r="I583" i="4"/>
  <c r="L583" i="4" s="1"/>
  <c r="J574" i="4"/>
  <c r="M574" i="4" s="1"/>
  <c r="I574" i="4"/>
  <c r="L574" i="4" s="1"/>
  <c r="J148" i="4"/>
  <c r="M148" i="4" s="1"/>
  <c r="I148" i="4"/>
  <c r="L148" i="4" s="1"/>
  <c r="J202" i="4"/>
  <c r="M202" i="4" s="1"/>
  <c r="I202" i="4"/>
  <c r="L202" i="4" s="1"/>
  <c r="J660" i="4"/>
  <c r="M660" i="4" s="1"/>
  <c r="I660" i="4"/>
  <c r="L660" i="4" s="1"/>
  <c r="J542" i="4"/>
  <c r="M542" i="4" s="1"/>
  <c r="I542" i="4"/>
  <c r="L542" i="4" s="1"/>
  <c r="J407" i="4"/>
  <c r="M407" i="4" s="1"/>
  <c r="I407" i="4"/>
  <c r="L407" i="4" s="1"/>
  <c r="J20" i="4"/>
  <c r="M20" i="4" s="1"/>
  <c r="I20" i="4"/>
  <c r="L20" i="4" s="1"/>
  <c r="J838" i="4"/>
  <c r="M838" i="4" s="1"/>
  <c r="I838" i="4"/>
  <c r="L838" i="4" s="1"/>
  <c r="J326" i="4"/>
  <c r="M326" i="4" s="1"/>
  <c r="I326" i="4"/>
  <c r="L326" i="4" s="1"/>
  <c r="J1033" i="4"/>
  <c r="M1033" i="4" s="1"/>
  <c r="I1033" i="4"/>
  <c r="L1033" i="4" s="1"/>
  <c r="J512" i="4"/>
  <c r="M512" i="4" s="1"/>
  <c r="I512" i="4"/>
  <c r="L512" i="4" s="1"/>
  <c r="J846" i="4"/>
  <c r="M846" i="4" s="1"/>
  <c r="I846" i="4"/>
  <c r="L846" i="4" s="1"/>
  <c r="J203" i="4"/>
  <c r="M203" i="4" s="1"/>
  <c r="I203" i="4"/>
  <c r="L203" i="4" s="1"/>
  <c r="J980" i="4"/>
  <c r="M980" i="4" s="1"/>
  <c r="I980" i="4"/>
  <c r="L980" i="4" s="1"/>
  <c r="J456" i="4"/>
  <c r="M456" i="4" s="1"/>
  <c r="I456" i="4"/>
  <c r="L456" i="4" s="1"/>
  <c r="J584" i="4"/>
  <c r="M584" i="4" s="1"/>
  <c r="I584" i="4"/>
  <c r="L584" i="4" s="1"/>
  <c r="J66" i="4"/>
  <c r="M66" i="4" s="1"/>
  <c r="I66" i="4"/>
  <c r="L66" i="4" s="1"/>
  <c r="J67" i="4"/>
  <c r="M67" i="4" s="1"/>
  <c r="I67" i="4"/>
  <c r="L67" i="4" s="1"/>
  <c r="J836" i="4"/>
  <c r="M836" i="4" s="1"/>
  <c r="I836" i="4"/>
  <c r="L836" i="4" s="1"/>
  <c r="J157" i="4"/>
  <c r="M157" i="4" s="1"/>
  <c r="I157" i="4"/>
  <c r="L157" i="4" s="1"/>
  <c r="J275" i="4"/>
  <c r="M275" i="4" s="1"/>
  <c r="I275" i="4"/>
  <c r="L275" i="4" s="1"/>
  <c r="J134" i="4"/>
  <c r="M134" i="4" s="1"/>
  <c r="I134" i="4"/>
  <c r="L134" i="4" s="1"/>
  <c r="J861" i="4"/>
  <c r="M861" i="4" s="1"/>
  <c r="I861" i="4"/>
  <c r="L861" i="4" s="1"/>
  <c r="J155" i="4"/>
  <c r="M155" i="4" s="1"/>
  <c r="I155" i="4"/>
  <c r="L155" i="4" s="1"/>
  <c r="J163" i="4"/>
  <c r="M163" i="4" s="1"/>
  <c r="I163" i="4"/>
  <c r="L163" i="4" s="1"/>
  <c r="J539" i="4"/>
  <c r="M539" i="4" s="1"/>
  <c r="I539" i="4"/>
  <c r="L539" i="4" s="1"/>
  <c r="J35" i="4"/>
  <c r="M35" i="4" s="1"/>
  <c r="I35" i="4"/>
  <c r="L35" i="4" s="1"/>
  <c r="J541" i="4"/>
  <c r="M541" i="4" s="1"/>
  <c r="I541" i="4"/>
  <c r="L541" i="4" s="1"/>
  <c r="J540" i="4"/>
  <c r="M540" i="4" s="1"/>
  <c r="I540" i="4"/>
  <c r="L540" i="4" s="1"/>
  <c r="J976" i="4"/>
  <c r="M976" i="4" s="1"/>
  <c r="I976" i="4"/>
  <c r="L976" i="4" s="1"/>
  <c r="J777" i="4"/>
  <c r="M777" i="4" s="1"/>
  <c r="I777" i="4"/>
  <c r="L777" i="4" s="1"/>
  <c r="J576" i="4"/>
  <c r="M576" i="4" s="1"/>
  <c r="I576" i="4"/>
  <c r="L576" i="4" s="1"/>
  <c r="J316" i="4"/>
  <c r="M316" i="4" s="1"/>
  <c r="I316" i="4"/>
  <c r="L316" i="4" s="1"/>
  <c r="J309" i="4"/>
  <c r="M309" i="4" s="1"/>
  <c r="I309" i="4"/>
  <c r="L309" i="4" s="1"/>
  <c r="J930" i="4"/>
  <c r="M930" i="4" s="1"/>
  <c r="I930" i="4"/>
  <c r="L930" i="4" s="1"/>
  <c r="J394" i="4"/>
  <c r="M394" i="4" s="1"/>
  <c r="I394" i="4"/>
  <c r="L394" i="4" s="1"/>
  <c r="J1029" i="4"/>
  <c r="M1029" i="4" s="1"/>
  <c r="I1029" i="4"/>
  <c r="L1029" i="4" s="1"/>
  <c r="J483" i="4"/>
  <c r="M483" i="4" s="1"/>
  <c r="I483" i="4"/>
  <c r="L483" i="4" s="1"/>
  <c r="J173" i="4"/>
  <c r="M173" i="4" s="1"/>
  <c r="I173" i="4"/>
  <c r="L173" i="4" s="1"/>
  <c r="J643" i="4"/>
  <c r="M643" i="4" s="1"/>
  <c r="I643" i="4"/>
  <c r="L643" i="4" s="1"/>
  <c r="J750" i="4"/>
  <c r="M750" i="4" s="1"/>
  <c r="I750" i="4"/>
  <c r="L750" i="4" s="1"/>
  <c r="J321" i="4"/>
  <c r="M321" i="4" s="1"/>
  <c r="I321" i="4"/>
  <c r="L321" i="4" s="1"/>
  <c r="J776" i="4"/>
  <c r="M776" i="4" s="1"/>
  <c r="I776" i="4"/>
  <c r="L776" i="4" s="1"/>
  <c r="J243" i="4"/>
  <c r="M243" i="4" s="1"/>
  <c r="I243" i="4"/>
  <c r="L243" i="4" s="1"/>
  <c r="J493" i="4"/>
  <c r="M493" i="4" s="1"/>
  <c r="I493" i="4"/>
  <c r="L493" i="4" s="1"/>
  <c r="J702" i="4"/>
  <c r="M702" i="4" s="1"/>
  <c r="I702" i="4"/>
  <c r="L702" i="4" s="1"/>
  <c r="J902" i="4"/>
  <c r="M902" i="4" s="1"/>
  <c r="I902" i="4"/>
  <c r="L902" i="4" s="1"/>
  <c r="J1023" i="4"/>
  <c r="M1023" i="4" s="1"/>
  <c r="I1023" i="4"/>
  <c r="L1023" i="4" s="1"/>
  <c r="J49" i="4"/>
  <c r="M49" i="4" s="1"/>
  <c r="I49" i="4"/>
  <c r="L49" i="4" s="1"/>
  <c r="J26" i="4"/>
  <c r="M26" i="4" s="1"/>
  <c r="I26" i="4"/>
  <c r="L26" i="4" s="1"/>
  <c r="J898" i="4"/>
  <c r="M898" i="4" s="1"/>
  <c r="I898" i="4"/>
  <c r="L898" i="4" s="1"/>
  <c r="J760" i="4"/>
  <c r="M760" i="4" s="1"/>
  <c r="I760" i="4"/>
  <c r="L760" i="4" s="1"/>
  <c r="J561" i="4"/>
  <c r="M561" i="4" s="1"/>
  <c r="I561" i="4"/>
  <c r="L561" i="4" s="1"/>
  <c r="J503" i="4"/>
  <c r="M503" i="4" s="1"/>
  <c r="I503" i="4"/>
  <c r="L503" i="4" s="1"/>
  <c r="J761" i="4"/>
  <c r="M761" i="4" s="1"/>
  <c r="I761" i="4"/>
  <c r="L761" i="4" s="1"/>
  <c r="J263" i="4"/>
  <c r="M263" i="4" s="1"/>
  <c r="I263" i="4"/>
  <c r="L263" i="4" s="1"/>
  <c r="J455" i="4"/>
  <c r="M455" i="4" s="1"/>
  <c r="I455" i="4"/>
  <c r="L455" i="4" s="1"/>
  <c r="J329" i="4"/>
  <c r="M329" i="4" s="1"/>
  <c r="I329" i="4"/>
  <c r="L329" i="4" s="1"/>
  <c r="J919" i="4"/>
  <c r="M919" i="4" s="1"/>
  <c r="I919" i="4"/>
  <c r="L919" i="4" s="1"/>
  <c r="J903" i="4"/>
  <c r="M903" i="4" s="1"/>
  <c r="I903" i="4"/>
  <c r="L903" i="4" s="1"/>
  <c r="J888" i="4"/>
  <c r="M888" i="4" s="1"/>
  <c r="I888" i="4"/>
  <c r="L888" i="4" s="1"/>
  <c r="J435" i="4"/>
  <c r="M435" i="4" s="1"/>
  <c r="I435" i="4"/>
  <c r="L435" i="4" s="1"/>
  <c r="J273" i="4"/>
  <c r="M273" i="4" s="1"/>
  <c r="I273" i="4"/>
  <c r="L273" i="4" s="1"/>
  <c r="J201" i="4"/>
  <c r="M201" i="4" s="1"/>
  <c r="I201" i="4"/>
  <c r="L201" i="4" s="1"/>
  <c r="J778" i="4"/>
  <c r="M778" i="4" s="1"/>
  <c r="I778" i="4"/>
  <c r="L778" i="4" s="1"/>
  <c r="J945" i="4"/>
  <c r="M945" i="4" s="1"/>
  <c r="I945" i="4"/>
  <c r="L945" i="4" s="1"/>
  <c r="J899" i="4"/>
  <c r="M899" i="4" s="1"/>
  <c r="I899" i="4"/>
  <c r="L899" i="4" s="1"/>
  <c r="J376" i="4"/>
  <c r="M376" i="4" s="1"/>
  <c r="I376" i="4"/>
  <c r="L376" i="4" s="1"/>
  <c r="J949" i="4"/>
  <c r="M949" i="4" s="1"/>
  <c r="I949" i="4"/>
  <c r="L949" i="4" s="1"/>
  <c r="J844" i="4"/>
  <c r="M844" i="4" s="1"/>
  <c r="I844" i="4"/>
  <c r="L844" i="4" s="1"/>
  <c r="J457" i="4"/>
  <c r="M457" i="4" s="1"/>
  <c r="I457" i="4"/>
  <c r="L457" i="4" s="1"/>
  <c r="J131" i="4"/>
  <c r="M131" i="4" s="1"/>
  <c r="I131" i="4"/>
  <c r="L131" i="4" s="1"/>
  <c r="J270" i="4"/>
  <c r="M270" i="4" s="1"/>
  <c r="I270" i="4"/>
  <c r="L270" i="4" s="1"/>
  <c r="J670" i="4"/>
  <c r="M670" i="4" s="1"/>
  <c r="I670" i="4"/>
  <c r="L670" i="4" s="1"/>
  <c r="J707" i="4"/>
  <c r="M707" i="4" s="1"/>
  <c r="I707" i="4"/>
  <c r="L707" i="4" s="1"/>
  <c r="J241" i="4"/>
  <c r="M241" i="4" s="1"/>
  <c r="I241" i="4"/>
  <c r="L241" i="4" s="1"/>
  <c r="J454" i="4"/>
  <c r="M454" i="4" s="1"/>
  <c r="I454" i="4"/>
  <c r="L454" i="4" s="1"/>
  <c r="J311" i="4"/>
  <c r="M311" i="4" s="1"/>
  <c r="I311" i="4"/>
  <c r="L311" i="4" s="1"/>
  <c r="J841" i="4"/>
  <c r="M841" i="4" s="1"/>
  <c r="I841" i="4"/>
  <c r="L841" i="4" s="1"/>
  <c r="J559" i="4"/>
  <c r="M559" i="4" s="1"/>
  <c r="I559" i="4"/>
  <c r="L559" i="4" s="1"/>
  <c r="J453" i="4"/>
  <c r="M453" i="4" s="1"/>
  <c r="I453" i="4"/>
  <c r="L453" i="4" s="1"/>
  <c r="J592" i="4"/>
  <c r="M592" i="4" s="1"/>
  <c r="I592" i="4"/>
  <c r="L592" i="4" s="1"/>
  <c r="J671" i="4"/>
  <c r="M671" i="4" s="1"/>
  <c r="I671" i="4"/>
  <c r="L671" i="4" s="1"/>
  <c r="J459" i="4"/>
  <c r="M459" i="4" s="1"/>
  <c r="I459" i="4"/>
  <c r="L459" i="4" s="1"/>
  <c r="J672" i="4"/>
  <c r="M672" i="4" s="1"/>
  <c r="I672" i="4"/>
  <c r="L672" i="4" s="1"/>
  <c r="J221" i="4"/>
  <c r="M221" i="4" s="1"/>
  <c r="I221" i="4"/>
  <c r="L221" i="4" s="1"/>
  <c r="J360" i="4"/>
  <c r="M360" i="4" s="1"/>
  <c r="I360" i="4"/>
  <c r="L360" i="4" s="1"/>
  <c r="J887" i="4"/>
  <c r="M887" i="4" s="1"/>
  <c r="I887" i="4"/>
  <c r="L887" i="4" s="1"/>
  <c r="J634" i="4"/>
  <c r="M634" i="4" s="1"/>
  <c r="I634" i="4"/>
  <c r="L634" i="4" s="1"/>
  <c r="J165" i="4"/>
  <c r="M165" i="4" s="1"/>
  <c r="I165" i="4"/>
  <c r="L165" i="4" s="1"/>
  <c r="J327" i="4"/>
  <c r="M327" i="4" s="1"/>
  <c r="I327" i="4"/>
  <c r="L327" i="4" s="1"/>
  <c r="J868" i="4"/>
  <c r="M868" i="4" s="1"/>
  <c r="I868" i="4"/>
  <c r="L868" i="4" s="1"/>
  <c r="J857" i="4"/>
  <c r="M857" i="4" s="1"/>
  <c r="I857" i="4"/>
  <c r="L857" i="4" s="1"/>
  <c r="J105" i="4"/>
  <c r="M105" i="4" s="1"/>
  <c r="I105" i="4"/>
  <c r="L105" i="4" s="1"/>
  <c r="J856" i="4"/>
  <c r="M856" i="4" s="1"/>
  <c r="I856" i="4"/>
  <c r="L856" i="4" s="1"/>
  <c r="J365" i="4"/>
  <c r="M365" i="4" s="1"/>
  <c r="I365" i="4"/>
  <c r="L365" i="4" s="1"/>
  <c r="J244" i="4"/>
  <c r="M244" i="4" s="1"/>
  <c r="I244" i="4"/>
  <c r="L244" i="4" s="1"/>
  <c r="J571" i="4"/>
  <c r="M571" i="4" s="1"/>
  <c r="I571" i="4"/>
  <c r="L571" i="4" s="1"/>
  <c r="J159" i="4"/>
  <c r="M159" i="4" s="1"/>
  <c r="I159" i="4"/>
  <c r="L159" i="4" s="1"/>
  <c r="J521" i="4"/>
  <c r="M521" i="4" s="1"/>
  <c r="I521" i="4"/>
  <c r="L521" i="4" s="1"/>
  <c r="J268" i="4"/>
  <c r="M268" i="4" s="1"/>
  <c r="I268" i="4"/>
  <c r="L268" i="4" s="1"/>
  <c r="J233" i="4"/>
  <c r="M233" i="4" s="1"/>
  <c r="I233" i="4"/>
  <c r="L233" i="4" s="1"/>
  <c r="J771" i="4"/>
  <c r="M771" i="4" s="1"/>
  <c r="I771" i="4"/>
  <c r="L771" i="4" s="1"/>
  <c r="J214" i="4"/>
  <c r="M214" i="4" s="1"/>
  <c r="I214" i="4"/>
  <c r="L214" i="4" s="1"/>
  <c r="J705" i="4"/>
  <c r="M705" i="4" s="1"/>
  <c r="I705" i="4"/>
  <c r="L705" i="4" s="1"/>
  <c r="J1002" i="4"/>
  <c r="M1002" i="4" s="1"/>
  <c r="I1002" i="4"/>
  <c r="L1002" i="4" s="1"/>
  <c r="J438" i="4"/>
  <c r="M438" i="4" s="1"/>
  <c r="I438" i="4"/>
  <c r="L438" i="4" s="1"/>
  <c r="J439" i="4"/>
  <c r="M439" i="4" s="1"/>
  <c r="I439" i="4"/>
  <c r="L439" i="4" s="1"/>
  <c r="J603" i="4"/>
  <c r="M603" i="4" s="1"/>
  <c r="I603" i="4"/>
  <c r="L603" i="4" s="1"/>
  <c r="J908" i="4"/>
  <c r="M908" i="4" s="1"/>
  <c r="I908" i="4"/>
  <c r="L908" i="4" s="1"/>
  <c r="J328" i="4"/>
  <c r="M328" i="4" s="1"/>
  <c r="I328" i="4"/>
  <c r="L328" i="4" s="1"/>
  <c r="J458" i="4"/>
  <c r="M458" i="4" s="1"/>
  <c r="I458" i="4"/>
  <c r="L458" i="4" s="1"/>
  <c r="J699" i="4"/>
  <c r="M699" i="4" s="1"/>
  <c r="I699" i="4"/>
  <c r="L699" i="4" s="1"/>
  <c r="J833" i="4"/>
  <c r="M833" i="4" s="1"/>
  <c r="I833" i="4"/>
  <c r="L833" i="4" s="1"/>
  <c r="J772" i="4"/>
  <c r="M772" i="4" s="1"/>
  <c r="I772" i="4"/>
  <c r="L772" i="4" s="1"/>
  <c r="J505" i="4"/>
  <c r="M505" i="4" s="1"/>
  <c r="I505" i="4"/>
  <c r="L505" i="4" s="1"/>
  <c r="J843" i="4"/>
  <c r="M843" i="4" s="1"/>
  <c r="I843" i="4"/>
  <c r="L843" i="4" s="1"/>
  <c r="J713" i="4"/>
  <c r="M713" i="4" s="1"/>
  <c r="I713" i="4"/>
  <c r="L713" i="4" s="1"/>
  <c r="J103" i="4"/>
  <c r="M103" i="4" s="1"/>
  <c r="I103" i="4"/>
  <c r="L103" i="4" s="1"/>
  <c r="J770" i="4"/>
  <c r="M770" i="4" s="1"/>
  <c r="I770" i="4"/>
  <c r="L770" i="4" s="1"/>
  <c r="J748" i="4"/>
  <c r="M748" i="4" s="1"/>
  <c r="I748" i="4"/>
  <c r="L748" i="4" s="1"/>
  <c r="J399" i="4"/>
  <c r="M399" i="4" s="1"/>
  <c r="I399" i="4"/>
  <c r="L399" i="4" s="1"/>
  <c r="J568" i="4"/>
  <c r="M568" i="4" s="1"/>
  <c r="I568" i="4"/>
  <c r="L568" i="4" s="1"/>
  <c r="J755" i="4"/>
  <c r="M755" i="4" s="1"/>
  <c r="I755" i="4"/>
  <c r="L755" i="4" s="1"/>
  <c r="J756" i="4"/>
  <c r="M756" i="4" s="1"/>
  <c r="I756" i="4"/>
  <c r="L756" i="4" s="1"/>
  <c r="J703" i="4"/>
  <c r="M703" i="4" s="1"/>
  <c r="I703" i="4"/>
  <c r="L703" i="4" s="1"/>
  <c r="J633" i="4"/>
  <c r="M633" i="4" s="1"/>
  <c r="I633" i="4"/>
  <c r="L633" i="4" s="1"/>
  <c r="J921" i="4"/>
  <c r="M921" i="4" s="1"/>
  <c r="I921" i="4"/>
  <c r="L921" i="4" s="1"/>
  <c r="J769" i="4"/>
  <c r="M769" i="4" s="1"/>
  <c r="I769" i="4"/>
  <c r="L769" i="4" s="1"/>
  <c r="J245" i="4"/>
  <c r="M245" i="4" s="1"/>
  <c r="I245" i="4"/>
  <c r="L245" i="4" s="1"/>
  <c r="J567" i="4"/>
  <c r="M567" i="4" s="1"/>
  <c r="I567" i="4"/>
  <c r="L567" i="4" s="1"/>
  <c r="J744" i="4"/>
  <c r="M744" i="4" s="1"/>
  <c r="I744" i="4"/>
  <c r="L744" i="4" s="1"/>
  <c r="J637" i="4"/>
  <c r="M637" i="4" s="1"/>
  <c r="I637" i="4"/>
  <c r="L637" i="4" s="1"/>
  <c r="J656" i="4"/>
  <c r="M656" i="4" s="1"/>
  <c r="I656" i="4"/>
  <c r="L656" i="4" s="1"/>
  <c r="J586" i="4"/>
  <c r="M586" i="4" s="1"/>
  <c r="I586" i="4"/>
  <c r="L586" i="4" s="1"/>
  <c r="J312" i="4"/>
  <c r="M312" i="4" s="1"/>
  <c r="I312" i="4"/>
  <c r="L312" i="4" s="1"/>
  <c r="J1027" i="4"/>
  <c r="M1027" i="4" s="1"/>
  <c r="I1027" i="4"/>
  <c r="L1027" i="4" s="1"/>
  <c r="J495" i="4"/>
  <c r="M495" i="4" s="1"/>
  <c r="I495" i="4"/>
  <c r="L495" i="4" s="1"/>
  <c r="J27" i="4"/>
  <c r="M27" i="4" s="1"/>
  <c r="I27" i="4"/>
  <c r="L27" i="4" s="1"/>
  <c r="J720" i="4"/>
  <c r="M720" i="4" s="1"/>
  <c r="I720" i="4"/>
  <c r="L720" i="4" s="1"/>
  <c r="J997" i="4"/>
  <c r="M997" i="4" s="1"/>
  <c r="I997" i="4"/>
  <c r="L997" i="4" s="1"/>
  <c r="J330" i="4"/>
  <c r="M330" i="4" s="1"/>
  <c r="I330" i="4"/>
  <c r="L330" i="4" s="1"/>
  <c r="J991" i="4"/>
  <c r="M991" i="4" s="1"/>
  <c r="I991" i="4"/>
  <c r="L991" i="4" s="1"/>
  <c r="J167" i="4"/>
  <c r="M167" i="4" s="1"/>
  <c r="I167" i="4"/>
  <c r="L167" i="4" s="1"/>
  <c r="J166" i="4"/>
  <c r="M166" i="4" s="1"/>
  <c r="I166" i="4"/>
  <c r="L166" i="4" s="1"/>
  <c r="J132" i="4"/>
  <c r="M132" i="4" s="1"/>
  <c r="I132" i="4"/>
  <c r="L132" i="4" s="1"/>
  <c r="J785" i="4"/>
  <c r="M785" i="4" s="1"/>
  <c r="I785" i="4"/>
  <c r="L785" i="4" s="1"/>
  <c r="J636" i="4"/>
  <c r="M636" i="4" s="1"/>
  <c r="I636" i="4"/>
  <c r="L636" i="4" s="1"/>
  <c r="J909" i="4"/>
  <c r="M909" i="4" s="1"/>
  <c r="I909" i="4"/>
  <c r="L909" i="4" s="1"/>
  <c r="J411" i="4"/>
  <c r="M411" i="4" s="1"/>
  <c r="I411" i="4"/>
  <c r="L411" i="4" s="1"/>
  <c r="J261" i="4"/>
  <c r="M261" i="4" s="1"/>
  <c r="I261" i="4"/>
  <c r="L261" i="4" s="1"/>
  <c r="J500" i="4"/>
  <c r="M500" i="4" s="1"/>
  <c r="I500" i="4"/>
  <c r="L500" i="4" s="1"/>
  <c r="J271" i="4"/>
  <c r="M271" i="4" s="1"/>
  <c r="I271" i="4"/>
  <c r="L271" i="4" s="1"/>
  <c r="J272" i="4"/>
  <c r="M272" i="4" s="1"/>
  <c r="I272" i="4"/>
  <c r="L272" i="4" s="1"/>
  <c r="J773" i="4"/>
  <c r="M773" i="4" s="1"/>
  <c r="I773" i="4"/>
  <c r="L773" i="4" s="1"/>
  <c r="J436" i="4"/>
  <c r="M436" i="4" s="1"/>
  <c r="I436" i="4"/>
  <c r="L436" i="4" s="1"/>
  <c r="J528" i="4"/>
  <c r="M528" i="4" s="1"/>
  <c r="I528" i="4"/>
  <c r="L528" i="4" s="1"/>
  <c r="J441" i="4"/>
  <c r="M441" i="4" s="1"/>
  <c r="I441" i="4"/>
  <c r="L441" i="4" s="1"/>
  <c r="J297" i="4"/>
  <c r="M297" i="4" s="1"/>
  <c r="I297" i="4"/>
  <c r="L297" i="4" s="1"/>
  <c r="J747" i="4"/>
  <c r="M747" i="4" s="1"/>
  <c r="I747" i="4"/>
  <c r="L747" i="4" s="1"/>
  <c r="J922" i="4"/>
  <c r="M922" i="4" s="1"/>
  <c r="I922" i="4"/>
  <c r="L922" i="4" s="1"/>
  <c r="J25" i="4"/>
  <c r="M25" i="4" s="1"/>
  <c r="I25" i="4"/>
  <c r="L25" i="4" s="1"/>
  <c r="J806" i="4"/>
  <c r="M806" i="4" s="1"/>
  <c r="I806" i="4"/>
  <c r="L806" i="4" s="1"/>
  <c r="J46" i="4"/>
  <c r="M46" i="4" s="1"/>
  <c r="I46" i="4"/>
  <c r="L46" i="4" s="1"/>
  <c r="J14" i="4"/>
  <c r="M14" i="4" s="1"/>
  <c r="I14" i="4"/>
  <c r="L14" i="4" s="1"/>
  <c r="J863" i="4"/>
  <c r="M863" i="4" s="1"/>
  <c r="I863" i="4"/>
  <c r="L863" i="4" s="1"/>
  <c r="J854" i="4"/>
  <c r="M854" i="4" s="1"/>
  <c r="I854" i="4"/>
  <c r="L854" i="4" s="1"/>
  <c r="J180" i="4"/>
  <c r="M180" i="4" s="1"/>
  <c r="I180" i="4"/>
  <c r="L180" i="4" s="1"/>
  <c r="J1015" i="4"/>
  <c r="M1015" i="4" s="1"/>
  <c r="I1015" i="4"/>
  <c r="L1015" i="4" s="1"/>
  <c r="J786" i="4"/>
  <c r="M786" i="4" s="1"/>
  <c r="I786" i="4"/>
  <c r="L786" i="4" s="1"/>
  <c r="J585" i="4"/>
  <c r="M585" i="4" s="1"/>
  <c r="I585" i="4"/>
  <c r="L585" i="4" s="1"/>
  <c r="J219" i="4"/>
  <c r="M219" i="4" s="1"/>
  <c r="I219" i="4"/>
  <c r="L219" i="4" s="1"/>
  <c r="J543" i="4"/>
  <c r="M543" i="4" s="1"/>
  <c r="I543" i="4"/>
  <c r="L543" i="4" s="1"/>
  <c r="J632" i="4"/>
  <c r="M632" i="4" s="1"/>
  <c r="I632" i="4"/>
  <c r="L632" i="4" s="1"/>
  <c r="J183" i="4"/>
  <c r="M183" i="4" s="1"/>
  <c r="I183" i="4"/>
  <c r="L183" i="4" s="1"/>
  <c r="J950" i="4"/>
  <c r="M950" i="4" s="1"/>
  <c r="I950" i="4"/>
  <c r="L950" i="4" s="1"/>
  <c r="J375" i="4"/>
  <c r="M375" i="4" s="1"/>
  <c r="I375" i="4"/>
  <c r="L375" i="4" s="1"/>
  <c r="J152" i="4"/>
  <c r="M152" i="4" s="1"/>
  <c r="I152" i="4"/>
  <c r="L152" i="4" s="1"/>
  <c r="J153" i="4"/>
  <c r="M153" i="4" s="1"/>
  <c r="I153" i="4"/>
  <c r="L153" i="4" s="1"/>
  <c r="J998" i="4"/>
  <c r="M998" i="4" s="1"/>
  <c r="I998" i="4"/>
  <c r="L998" i="4" s="1"/>
  <c r="J698" i="4"/>
  <c r="M698" i="4" s="1"/>
  <c r="I698" i="4"/>
  <c r="L698" i="4" s="1"/>
  <c r="J246" i="4"/>
  <c r="M246" i="4" s="1"/>
  <c r="I246" i="4"/>
  <c r="L246" i="4" s="1"/>
  <c r="J187" i="4"/>
  <c r="M187" i="4" s="1"/>
  <c r="I187" i="4"/>
  <c r="L187" i="4" s="1"/>
  <c r="J377" i="4"/>
  <c r="M377" i="4" s="1"/>
  <c r="I377" i="4"/>
  <c r="L377" i="4" s="1"/>
  <c r="J283" i="4"/>
  <c r="M283" i="4" s="1"/>
  <c r="I283" i="4"/>
  <c r="L283" i="4" s="1"/>
  <c r="J212" i="4"/>
  <c r="M212" i="4" s="1"/>
  <c r="I212" i="4"/>
  <c r="L212" i="4" s="1"/>
  <c r="J396" i="4"/>
  <c r="M396" i="4" s="1"/>
  <c r="I396" i="4"/>
  <c r="L396" i="4" s="1"/>
  <c r="J601" i="4"/>
  <c r="M601" i="4" s="1"/>
  <c r="I601" i="4"/>
  <c r="L601" i="4" s="1"/>
  <c r="J951" i="4"/>
  <c r="M951" i="4" s="1"/>
  <c r="I951" i="4"/>
  <c r="L951" i="4" s="1"/>
  <c r="J669" i="4"/>
  <c r="M669" i="4" s="1"/>
  <c r="I669" i="4"/>
  <c r="L669" i="4" s="1"/>
  <c r="J279" i="4"/>
  <c r="M279" i="4" s="1"/>
  <c r="I279" i="4"/>
  <c r="L279" i="4" s="1"/>
  <c r="J296" i="4"/>
  <c r="M296" i="4" s="1"/>
  <c r="I296" i="4"/>
  <c r="L296" i="4" s="1"/>
  <c r="J639" i="4"/>
  <c r="M639" i="4" s="1"/>
  <c r="I639" i="4"/>
  <c r="L639" i="4" s="1"/>
  <c r="J209" i="4"/>
  <c r="M209" i="4" s="1"/>
  <c r="I209" i="4"/>
  <c r="L209" i="4" s="1"/>
  <c r="J939" i="4"/>
  <c r="M939" i="4" s="1"/>
  <c r="I939" i="4"/>
  <c r="L939" i="4" s="1"/>
  <c r="J240" i="4"/>
  <c r="M240" i="4" s="1"/>
  <c r="I240" i="4"/>
  <c r="L240" i="4" s="1"/>
  <c r="J845" i="4"/>
  <c r="M845" i="4" s="1"/>
  <c r="I845" i="4"/>
  <c r="L845" i="4" s="1"/>
  <c r="J775" i="4"/>
  <c r="M775" i="4" s="1"/>
  <c r="I775" i="4"/>
  <c r="L775" i="4" s="1"/>
  <c r="J442" i="4"/>
  <c r="M442" i="4" s="1"/>
  <c r="I442" i="4"/>
  <c r="L442" i="4" s="1"/>
  <c r="J572" i="4"/>
  <c r="M572" i="4" s="1"/>
  <c r="I572" i="4"/>
  <c r="L572" i="4" s="1"/>
  <c r="J893" i="4"/>
  <c r="M893" i="4" s="1"/>
  <c r="I893" i="4"/>
  <c r="L893" i="4" s="1"/>
  <c r="J40" i="4"/>
  <c r="M40" i="4" s="1"/>
  <c r="I40" i="4"/>
  <c r="L40" i="4" s="1"/>
  <c r="J704" i="4"/>
  <c r="M704" i="4" s="1"/>
  <c r="I704" i="4"/>
  <c r="L704" i="4" s="1"/>
  <c r="J186" i="4"/>
  <c r="M186" i="4" s="1"/>
  <c r="I186" i="4"/>
  <c r="L186" i="4" s="1"/>
  <c r="J143" i="4"/>
  <c r="M143" i="4" s="1"/>
  <c r="I143" i="4"/>
  <c r="L143" i="4" s="1"/>
  <c r="J492" i="4"/>
  <c r="M492" i="4" s="1"/>
  <c r="I492" i="4"/>
  <c r="L492" i="4" s="1"/>
  <c r="J104" i="4"/>
  <c r="M104" i="4" s="1"/>
  <c r="I104" i="4"/>
  <c r="L104" i="4" s="1"/>
  <c r="J247" i="4"/>
  <c r="M247" i="4" s="1"/>
  <c r="I247" i="4"/>
  <c r="L247" i="4" s="1"/>
  <c r="J106" i="4"/>
  <c r="M106" i="4" s="1"/>
  <c r="I106" i="4"/>
  <c r="L106" i="4" s="1"/>
  <c r="J625" i="4"/>
  <c r="M625" i="4" s="1"/>
  <c r="I625" i="4"/>
  <c r="L625" i="4" s="1"/>
  <c r="J743" i="4"/>
  <c r="M743" i="4" s="1"/>
  <c r="I743" i="4"/>
  <c r="L743" i="4" s="1"/>
  <c r="J160" i="4"/>
  <c r="M160" i="4" s="1"/>
  <c r="I160" i="4"/>
  <c r="L160" i="4" s="1"/>
  <c r="J44" i="4"/>
  <c r="M44" i="4" s="1"/>
  <c r="I44" i="4"/>
  <c r="L44" i="4" s="1"/>
  <c r="J324" i="4"/>
  <c r="M324" i="4" s="1"/>
  <c r="I324" i="4"/>
  <c r="L324" i="4" s="1"/>
  <c r="J267" i="4"/>
  <c r="M267" i="4" s="1"/>
  <c r="I267" i="4"/>
  <c r="L267" i="4" s="1"/>
  <c r="J926" i="4"/>
  <c r="M926" i="4" s="1"/>
  <c r="I926" i="4"/>
  <c r="L926" i="4" s="1"/>
  <c r="J111" i="4"/>
  <c r="M111" i="4" s="1"/>
  <c r="I111" i="4"/>
  <c r="L111" i="4" s="1"/>
  <c r="J449" i="4"/>
  <c r="M449" i="4" s="1"/>
  <c r="I449" i="4"/>
  <c r="L449" i="4" s="1"/>
  <c r="J192" i="4"/>
  <c r="M192" i="4" s="1"/>
  <c r="I192" i="4"/>
  <c r="L192" i="4" s="1"/>
  <c r="J194" i="4"/>
  <c r="M194" i="4" s="1"/>
  <c r="I194" i="4"/>
  <c r="L194" i="4" s="1"/>
  <c r="J197" i="4"/>
  <c r="M197" i="4" s="1"/>
  <c r="I197" i="4"/>
  <c r="L197" i="4" s="1"/>
  <c r="J193" i="4"/>
  <c r="M193" i="4" s="1"/>
  <c r="I193" i="4"/>
  <c r="L193" i="4" s="1"/>
  <c r="J564" i="4"/>
  <c r="M564" i="4" s="1"/>
  <c r="I564" i="4"/>
  <c r="L564" i="4" s="1"/>
  <c r="J1026" i="4"/>
  <c r="M1026" i="4" s="1"/>
  <c r="I1026" i="4"/>
  <c r="L1026" i="4" s="1"/>
  <c r="J554" i="4"/>
  <c r="M554" i="4" s="1"/>
  <c r="I554" i="4"/>
  <c r="L554" i="4" s="1"/>
  <c r="J295" i="4"/>
  <c r="M295" i="4" s="1"/>
  <c r="I295" i="4"/>
  <c r="L295" i="4" s="1"/>
  <c r="J616" i="4"/>
  <c r="M616" i="4" s="1"/>
  <c r="I616" i="4"/>
  <c r="L616" i="4" s="1"/>
  <c r="J339" i="4"/>
  <c r="M339" i="4" s="1"/>
  <c r="I339" i="4"/>
  <c r="L339" i="4" s="1"/>
  <c r="J220" i="4"/>
  <c r="M220" i="4" s="1"/>
  <c r="I220" i="4"/>
  <c r="L220" i="4" s="1"/>
  <c r="J621" i="4"/>
  <c r="M621" i="4" s="1"/>
  <c r="I621" i="4"/>
  <c r="L621" i="4" s="1"/>
  <c r="J1036" i="4"/>
  <c r="M1036" i="4" s="1"/>
  <c r="I1036" i="4"/>
  <c r="L1036" i="4" s="1"/>
  <c r="J63" i="4"/>
  <c r="M63" i="4" s="1"/>
  <c r="I63" i="4"/>
  <c r="L63" i="4" s="1"/>
  <c r="J290" i="4"/>
  <c r="M290" i="4" s="1"/>
  <c r="I290" i="4"/>
  <c r="L290" i="4" s="1"/>
  <c r="J600" i="4"/>
  <c r="M600" i="4" s="1"/>
  <c r="I600" i="4"/>
  <c r="L600" i="4" s="1"/>
  <c r="J81" i="4"/>
  <c r="M81" i="4" s="1"/>
  <c r="I81" i="4"/>
  <c r="L81" i="4" s="1"/>
  <c r="J482" i="4"/>
  <c r="M482" i="4" s="1"/>
  <c r="I482" i="4"/>
  <c r="L482" i="4" s="1"/>
  <c r="J958" i="4"/>
  <c r="M958" i="4" s="1"/>
  <c r="I958" i="4"/>
  <c r="L958" i="4" s="1"/>
  <c r="J248" i="4"/>
  <c r="M248" i="4" s="1"/>
  <c r="I248" i="4"/>
  <c r="L248" i="4" s="1"/>
  <c r="J310" i="4"/>
  <c r="M310" i="4" s="1"/>
  <c r="I310" i="4"/>
  <c r="L310" i="4" s="1"/>
  <c r="J715" i="4"/>
  <c r="M715" i="4" s="1"/>
  <c r="I715" i="4"/>
  <c r="L715" i="4" s="1"/>
  <c r="J606" i="4"/>
  <c r="M606" i="4" s="1"/>
  <c r="I606" i="4"/>
  <c r="L606" i="4" s="1"/>
  <c r="J125" i="4"/>
  <c r="M125" i="4" s="1"/>
  <c r="I125" i="4"/>
  <c r="L125" i="4" s="1"/>
  <c r="J805" i="4"/>
  <c r="M805" i="4" s="1"/>
  <c r="I805" i="4"/>
  <c r="L805" i="4" s="1"/>
  <c r="J314" i="4"/>
  <c r="M314" i="4" s="1"/>
  <c r="I314" i="4"/>
  <c r="L314" i="4" s="1"/>
  <c r="J145" i="4"/>
  <c r="M145" i="4" s="1"/>
  <c r="I145" i="4"/>
  <c r="L145" i="4" s="1"/>
  <c r="J333" i="4"/>
  <c r="M333" i="4" s="1"/>
  <c r="I333" i="4"/>
  <c r="L333" i="4" s="1"/>
  <c r="J469" i="4"/>
  <c r="M469" i="4" s="1"/>
  <c r="I469" i="4"/>
  <c r="L469" i="4" s="1"/>
  <c r="J387" i="4"/>
  <c r="M387" i="4" s="1"/>
  <c r="I387" i="4"/>
  <c r="L387" i="4" s="1"/>
  <c r="J291" i="4"/>
  <c r="M291" i="4" s="1"/>
  <c r="I291" i="4"/>
  <c r="L291" i="4" s="1"/>
  <c r="J629" i="4"/>
  <c r="M629" i="4" s="1"/>
  <c r="I629" i="4"/>
  <c r="L629" i="4" s="1"/>
  <c r="J9" i="4"/>
  <c r="M9" i="4" s="1"/>
  <c r="I9" i="4"/>
  <c r="L9" i="4" s="1"/>
  <c r="J13" i="4"/>
  <c r="M13" i="4" s="1"/>
  <c r="I13" i="4"/>
  <c r="L13" i="4" s="1"/>
  <c r="J812" i="4"/>
  <c r="M812" i="4" s="1"/>
  <c r="I812" i="4"/>
  <c r="L812" i="4" s="1"/>
  <c r="J357" i="4"/>
  <c r="M357" i="4" s="1"/>
  <c r="I357" i="4"/>
  <c r="L357" i="4" s="1"/>
  <c r="J651" i="4"/>
  <c r="M651" i="4" s="1"/>
  <c r="I651" i="4"/>
  <c r="L651" i="4" s="1"/>
  <c r="J300" i="4"/>
  <c r="M300" i="4" s="1"/>
  <c r="I300" i="4"/>
  <c r="L300" i="4" s="1"/>
  <c r="J48" i="4"/>
  <c r="M48" i="4" s="1"/>
  <c r="I48" i="4"/>
  <c r="L48" i="4" s="1"/>
  <c r="J882" i="4"/>
  <c r="M882" i="4" s="1"/>
  <c r="I882" i="4"/>
  <c r="L882" i="4" s="1"/>
  <c r="J555" i="4"/>
  <c r="M555" i="4" s="1"/>
  <c r="I555" i="4"/>
  <c r="L555" i="4" s="1"/>
  <c r="J640" i="4"/>
  <c r="M640" i="4" s="1"/>
  <c r="I640" i="4"/>
  <c r="L640" i="4" s="1"/>
  <c r="J664" i="4"/>
  <c r="M664" i="4" s="1"/>
  <c r="I664" i="4"/>
  <c r="L664" i="4" s="1"/>
  <c r="J714" i="4"/>
  <c r="M714" i="4" s="1"/>
  <c r="I714" i="4"/>
  <c r="L714" i="4" s="1"/>
  <c r="J448" i="4"/>
  <c r="M448" i="4" s="1"/>
  <c r="I448" i="4"/>
  <c r="L448" i="4" s="1"/>
  <c r="J101" i="4"/>
  <c r="M101" i="4" s="1"/>
  <c r="I101" i="4"/>
  <c r="L101" i="4" s="1"/>
  <c r="J122" i="4"/>
  <c r="M122" i="4" s="1"/>
  <c r="I122" i="4"/>
  <c r="L122" i="4" s="1"/>
  <c r="J82" i="4"/>
  <c r="M82" i="4" s="1"/>
  <c r="I82" i="4"/>
  <c r="L82" i="4" s="1"/>
  <c r="J102" i="4"/>
  <c r="M102" i="4" s="1"/>
  <c r="I102" i="4"/>
  <c r="L102" i="4" s="1"/>
  <c r="J282" i="4"/>
  <c r="M282" i="4" s="1"/>
  <c r="I282" i="4"/>
  <c r="L282" i="4" s="1"/>
  <c r="J123" i="4"/>
  <c r="M123" i="4" s="1"/>
  <c r="I123" i="4"/>
  <c r="L123" i="4" s="1"/>
  <c r="J196" i="4"/>
  <c r="M196" i="4" s="1"/>
  <c r="I196" i="4"/>
  <c r="L196" i="4" s="1"/>
  <c r="J292" i="4"/>
  <c r="M292" i="4" s="1"/>
  <c r="I292" i="4"/>
  <c r="L292" i="4" s="1"/>
  <c r="J195" i="4"/>
  <c r="M195" i="4" s="1"/>
  <c r="I195" i="4"/>
  <c r="L195" i="4" s="1"/>
  <c r="J764" i="4"/>
  <c r="M764" i="4" s="1"/>
  <c r="I764" i="4"/>
  <c r="L764" i="4" s="1"/>
  <c r="J423" i="4"/>
  <c r="M423" i="4" s="1"/>
  <c r="I423" i="4"/>
  <c r="L423" i="4" s="1"/>
  <c r="J635" i="4"/>
  <c r="M635" i="4" s="1"/>
  <c r="I635" i="4"/>
  <c r="L635" i="4" s="1"/>
  <c r="J596" i="4"/>
  <c r="M596" i="4" s="1"/>
  <c r="I596" i="4"/>
  <c r="L596" i="4" s="1"/>
  <c r="J837" i="4"/>
  <c r="M837" i="4" s="1"/>
  <c r="I837" i="4"/>
  <c r="L837" i="4" s="1"/>
  <c r="J563" i="4"/>
  <c r="M563" i="4" s="1"/>
  <c r="I563" i="4"/>
  <c r="L563" i="4" s="1"/>
  <c r="J807" i="4"/>
  <c r="M807" i="4" s="1"/>
  <c r="I807" i="4"/>
  <c r="L807" i="4" s="1"/>
  <c r="J847" i="4"/>
  <c r="M847" i="4" s="1"/>
  <c r="I847" i="4"/>
  <c r="L847" i="4" s="1"/>
  <c r="J768" i="4"/>
  <c r="M768" i="4" s="1"/>
  <c r="I768" i="4"/>
  <c r="L768" i="4" s="1"/>
  <c r="J161" i="4"/>
  <c r="M161" i="4" s="1"/>
  <c r="I161" i="4"/>
  <c r="L161" i="4" s="1"/>
  <c r="J736" i="4"/>
  <c r="M736" i="4" s="1"/>
  <c r="I736" i="4"/>
  <c r="L736" i="4" s="1"/>
  <c r="J319" i="4"/>
  <c r="M319" i="4" s="1"/>
  <c r="I319" i="4"/>
  <c r="L319" i="4" s="1"/>
  <c r="J578" i="4"/>
  <c r="M578" i="4" s="1"/>
  <c r="I578" i="4"/>
  <c r="L578" i="4" s="1"/>
  <c r="J579" i="4"/>
  <c r="M579" i="4" s="1"/>
  <c r="I579" i="4"/>
  <c r="L579" i="4" s="1"/>
  <c r="J605" i="4"/>
  <c r="M605" i="4" s="1"/>
  <c r="I605" i="4"/>
  <c r="L605" i="4" s="1"/>
  <c r="J471" i="4"/>
  <c r="M471" i="4" s="1"/>
  <c r="I471" i="4"/>
  <c r="L471" i="4" s="1"/>
  <c r="J654" i="4"/>
  <c r="M654" i="4" s="1"/>
  <c r="I654" i="4"/>
  <c r="L654" i="4" s="1"/>
  <c r="J959" i="4"/>
  <c r="M959" i="4" s="1"/>
  <c r="I959" i="4"/>
  <c r="L959" i="4" s="1"/>
  <c r="J706" i="4"/>
  <c r="M706" i="4" s="1"/>
  <c r="I706" i="4"/>
  <c r="L706" i="4" s="1"/>
  <c r="J912" i="4"/>
  <c r="M912" i="4" s="1"/>
  <c r="I912" i="4"/>
  <c r="L912" i="4" s="1"/>
  <c r="J966" i="4"/>
  <c r="M966" i="4" s="1"/>
  <c r="I966" i="4"/>
  <c r="L966" i="4" s="1"/>
  <c r="J443" i="4"/>
  <c r="M443" i="4" s="1"/>
  <c r="I443" i="4"/>
  <c r="L443" i="4" s="1"/>
  <c r="J940" i="4"/>
  <c r="M940" i="4" s="1"/>
  <c r="I940" i="4"/>
  <c r="L940" i="4" s="1"/>
  <c r="J869" i="4"/>
  <c r="M869" i="4" s="1"/>
  <c r="I869" i="4"/>
  <c r="L869" i="4" s="1"/>
  <c r="J989" i="4"/>
  <c r="M989" i="4" s="1"/>
  <c r="I989" i="4"/>
  <c r="L989" i="4" s="1"/>
  <c r="J982" i="4"/>
  <c r="M982" i="4" s="1"/>
  <c r="I982" i="4"/>
  <c r="L982" i="4" s="1"/>
  <c r="J21" i="4"/>
  <c r="M21" i="4" s="1"/>
  <c r="I21" i="4"/>
  <c r="L21" i="4" s="1"/>
  <c r="J802" i="4"/>
  <c r="M802" i="4" s="1"/>
  <c r="I802" i="4"/>
  <c r="L802" i="4" s="1"/>
  <c r="J1016" i="4"/>
  <c r="M1016" i="4" s="1"/>
  <c r="I1016" i="4"/>
  <c r="L1016" i="4" s="1"/>
  <c r="J228" i="4"/>
  <c r="M228" i="4" s="1"/>
  <c r="I228" i="4"/>
  <c r="L228" i="4" s="1"/>
  <c r="J677" i="4"/>
  <c r="M677" i="4" s="1"/>
  <c r="I677" i="4"/>
  <c r="L677" i="4" s="1"/>
  <c r="J900" i="4"/>
  <c r="M900" i="4" s="1"/>
  <c r="I900" i="4"/>
  <c r="L900" i="4" s="1"/>
  <c r="J249" i="4"/>
  <c r="M249" i="4" s="1"/>
  <c r="I249" i="4"/>
  <c r="L249" i="4" s="1"/>
  <c r="J32" i="4"/>
  <c r="M32" i="4" s="1"/>
  <c r="I32" i="4"/>
  <c r="L32" i="4" s="1"/>
  <c r="J432" i="4"/>
  <c r="M432" i="4" s="1"/>
  <c r="I432" i="4"/>
  <c r="L432" i="4" s="1"/>
  <c r="J331" i="4"/>
  <c r="M331" i="4" s="1"/>
  <c r="I331" i="4"/>
  <c r="L331" i="4" s="1"/>
  <c r="J1017" i="4"/>
  <c r="M1017" i="4" s="1"/>
  <c r="I1017" i="4"/>
  <c r="L1017" i="4" s="1"/>
  <c r="J450" i="4"/>
  <c r="M450" i="4" s="1"/>
  <c r="I450" i="4"/>
  <c r="L450" i="4" s="1"/>
  <c r="J924" i="4"/>
  <c r="M924" i="4" s="1"/>
  <c r="I924" i="4"/>
  <c r="L924" i="4" s="1"/>
  <c r="J109" i="4"/>
  <c r="M109" i="4" s="1"/>
  <c r="I109" i="4"/>
  <c r="L109" i="4" s="1"/>
  <c r="J591" i="4"/>
  <c r="M591" i="4" s="1"/>
  <c r="I591" i="4"/>
  <c r="L591" i="4" s="1"/>
  <c r="J697" i="4"/>
  <c r="M697" i="4" s="1"/>
  <c r="I697" i="4"/>
  <c r="L697" i="4" s="1"/>
  <c r="J938" i="4"/>
  <c r="M938" i="4" s="1"/>
  <c r="I938" i="4"/>
  <c r="L938" i="4" s="1"/>
  <c r="J1019" i="4"/>
  <c r="M1019" i="4" s="1"/>
  <c r="I1019" i="4"/>
  <c r="L1019" i="4" s="1"/>
  <c r="J126" i="4"/>
  <c r="M126" i="4" s="1"/>
  <c r="I126" i="4"/>
  <c r="L126" i="4" s="1"/>
  <c r="J562" i="4"/>
  <c r="M562" i="4" s="1"/>
  <c r="I562" i="4"/>
  <c r="L562" i="4" s="1"/>
  <c r="J515" i="4"/>
  <c r="M515" i="4" s="1"/>
  <c r="I515" i="4"/>
  <c r="L515" i="4" s="1"/>
  <c r="J110" i="4"/>
  <c r="M110" i="4" s="1"/>
  <c r="I110" i="4"/>
  <c r="L110" i="4" s="1"/>
  <c r="J124" i="4"/>
  <c r="M124" i="4" s="1"/>
  <c r="I124" i="4"/>
  <c r="L124" i="4" s="1"/>
  <c r="J119" i="4"/>
  <c r="M119" i="4" s="1"/>
  <c r="I119" i="4"/>
  <c r="L119" i="4" s="1"/>
  <c r="J944" i="4"/>
  <c r="M944" i="4" s="1"/>
  <c r="I944" i="4"/>
  <c r="L944" i="4" s="1"/>
  <c r="J942" i="4"/>
  <c r="M942" i="4" s="1"/>
  <c r="I942" i="4"/>
  <c r="L942" i="4" s="1"/>
  <c r="J765" i="4"/>
  <c r="M765" i="4" s="1"/>
  <c r="I765" i="4"/>
  <c r="L765" i="4" s="1"/>
  <c r="J73" i="4"/>
  <c r="M73" i="4" s="1"/>
  <c r="I73" i="4"/>
  <c r="L73" i="4" s="1"/>
  <c r="J83" i="4"/>
  <c r="M83" i="4" s="1"/>
  <c r="I83" i="4"/>
  <c r="L83" i="4" s="1"/>
  <c r="J340" i="4"/>
  <c r="M340" i="4" s="1"/>
  <c r="I340" i="4"/>
  <c r="L340" i="4" s="1"/>
  <c r="J72" i="4"/>
  <c r="M72" i="4" s="1"/>
  <c r="I72" i="4"/>
  <c r="L72" i="4" s="1"/>
  <c r="J511" i="4"/>
  <c r="M511" i="4" s="1"/>
  <c r="I511" i="4"/>
  <c r="L511" i="4" s="1"/>
  <c r="J93" i="4"/>
  <c r="M93" i="4" s="1"/>
  <c r="I93" i="4"/>
  <c r="L93" i="4" s="1"/>
  <c r="J280" i="4"/>
  <c r="M280" i="4" s="1"/>
  <c r="I280" i="4"/>
  <c r="L280" i="4" s="1"/>
  <c r="J451" i="4"/>
  <c r="M451" i="4" s="1"/>
  <c r="I451" i="4"/>
  <c r="L451" i="4" s="1"/>
  <c r="J739" i="4"/>
  <c r="M739" i="4" s="1"/>
  <c r="I739" i="4"/>
  <c r="L739" i="4" s="1"/>
  <c r="J302" i="4"/>
  <c r="M302" i="4" s="1"/>
  <c r="I302" i="4"/>
  <c r="L302" i="4" s="1"/>
  <c r="J108" i="4"/>
  <c r="M108" i="4" s="1"/>
  <c r="I108" i="4"/>
  <c r="L108" i="4" s="1"/>
  <c r="J851" i="4"/>
  <c r="M851" i="4" s="1"/>
  <c r="I851" i="4"/>
  <c r="L851" i="4" s="1"/>
  <c r="J362" i="4"/>
  <c r="M362" i="4" s="1"/>
  <c r="I362" i="4"/>
  <c r="L362" i="4" s="1"/>
  <c r="J363" i="4"/>
  <c r="M363" i="4" s="1"/>
  <c r="I363" i="4"/>
  <c r="L363" i="4" s="1"/>
  <c r="J138" i="4"/>
  <c r="M138" i="4" s="1"/>
  <c r="I138" i="4"/>
  <c r="L138" i="4" s="1"/>
  <c r="J323" i="4"/>
  <c r="M323" i="4" s="1"/>
  <c r="I323" i="4"/>
  <c r="L323" i="4" s="1"/>
  <c r="J954" i="4"/>
  <c r="M954" i="4" s="1"/>
  <c r="I954" i="4"/>
  <c r="L954" i="4" s="1"/>
  <c r="J299" i="4"/>
  <c r="M299" i="4" s="1"/>
  <c r="I299" i="4"/>
  <c r="L299" i="4" s="1"/>
  <c r="J301" i="4"/>
  <c r="M301" i="4" s="1"/>
  <c r="I301" i="4"/>
  <c r="L301" i="4" s="1"/>
  <c r="J144" i="4"/>
  <c r="M144" i="4" s="1"/>
  <c r="I144" i="4"/>
  <c r="L144" i="4" s="1"/>
  <c r="J379" i="4"/>
  <c r="M379" i="4" s="1"/>
  <c r="I379" i="4"/>
  <c r="L379" i="4" s="1"/>
  <c r="J361" i="4"/>
  <c r="M361" i="4" s="1"/>
  <c r="I361" i="4"/>
  <c r="L361" i="4" s="1"/>
  <c r="J90" i="4"/>
  <c r="M90" i="4" s="1"/>
  <c r="I90" i="4"/>
  <c r="L90" i="4" s="1"/>
  <c r="J417" i="4"/>
  <c r="M417" i="4" s="1"/>
  <c r="I417" i="4"/>
  <c r="L417" i="4" s="1"/>
  <c r="J378" i="4"/>
  <c r="M378" i="4" s="1"/>
  <c r="I378" i="4"/>
  <c r="L378" i="4" s="1"/>
  <c r="J308" i="4"/>
  <c r="M308" i="4" s="1"/>
  <c r="I308" i="4"/>
  <c r="L308" i="4" s="1"/>
  <c r="J293" i="4"/>
  <c r="M293" i="4" s="1"/>
  <c r="I293" i="4"/>
  <c r="L293" i="4" s="1"/>
  <c r="J499" i="4"/>
  <c r="M499" i="4" s="1"/>
  <c r="I499" i="4"/>
  <c r="L499" i="4" s="1"/>
  <c r="J452" i="4"/>
  <c r="M452" i="4" s="1"/>
  <c r="I452" i="4"/>
  <c r="L452" i="4" s="1"/>
  <c r="J794" i="4"/>
  <c r="M794" i="4" s="1"/>
  <c r="I794" i="4"/>
  <c r="L794" i="4" s="1"/>
  <c r="J933" i="4"/>
  <c r="M933" i="4" s="1"/>
  <c r="I933" i="4"/>
  <c r="L933" i="4" s="1"/>
  <c r="J797" i="4"/>
  <c r="M797" i="4" s="1"/>
  <c r="I797" i="4"/>
  <c r="L797" i="4" s="1"/>
  <c r="J80" i="4"/>
  <c r="M80" i="4" s="1"/>
  <c r="I80" i="4"/>
  <c r="L80" i="4" s="1"/>
  <c r="J994" i="4"/>
  <c r="M994" i="4" s="1"/>
  <c r="I994" i="4"/>
  <c r="L994" i="4" s="1"/>
  <c r="J313" i="4"/>
  <c r="M313" i="4" s="1"/>
  <c r="I313" i="4"/>
  <c r="L313" i="4" s="1"/>
  <c r="J544" i="4"/>
  <c r="M544" i="4" s="1"/>
  <c r="I544" i="4"/>
  <c r="L544" i="4" s="1"/>
  <c r="J1021" i="4"/>
  <c r="M1021" i="4" s="1"/>
  <c r="I1021" i="4"/>
  <c r="L1021" i="4" s="1"/>
  <c r="J825" i="4"/>
  <c r="M825" i="4" s="1"/>
  <c r="I825" i="4"/>
  <c r="L825" i="4" s="1"/>
  <c r="J824" i="4"/>
  <c r="M824" i="4" s="1"/>
  <c r="I824" i="4"/>
  <c r="L824" i="4" s="1"/>
  <c r="J587" i="4"/>
  <c r="M587" i="4" s="1"/>
  <c r="I587" i="4"/>
  <c r="L587" i="4" s="1"/>
  <c r="J870" i="4"/>
  <c r="M870" i="4" s="1"/>
  <c r="I870" i="4"/>
  <c r="L870" i="4" s="1"/>
  <c r="J33" i="4"/>
  <c r="M33" i="4" s="1"/>
  <c r="I33" i="4"/>
  <c r="L33" i="4" s="1"/>
  <c r="J224" i="4"/>
  <c r="M224" i="4" s="1"/>
  <c r="I224" i="4"/>
  <c r="L224" i="4" s="1"/>
  <c r="J211" i="4"/>
  <c r="M211" i="4" s="1"/>
  <c r="I211" i="4"/>
  <c r="L211" i="4" s="1"/>
  <c r="J303" i="4"/>
  <c r="M303" i="4" s="1"/>
  <c r="I303" i="4"/>
  <c r="L303" i="4" s="1"/>
  <c r="J573" i="4"/>
  <c r="M573" i="4" s="1"/>
  <c r="I573" i="4"/>
  <c r="L573" i="4" s="1"/>
  <c r="J100" i="4"/>
  <c r="M100" i="4" s="1"/>
  <c r="I100" i="4"/>
  <c r="L100" i="4" s="1"/>
  <c r="J988" i="4"/>
  <c r="M988" i="4" s="1"/>
  <c r="I988" i="4"/>
  <c r="L988" i="4" s="1"/>
  <c r="J413" i="4"/>
  <c r="M413" i="4" s="1"/>
  <c r="I413" i="4"/>
  <c r="L413" i="4" s="1"/>
  <c r="J430" i="4"/>
  <c r="M430" i="4" s="1"/>
  <c r="I430" i="4"/>
  <c r="L430" i="4" s="1"/>
  <c r="J1011" i="4"/>
  <c r="M1011" i="4" s="1"/>
  <c r="I1011" i="4"/>
  <c r="L1011" i="4" s="1"/>
  <c r="J800" i="4"/>
  <c r="M800" i="4" s="1"/>
  <c r="I800" i="4"/>
  <c r="L800" i="4" s="1"/>
  <c r="J799" i="4"/>
  <c r="M799" i="4" s="1"/>
  <c r="I799" i="4"/>
  <c r="L799" i="4" s="1"/>
  <c r="J937" i="4"/>
  <c r="M937" i="4" s="1"/>
  <c r="I937" i="4"/>
  <c r="L937" i="4" s="1"/>
  <c r="J652" i="4"/>
  <c r="M652" i="4" s="1"/>
  <c r="I652" i="4"/>
  <c r="L652" i="4" s="1"/>
  <c r="J960" i="4"/>
  <c r="M960" i="4" s="1"/>
  <c r="I960" i="4"/>
  <c r="L960" i="4" s="1"/>
  <c r="J156" i="4"/>
  <c r="M156" i="4" s="1"/>
  <c r="I156" i="4"/>
  <c r="L156" i="4" s="1"/>
  <c r="J250" i="4"/>
  <c r="M250" i="4" s="1"/>
  <c r="I250" i="4"/>
  <c r="L250" i="4" s="1"/>
  <c r="J408" i="4"/>
  <c r="M408" i="4" s="1"/>
  <c r="I408" i="4"/>
  <c r="L408" i="4" s="1"/>
  <c r="J995" i="4"/>
  <c r="M995" i="4" s="1"/>
  <c r="I995" i="4"/>
  <c r="L995" i="4" s="1"/>
  <c r="J996" i="4"/>
  <c r="M996" i="4" s="1"/>
  <c r="I996" i="4"/>
  <c r="L996" i="4" s="1"/>
  <c r="J266" i="4"/>
  <c r="M266" i="4" s="1"/>
  <c r="I266" i="4"/>
  <c r="L266" i="4" s="1"/>
  <c r="J374" i="4"/>
  <c r="M374" i="4" s="1"/>
  <c r="I374" i="4"/>
  <c r="L374" i="4" s="1"/>
  <c r="J433" i="4"/>
  <c r="M433" i="4" s="1"/>
  <c r="I433" i="4"/>
  <c r="L433" i="4" s="1"/>
  <c r="J380" i="4"/>
  <c r="M380" i="4" s="1"/>
  <c r="I380" i="4"/>
  <c r="L380" i="4" s="1"/>
  <c r="J269" i="4"/>
  <c r="M269" i="4" s="1"/>
  <c r="I269" i="4"/>
  <c r="L269" i="4" s="1"/>
  <c r="J811" i="4"/>
  <c r="M811" i="4" s="1"/>
  <c r="I811" i="4"/>
  <c r="L811" i="4" s="1"/>
  <c r="J395" i="4"/>
  <c r="M395" i="4" s="1"/>
  <c r="I395" i="4"/>
  <c r="L395" i="4" s="1"/>
  <c r="J915" i="4"/>
  <c r="M915" i="4" s="1"/>
  <c r="I915" i="4"/>
  <c r="L915" i="4" s="1"/>
  <c r="J496" i="4"/>
  <c r="M496" i="4" s="1"/>
  <c r="I496" i="4"/>
  <c r="L496" i="4" s="1"/>
  <c r="J213" i="4"/>
  <c r="M213" i="4" s="1"/>
  <c r="I213" i="4"/>
  <c r="L213" i="4" s="1"/>
  <c r="J278" i="4"/>
  <c r="M278" i="4" s="1"/>
  <c r="I278" i="4"/>
  <c r="L278" i="4" s="1"/>
  <c r="J526" i="4"/>
  <c r="M526" i="4" s="1"/>
  <c r="I526" i="4"/>
  <c r="L526" i="4" s="1"/>
  <c r="J519" i="4"/>
  <c r="M519" i="4" s="1"/>
  <c r="I519" i="4"/>
  <c r="L519" i="4" s="1"/>
  <c r="J517" i="4"/>
  <c r="M517" i="4" s="1"/>
  <c r="I517" i="4"/>
  <c r="L517" i="4" s="1"/>
  <c r="J875" i="4"/>
  <c r="M875" i="4" s="1"/>
  <c r="I875" i="4"/>
  <c r="L875" i="4" s="1"/>
  <c r="J1024" i="4"/>
  <c r="M1024" i="4" s="1"/>
  <c r="I1024" i="4"/>
  <c r="L1024" i="4" s="1"/>
  <c r="J359" i="4"/>
  <c r="M359" i="4" s="1"/>
  <c r="I359" i="4"/>
  <c r="L359" i="4" s="1"/>
  <c r="J264" i="4"/>
  <c r="M264" i="4" s="1"/>
  <c r="I264" i="4"/>
  <c r="L264" i="4" s="1"/>
  <c r="J113" i="4"/>
  <c r="M113" i="4" s="1"/>
  <c r="I113" i="4"/>
  <c r="L113" i="4" s="1"/>
  <c r="J388" i="4"/>
  <c r="M388" i="4" s="1"/>
  <c r="I388" i="4"/>
  <c r="L388" i="4" s="1"/>
  <c r="J409" i="4"/>
  <c r="M409" i="4" s="1"/>
  <c r="I409" i="4"/>
  <c r="L409" i="4" s="1"/>
  <c r="J294" i="4"/>
  <c r="M294" i="4" s="1"/>
  <c r="I294" i="4"/>
  <c r="L294" i="4" s="1"/>
  <c r="J304" i="4"/>
  <c r="M304" i="4" s="1"/>
  <c r="I304" i="4"/>
  <c r="L304" i="4" s="1"/>
  <c r="J440" i="4"/>
  <c r="M440" i="4" s="1"/>
  <c r="I440" i="4"/>
  <c r="L440" i="4" s="1"/>
  <c r="J298" i="4"/>
  <c r="M298" i="4" s="1"/>
  <c r="I298" i="4"/>
  <c r="L298" i="4" s="1"/>
  <c r="J696" i="4"/>
  <c r="M696" i="4" s="1"/>
  <c r="I696" i="4"/>
  <c r="L696" i="4" s="1"/>
  <c r="J948" i="4"/>
  <c r="M948" i="4" s="1"/>
  <c r="I948" i="4"/>
  <c r="L948" i="4" s="1"/>
  <c r="J364" i="4"/>
  <c r="M364" i="4" s="1"/>
  <c r="I364" i="4"/>
  <c r="L364" i="4" s="1"/>
  <c r="J617" i="4"/>
  <c r="M617" i="4" s="1"/>
  <c r="I617" i="4"/>
  <c r="L617" i="4" s="1"/>
  <c r="J198" i="4"/>
  <c r="M198" i="4" s="1"/>
  <c r="I198" i="4"/>
  <c r="L198" i="4" s="1"/>
  <c r="J284" i="4"/>
  <c r="M284" i="4" s="1"/>
  <c r="I284" i="4"/>
  <c r="L284" i="4" s="1"/>
  <c r="J876" i="4"/>
  <c r="M876" i="4" s="1"/>
  <c r="I876" i="4"/>
  <c r="L876" i="4" s="1"/>
  <c r="J878" i="4"/>
  <c r="M878" i="4" s="1"/>
  <c r="I878" i="4"/>
  <c r="L878" i="4" s="1"/>
  <c r="J509" i="4"/>
  <c r="M509" i="4" s="1"/>
  <c r="I509" i="4"/>
  <c r="L509" i="4" s="1"/>
  <c r="J957" i="4"/>
  <c r="M957" i="4" s="1"/>
  <c r="I957" i="4"/>
  <c r="L957" i="4" s="1"/>
  <c r="J112" i="4"/>
  <c r="M112" i="4" s="1"/>
  <c r="I112" i="4"/>
  <c r="L112" i="4" s="1"/>
  <c r="J834" i="4"/>
  <c r="M834" i="4" s="1"/>
  <c r="I834" i="4"/>
  <c r="L834" i="4" s="1"/>
  <c r="J30" i="4"/>
  <c r="M30" i="4" s="1"/>
  <c r="I30" i="4"/>
  <c r="L30" i="4" s="1"/>
  <c r="J426" i="4"/>
  <c r="M426" i="4" s="1"/>
  <c r="I426" i="4"/>
  <c r="L426" i="4" s="1"/>
  <c r="J69" i="4"/>
  <c r="M69" i="4" s="1"/>
  <c r="I69" i="4"/>
  <c r="L69" i="4" s="1"/>
  <c r="J446" i="4"/>
  <c r="M446" i="4" s="1"/>
  <c r="I446" i="4"/>
  <c r="L446" i="4" s="1"/>
  <c r="J1013" i="4"/>
  <c r="M1013" i="4" s="1"/>
  <c r="I1013" i="4"/>
  <c r="L1013" i="4" s="1"/>
  <c r="J107" i="4"/>
  <c r="M107" i="4" s="1"/>
  <c r="I107" i="4"/>
  <c r="L107" i="4" s="1"/>
  <c r="J116" i="4"/>
  <c r="M116" i="4" s="1"/>
  <c r="I116" i="4"/>
  <c r="L116" i="4" s="1"/>
  <c r="J498" i="4"/>
  <c r="M498" i="4" s="1"/>
  <c r="I498" i="4"/>
  <c r="L498" i="4" s="1"/>
  <c r="J525" i="4"/>
  <c r="M525" i="4" s="1"/>
  <c r="I525" i="4"/>
  <c r="L525" i="4" s="1"/>
  <c r="J504" i="4"/>
  <c r="M504" i="4" s="1"/>
  <c r="I504" i="4"/>
  <c r="L504" i="4" s="1"/>
  <c r="J355" i="4"/>
  <c r="M355" i="4" s="1"/>
  <c r="I355" i="4"/>
  <c r="L355" i="4" s="1"/>
  <c r="J368" i="4"/>
  <c r="M368" i="4" s="1"/>
  <c r="I368" i="4"/>
  <c r="L368" i="4" s="1"/>
  <c r="J335" i="4"/>
  <c r="M335" i="4" s="1"/>
  <c r="I335" i="4"/>
  <c r="L335" i="4" s="1"/>
  <c r="J990" i="4"/>
  <c r="M990" i="4" s="1"/>
  <c r="I990" i="4"/>
  <c r="L990" i="4" s="1"/>
  <c r="J305" i="4"/>
  <c r="M305" i="4" s="1"/>
  <c r="I305" i="4"/>
  <c r="L305" i="4" s="1"/>
  <c r="J425" i="4"/>
  <c r="M425" i="4" s="1"/>
  <c r="I425" i="4"/>
  <c r="L425" i="4" s="1"/>
  <c r="J29" i="4"/>
  <c r="M29" i="4" s="1"/>
  <c r="I29" i="4"/>
  <c r="L29" i="4" s="1"/>
  <c r="J1025" i="4"/>
  <c r="M1025" i="4" s="1"/>
  <c r="I1025" i="4"/>
  <c r="L1025" i="4" s="1"/>
  <c r="J973" i="4"/>
  <c r="M973" i="4" s="1"/>
  <c r="I973" i="4"/>
  <c r="L973" i="4" s="1"/>
  <c r="J881" i="4"/>
  <c r="M881" i="4" s="1"/>
  <c r="I881" i="4"/>
  <c r="L881" i="4" s="1"/>
  <c r="J120" i="4"/>
  <c r="M120" i="4" s="1"/>
  <c r="I120" i="4"/>
  <c r="L120" i="4" s="1"/>
  <c r="J967" i="4"/>
  <c r="M967" i="4" s="1"/>
  <c r="I967" i="4"/>
  <c r="L967" i="4" s="1"/>
  <c r="J864" i="4"/>
  <c r="M864" i="4" s="1"/>
  <c r="I864" i="4"/>
  <c r="L864" i="4" s="1"/>
  <c r="J835" i="4"/>
  <c r="M835" i="4" s="1"/>
  <c r="I835" i="4"/>
  <c r="L835" i="4" s="1"/>
  <c r="J410" i="4"/>
  <c r="M410" i="4" s="1"/>
  <c r="I410" i="4"/>
  <c r="L410" i="4" s="1"/>
  <c r="J914" i="4"/>
  <c r="M914" i="4" s="1"/>
  <c r="I914" i="4"/>
  <c r="L914" i="4" s="1"/>
  <c r="J225" i="4"/>
  <c r="M225" i="4" s="1"/>
  <c r="I225" i="4"/>
  <c r="L225" i="4" s="1"/>
  <c r="J222" i="4"/>
  <c r="M222" i="4" s="1"/>
  <c r="I222" i="4"/>
  <c r="L222" i="4" s="1"/>
  <c r="J630" i="4"/>
  <c r="M630" i="4" s="1"/>
  <c r="I630" i="4"/>
  <c r="L630" i="4" s="1"/>
  <c r="J445" i="4"/>
  <c r="M445" i="4" s="1"/>
  <c r="I445" i="4"/>
  <c r="L445" i="4" s="1"/>
  <c r="J444" i="4"/>
  <c r="M444" i="4" s="1"/>
  <c r="I444" i="4"/>
  <c r="L444" i="4" s="1"/>
  <c r="J447" i="4"/>
  <c r="M447" i="4" s="1"/>
  <c r="I447" i="4"/>
  <c r="L447" i="4" s="1"/>
  <c r="J383" i="4"/>
  <c r="M383" i="4" s="1"/>
  <c r="I383" i="4"/>
  <c r="L383" i="4" s="1"/>
  <c r="J650" i="4"/>
  <c r="M650" i="4" s="1"/>
  <c r="I650" i="4"/>
  <c r="L650" i="4" s="1"/>
  <c r="J879" i="4"/>
  <c r="M879" i="4" s="1"/>
  <c r="I879" i="4"/>
  <c r="L879" i="4" s="1"/>
  <c r="J823" i="4"/>
  <c r="M823" i="4" s="1"/>
  <c r="I823" i="4"/>
  <c r="L823" i="4" s="1"/>
  <c r="J385" i="4"/>
  <c r="M385" i="4" s="1"/>
  <c r="I385" i="4"/>
  <c r="L385" i="4" s="1"/>
  <c r="J877" i="4"/>
  <c r="M877" i="4" s="1"/>
  <c r="I877" i="4"/>
  <c r="L877" i="4" s="1"/>
  <c r="J712" i="4"/>
  <c r="M712" i="4" s="1"/>
  <c r="I712" i="4"/>
  <c r="L712" i="4" s="1"/>
  <c r="J689" i="4"/>
  <c r="M689" i="4" s="1"/>
  <c r="I689" i="4"/>
  <c r="L689" i="4" s="1"/>
  <c r="J99" i="4"/>
  <c r="M99" i="4" s="1"/>
  <c r="I99" i="4"/>
  <c r="L99" i="4" s="1"/>
  <c r="J896" i="4"/>
  <c r="M896" i="4" s="1"/>
  <c r="I896" i="4"/>
  <c r="L896" i="4" s="1"/>
  <c r="J897" i="4"/>
  <c r="M897" i="4" s="1"/>
  <c r="I897" i="4"/>
  <c r="L897" i="4" s="1"/>
  <c r="J767" i="4"/>
  <c r="M767" i="4" s="1"/>
  <c r="I767" i="4"/>
  <c r="L767" i="4" s="1"/>
  <c r="J593" i="4"/>
  <c r="M593" i="4" s="1"/>
  <c r="I593" i="4"/>
  <c r="L593" i="4" s="1"/>
  <c r="J223" i="4"/>
  <c r="M223" i="4" s="1"/>
  <c r="I223" i="4"/>
  <c r="L223" i="4" s="1"/>
  <c r="J489" i="4"/>
  <c r="M489" i="4" s="1"/>
  <c r="I489" i="4"/>
  <c r="L489" i="4" s="1"/>
  <c r="J907" i="4"/>
  <c r="M907" i="4" s="1"/>
  <c r="I907" i="4"/>
  <c r="L907" i="4" s="1"/>
  <c r="J117" i="4"/>
  <c r="M117" i="4" s="1"/>
  <c r="I117" i="4"/>
  <c r="L117" i="4" s="1"/>
  <c r="J510" i="4"/>
  <c r="M510" i="4" s="1"/>
  <c r="I510" i="4"/>
  <c r="L510" i="4" s="1"/>
  <c r="J286" i="4"/>
  <c r="M286" i="4" s="1"/>
  <c r="I286" i="4"/>
  <c r="L286" i="4" s="1"/>
  <c r="J891" i="4"/>
  <c r="M891" i="4" s="1"/>
  <c r="I891" i="4"/>
  <c r="L891" i="4" s="1"/>
  <c r="J285" i="4"/>
  <c r="M285" i="4" s="1"/>
  <c r="I285" i="4"/>
  <c r="L285" i="4" s="1"/>
  <c r="J260" i="4"/>
  <c r="M260" i="4" s="1"/>
  <c r="I260" i="4"/>
  <c r="L260" i="4" s="1"/>
  <c r="J717" i="4"/>
  <c r="M717" i="4" s="1"/>
  <c r="I717" i="4"/>
  <c r="L717" i="4" s="1"/>
  <c r="J281" i="4"/>
  <c r="M281" i="4" s="1"/>
  <c r="I281" i="4"/>
  <c r="L281" i="4" s="1"/>
  <c r="J691" i="4"/>
  <c r="M691" i="4" s="1"/>
  <c r="I691" i="4"/>
  <c r="L691" i="4" s="1"/>
  <c r="J205" i="4"/>
  <c r="M205" i="4" s="1"/>
  <c r="I205" i="4"/>
  <c r="L205" i="4" s="1"/>
  <c r="J289" i="4"/>
  <c r="M289" i="4" s="1"/>
  <c r="I289" i="4"/>
  <c r="L289" i="4" s="1"/>
  <c r="J216" i="4"/>
  <c r="M216" i="4" s="1"/>
  <c r="I216" i="4"/>
  <c r="L216" i="4" s="1"/>
  <c r="J386" i="4"/>
  <c r="M386" i="4" s="1"/>
  <c r="I386" i="4"/>
  <c r="L386" i="4" s="1"/>
  <c r="J217" i="4"/>
  <c r="M217" i="4" s="1"/>
  <c r="I217" i="4"/>
  <c r="L217" i="4" s="1"/>
  <c r="J52" i="4"/>
  <c r="M52" i="4" s="1"/>
  <c r="I52" i="4"/>
  <c r="L52" i="4" s="1"/>
  <c r="J215" i="4"/>
  <c r="M215" i="4" s="1"/>
  <c r="I215" i="4"/>
  <c r="L215" i="4" s="1"/>
  <c r="J71" i="4"/>
  <c r="M71" i="4" s="1"/>
  <c r="I71" i="4"/>
  <c r="L71" i="4" s="1"/>
  <c r="J4" i="4"/>
  <c r="M4" i="4" s="1"/>
  <c r="I4" i="4"/>
  <c r="L4" i="4" s="1"/>
  <c r="J347" i="4"/>
  <c r="M347" i="4" s="1"/>
  <c r="I347" i="4"/>
  <c r="L347" i="4" s="1"/>
  <c r="J524" i="4"/>
  <c r="M524" i="4" s="1"/>
  <c r="I524" i="4"/>
  <c r="L524" i="4" s="1"/>
  <c r="J23" i="4"/>
  <c r="M23" i="4" s="1"/>
  <c r="I23" i="4"/>
  <c r="L23" i="4" s="1"/>
  <c r="J577" i="4"/>
  <c r="M577" i="4" s="1"/>
  <c r="I577" i="4"/>
  <c r="L577" i="4" s="1"/>
  <c r="J638" i="4"/>
  <c r="M638" i="4" s="1"/>
  <c r="I638" i="4"/>
  <c r="L638" i="4" s="1"/>
  <c r="J208" i="4"/>
  <c r="M208" i="4" s="1"/>
  <c r="I208" i="4"/>
  <c r="L208" i="4" s="1"/>
  <c r="J830" i="4"/>
  <c r="M830" i="4" s="1"/>
  <c r="I830" i="4"/>
  <c r="L830" i="4" s="1"/>
  <c r="J162" i="4"/>
  <c r="M162" i="4" s="1"/>
  <c r="I162" i="4"/>
  <c r="L162" i="4" s="1"/>
  <c r="J307" i="4"/>
  <c r="M307" i="4" s="1"/>
  <c r="I307" i="4"/>
  <c r="L307" i="4" s="1"/>
  <c r="J320" i="4"/>
  <c r="M320" i="4" s="1"/>
  <c r="I320" i="4"/>
  <c r="L320" i="4" s="1"/>
  <c r="J789" i="4"/>
  <c r="M789" i="4" s="1"/>
  <c r="I789" i="4"/>
  <c r="L789" i="4" s="1"/>
  <c r="J676" i="4"/>
  <c r="M676" i="4" s="1"/>
  <c r="I676" i="4"/>
  <c r="L676" i="4" s="1"/>
  <c r="J79" i="4"/>
  <c r="M79" i="4" s="1"/>
  <c r="I79" i="4"/>
  <c r="L79" i="4" s="1"/>
  <c r="J733" i="4"/>
  <c r="M733" i="4" s="1"/>
  <c r="I733" i="4"/>
  <c r="L733" i="4" s="1"/>
  <c r="J149" i="4"/>
  <c r="M149" i="4" s="1"/>
  <c r="I149" i="4"/>
  <c r="L149" i="4" s="1"/>
  <c r="J75" i="4"/>
  <c r="M75" i="4" s="1"/>
  <c r="I75" i="4"/>
  <c r="L75" i="4" s="1"/>
  <c r="J488" i="4"/>
  <c r="M488" i="4" s="1"/>
  <c r="I488" i="4"/>
  <c r="L488" i="4" s="1"/>
  <c r="J332" i="4"/>
  <c r="M332" i="4" s="1"/>
  <c r="I332" i="4"/>
  <c r="L332" i="4" s="1"/>
  <c r="J229" i="4"/>
  <c r="M229" i="4" s="1"/>
  <c r="I229" i="4"/>
  <c r="L229" i="4" s="1"/>
  <c r="J230" i="4"/>
  <c r="M230" i="4" s="1"/>
  <c r="I230" i="4"/>
  <c r="L230" i="4" s="1"/>
  <c r="J353" i="4"/>
  <c r="M353" i="4" s="1"/>
  <c r="I353" i="4"/>
  <c r="L353" i="4" s="1"/>
  <c r="J338" i="4"/>
  <c r="M338" i="4" s="1"/>
  <c r="I338" i="4"/>
  <c r="L338" i="4" s="1"/>
  <c r="J381" i="4"/>
  <c r="M381" i="4" s="1"/>
  <c r="I381" i="4"/>
  <c r="L381" i="4" s="1"/>
  <c r="J595" i="4"/>
  <c r="M595" i="4" s="1"/>
  <c r="I595" i="4"/>
  <c r="L595" i="4" s="1"/>
  <c r="J890" i="4"/>
  <c r="M890" i="4" s="1"/>
  <c r="I890" i="4"/>
  <c r="L890" i="4" s="1"/>
  <c r="J18" i="4"/>
  <c r="M18" i="4" s="1"/>
  <c r="I18" i="4"/>
  <c r="L18" i="4" s="1"/>
  <c r="J522" i="4"/>
  <c r="M522" i="4" s="1"/>
  <c r="I522" i="4"/>
  <c r="L522" i="4" s="1"/>
  <c r="J419" i="4"/>
  <c r="M419" i="4" s="1"/>
  <c r="I419" i="4"/>
  <c r="L419" i="4" s="1"/>
  <c r="J790" i="4"/>
  <c r="M790" i="4" s="1"/>
  <c r="I790" i="4"/>
  <c r="L790" i="4" s="1"/>
  <c r="J397" i="4"/>
  <c r="M397" i="4" s="1"/>
  <c r="I397" i="4"/>
  <c r="L397" i="4" s="1"/>
  <c r="J306" i="4"/>
  <c r="M306" i="4" s="1"/>
  <c r="I306" i="4"/>
  <c r="L306" i="4" s="1"/>
  <c r="J732" i="4"/>
  <c r="M732" i="4" s="1"/>
  <c r="I732" i="4"/>
  <c r="L732" i="4" s="1"/>
  <c r="J831" i="4"/>
  <c r="M831" i="4" s="1"/>
  <c r="I831" i="4"/>
  <c r="L831" i="4" s="1"/>
  <c r="J613" i="4"/>
  <c r="M613" i="4" s="1"/>
  <c r="I613" i="4"/>
  <c r="L613" i="4" s="1"/>
  <c r="J659" i="4"/>
  <c r="M659" i="4" s="1"/>
  <c r="I659" i="4"/>
  <c r="L659" i="4" s="1"/>
  <c r="J325" i="4"/>
  <c r="M325" i="4" s="1"/>
  <c r="I325" i="4"/>
  <c r="L325" i="4" s="1"/>
  <c r="J369" i="4"/>
  <c r="M369" i="4" s="1"/>
  <c r="I369" i="4"/>
  <c r="L369" i="4" s="1"/>
  <c r="J663" i="4"/>
  <c r="M663" i="4" s="1"/>
  <c r="I663" i="4"/>
  <c r="L663" i="4" s="1"/>
  <c r="J53" i="4"/>
  <c r="M53" i="4" s="1"/>
  <c r="I53" i="4"/>
  <c r="L53" i="4" s="1"/>
  <c r="J718" i="4"/>
  <c r="M718" i="4" s="1"/>
  <c r="I718" i="4"/>
  <c r="L718" i="4" s="1"/>
  <c r="J551" i="4"/>
  <c r="M551" i="4" s="1"/>
  <c r="I551" i="4"/>
  <c r="L551" i="4" s="1"/>
  <c r="J692" i="4"/>
  <c r="M692" i="4" s="1"/>
  <c r="I692" i="4"/>
  <c r="L692" i="4" s="1"/>
  <c r="J590" i="4"/>
  <c r="M590" i="4" s="1"/>
  <c r="I590" i="4"/>
  <c r="L590" i="4" s="1"/>
  <c r="J8" i="4"/>
  <c r="M8" i="4" s="1"/>
  <c r="I8" i="4"/>
  <c r="L8" i="4" s="1"/>
  <c r="J10" i="4"/>
  <c r="M10" i="4" s="1"/>
  <c r="I10" i="4"/>
  <c r="L10" i="4" s="1"/>
  <c r="J171" i="4"/>
  <c r="M171" i="4" s="1"/>
  <c r="I171" i="4"/>
  <c r="L171" i="4" s="1"/>
  <c r="J884" i="4"/>
  <c r="M884" i="4" s="1"/>
  <c r="I884" i="4"/>
  <c r="L884" i="4" s="1"/>
  <c r="J97" i="4"/>
  <c r="M97" i="4" s="1"/>
  <c r="I97" i="4"/>
  <c r="L97" i="4" s="1"/>
  <c r="J78" i="4"/>
  <c r="M78" i="4" s="1"/>
  <c r="I78" i="4"/>
  <c r="L78" i="4" s="1"/>
  <c r="J5" i="4"/>
  <c r="M5" i="4" s="1"/>
  <c r="I5" i="4"/>
  <c r="L5" i="4" s="1"/>
  <c r="J529" i="4"/>
  <c r="M529" i="4" s="1"/>
  <c r="I529" i="4"/>
  <c r="L529" i="4" s="1"/>
  <c r="J719" i="4"/>
  <c r="M719" i="4" s="1"/>
  <c r="I719" i="4"/>
  <c r="L719" i="4" s="1"/>
  <c r="J421" i="4"/>
  <c r="M421" i="4" s="1"/>
  <c r="I421" i="4"/>
  <c r="L421" i="4" s="1"/>
  <c r="J234" i="4"/>
  <c r="M234" i="4" s="1"/>
  <c r="I234" i="4"/>
  <c r="L234" i="4" s="1"/>
  <c r="J68" i="4"/>
  <c r="M68" i="4" s="1"/>
  <c r="I68" i="4"/>
  <c r="L68" i="4" s="1"/>
  <c r="J17" i="4"/>
  <c r="M17" i="4" s="1"/>
  <c r="I17" i="4"/>
  <c r="L17" i="4" s="1"/>
  <c r="J904" i="4"/>
  <c r="M904" i="4" s="1"/>
  <c r="I904" i="4"/>
  <c r="L904" i="4" s="1"/>
  <c r="J530" i="4"/>
  <c r="M530" i="4" s="1"/>
  <c r="I530" i="4"/>
  <c r="L530" i="4" s="1"/>
  <c r="J791" i="4"/>
  <c r="M791" i="4" s="1"/>
  <c r="I791" i="4"/>
  <c r="L791" i="4" s="1"/>
  <c r="J693" i="4"/>
  <c r="M693" i="4" s="1"/>
  <c r="I693" i="4"/>
  <c r="L693" i="4" s="1"/>
  <c r="J818" i="4"/>
  <c r="M818" i="4" s="1"/>
  <c r="I818" i="4"/>
  <c r="L818" i="4" s="1"/>
  <c r="J813" i="4"/>
  <c r="M813" i="4" s="1"/>
  <c r="I813" i="4"/>
  <c r="L813" i="4" s="1"/>
  <c r="J520" i="4"/>
  <c r="M520" i="4" s="1"/>
  <c r="I520" i="4"/>
  <c r="L520" i="4" s="1"/>
  <c r="J55" i="4"/>
  <c r="M55" i="4" s="1"/>
  <c r="I55" i="4"/>
  <c r="L55" i="4" s="1"/>
  <c r="J814" i="4"/>
  <c r="M814" i="4" s="1"/>
  <c r="I814" i="4"/>
  <c r="L814" i="4" s="1"/>
  <c r="J675" i="4"/>
  <c r="M675" i="4" s="1"/>
  <c r="I675" i="4"/>
  <c r="L675" i="4" s="1"/>
  <c r="J609" i="4"/>
  <c r="M609" i="4" s="1"/>
  <c r="I609" i="4"/>
  <c r="L609" i="4" s="1"/>
  <c r="J276" i="4"/>
  <c r="M276" i="4" s="1"/>
  <c r="I276" i="4"/>
  <c r="L276" i="4" s="1"/>
  <c r="J866" i="4"/>
  <c r="M866" i="4" s="1"/>
  <c r="I866" i="4"/>
  <c r="L866" i="4" s="1"/>
  <c r="J475" i="4"/>
  <c r="M475" i="4" s="1"/>
  <c r="I475" i="4"/>
  <c r="L475" i="4" s="1"/>
  <c r="J608" i="4"/>
  <c r="M608" i="4" s="1"/>
  <c r="I608" i="4"/>
  <c r="L608" i="4" s="1"/>
  <c r="J615" i="4"/>
  <c r="M615" i="4" s="1"/>
  <c r="I615" i="4"/>
  <c r="L615" i="4" s="1"/>
  <c r="J598" i="4"/>
  <c r="M598" i="4" s="1"/>
  <c r="I598" i="4"/>
  <c r="L598" i="4" s="1"/>
  <c r="J502" i="4"/>
  <c r="M502" i="4" s="1"/>
  <c r="I502" i="4"/>
  <c r="L502" i="4" s="1"/>
  <c r="J76" i="4"/>
  <c r="M76" i="4" s="1"/>
  <c r="I76" i="4"/>
  <c r="L76" i="4" s="1"/>
  <c r="J404" i="4"/>
  <c r="M404" i="4" s="1"/>
  <c r="I404" i="4"/>
  <c r="L404" i="4" s="1"/>
  <c r="J226" i="4"/>
  <c r="M226" i="4" s="1"/>
  <c r="I226" i="4"/>
  <c r="L226" i="4" s="1"/>
  <c r="J506" i="4"/>
  <c r="M506" i="4" s="1"/>
  <c r="I506" i="4"/>
  <c r="L506" i="4" s="1"/>
  <c r="J1028" i="4"/>
  <c r="M1028" i="4" s="1"/>
  <c r="I1028" i="4"/>
  <c r="L1028" i="4" s="1"/>
  <c r="J88" i="4"/>
  <c r="M88" i="4" s="1"/>
  <c r="I88" i="4"/>
  <c r="L88" i="4" s="1"/>
  <c r="J668" i="4"/>
  <c r="M668" i="4" s="1"/>
  <c r="I668" i="4"/>
  <c r="L668" i="4" s="1"/>
  <c r="J231" i="4"/>
  <c r="M231" i="4" s="1"/>
  <c r="I231" i="4"/>
  <c r="L231" i="4" s="1"/>
  <c r="J932" i="4"/>
  <c r="M932" i="4" s="1"/>
  <c r="I932" i="4"/>
  <c r="L932" i="4" s="1"/>
  <c r="J518" i="4"/>
  <c r="M518" i="4" s="1"/>
  <c r="I518" i="4"/>
  <c r="L518" i="4" s="1"/>
  <c r="J905" i="4"/>
  <c r="M905" i="4" s="1"/>
  <c r="I905" i="4"/>
  <c r="L905" i="4" s="1"/>
  <c r="J589" i="4"/>
  <c r="M589" i="4" s="1"/>
  <c r="I589" i="4"/>
  <c r="L589" i="4" s="1"/>
  <c r="J745" i="4"/>
  <c r="M745" i="4" s="1"/>
  <c r="I745" i="4"/>
  <c r="L745" i="4" s="1"/>
  <c r="J885" i="4"/>
  <c r="M885" i="4" s="1"/>
  <c r="I885" i="4"/>
  <c r="L885" i="4" s="1"/>
  <c r="J418" i="4"/>
  <c r="M418" i="4" s="1"/>
  <c r="I418" i="4"/>
  <c r="L418" i="4" s="1"/>
  <c r="J533" i="4"/>
  <c r="M533" i="4" s="1"/>
  <c r="I533" i="4"/>
  <c r="L533" i="4" s="1"/>
  <c r="J788" i="4"/>
  <c r="M788" i="4" s="1"/>
  <c r="I788" i="4"/>
  <c r="L788" i="4" s="1"/>
  <c r="J971" i="4"/>
  <c r="M971" i="4" s="1"/>
  <c r="I971" i="4"/>
  <c r="L971" i="4" s="1"/>
  <c r="J883" i="4"/>
  <c r="M883" i="4" s="1"/>
  <c r="I883" i="4"/>
  <c r="L883" i="4" s="1"/>
  <c r="J611" i="4"/>
  <c r="M611" i="4" s="1"/>
  <c r="I611" i="4"/>
  <c r="L611" i="4" s="1"/>
  <c r="J354" i="4"/>
  <c r="M354" i="4" s="1"/>
  <c r="I354" i="4"/>
  <c r="L354" i="4" s="1"/>
  <c r="J740" i="4"/>
  <c r="M740" i="4" s="1"/>
  <c r="I740" i="4"/>
  <c r="L740" i="4" s="1"/>
  <c r="J569" i="4"/>
  <c r="M569" i="4" s="1"/>
  <c r="I569" i="4"/>
  <c r="L569" i="4" s="1"/>
  <c r="J594" i="4"/>
  <c r="M594" i="4" s="1"/>
  <c r="I594" i="4"/>
  <c r="L594" i="4" s="1"/>
  <c r="J612" i="4"/>
  <c r="M612" i="4" s="1"/>
  <c r="I612" i="4"/>
  <c r="L612" i="4" s="1"/>
  <c r="J389" i="4"/>
  <c r="M389" i="4" s="1"/>
  <c r="I389" i="4"/>
  <c r="L389" i="4" s="1"/>
  <c r="J384" i="4"/>
  <c r="M384" i="4" s="1"/>
  <c r="I384" i="4"/>
  <c r="L384" i="4" s="1"/>
  <c r="J963" i="4"/>
  <c r="M963" i="4" s="1"/>
  <c r="I963" i="4"/>
  <c r="L963" i="4" s="1"/>
  <c r="J514" i="4"/>
  <c r="M514" i="4" s="1"/>
  <c r="I514" i="4"/>
  <c r="L514" i="4" s="1"/>
  <c r="J684" i="4"/>
  <c r="M684" i="4" s="1"/>
  <c r="I684" i="4"/>
  <c r="L684" i="4" s="1"/>
  <c r="J661" i="4"/>
  <c r="M661" i="4" s="1"/>
  <c r="I661" i="4"/>
  <c r="L661" i="4" s="1"/>
  <c r="J752" i="4"/>
  <c r="M752" i="4" s="1"/>
  <c r="I752" i="4"/>
  <c r="L752" i="4" s="1"/>
  <c r="J486" i="4"/>
  <c r="M486" i="4" s="1"/>
  <c r="I486" i="4"/>
  <c r="L486" i="4" s="1"/>
  <c r="J999" i="4"/>
  <c r="M999" i="4" s="1"/>
  <c r="I999" i="4"/>
  <c r="L999" i="4" s="1"/>
  <c r="J346" i="4"/>
  <c r="M346" i="4" s="1"/>
  <c r="I346" i="4"/>
  <c r="L346" i="4" s="1"/>
  <c r="J1009" i="4"/>
  <c r="M1009" i="4" s="1"/>
  <c r="I1009" i="4"/>
  <c r="L1009" i="4" s="1"/>
  <c r="J796" i="4"/>
  <c r="M796" i="4" s="1"/>
  <c r="I796" i="4"/>
  <c r="L796" i="4" s="1"/>
  <c r="J139" i="4"/>
  <c r="M139" i="4" s="1"/>
  <c r="I139" i="4"/>
  <c r="L139" i="4" s="1"/>
  <c r="J758" i="4"/>
  <c r="M758" i="4" s="1"/>
  <c r="I758" i="4"/>
  <c r="L758" i="4" s="1"/>
  <c r="J470" i="4"/>
  <c r="M470" i="4" s="1"/>
  <c r="I470" i="4"/>
  <c r="L470" i="4" s="1"/>
  <c r="J1001" i="4"/>
  <c r="M1001" i="4" s="1"/>
  <c r="I1001" i="4"/>
  <c r="L1001" i="4" s="1"/>
  <c r="J728" i="4"/>
  <c r="M728" i="4" s="1"/>
  <c r="I728" i="4"/>
  <c r="L728" i="4" s="1"/>
  <c r="J474" i="4"/>
  <c r="M474" i="4" s="1"/>
  <c r="I474" i="4"/>
  <c r="L474" i="4" s="1"/>
  <c r="J232" i="4"/>
  <c r="M232" i="4" s="1"/>
  <c r="I232" i="4"/>
  <c r="L232" i="4" s="1"/>
  <c r="J535" i="4"/>
  <c r="M535" i="4" s="1"/>
  <c r="I535" i="4"/>
  <c r="L535" i="4" s="1"/>
  <c r="J604" i="4"/>
  <c r="M604" i="4" s="1"/>
  <c r="I604" i="4"/>
  <c r="L604" i="4" s="1"/>
  <c r="J867" i="4"/>
  <c r="M867" i="4" s="1"/>
  <c r="I867" i="4"/>
  <c r="L867" i="4" s="1"/>
  <c r="J865" i="4"/>
  <c r="M865" i="4" s="1"/>
  <c r="I865" i="4"/>
  <c r="L865" i="4" s="1"/>
  <c r="J628" i="4"/>
  <c r="M628" i="4" s="1"/>
  <c r="I628" i="4"/>
  <c r="L628" i="4" s="1"/>
  <c r="J191" i="4"/>
  <c r="M191" i="4" s="1"/>
  <c r="I191" i="4"/>
  <c r="L191" i="4" s="1"/>
  <c r="J179" i="4"/>
  <c r="M179" i="4" s="1"/>
  <c r="I179" i="4"/>
  <c r="L179" i="4" s="1"/>
  <c r="J850" i="4"/>
  <c r="M850" i="4" s="1"/>
  <c r="I850" i="4"/>
  <c r="L850" i="4" s="1"/>
  <c r="J259" i="4"/>
  <c r="M259" i="4" s="1"/>
  <c r="I259" i="4"/>
  <c r="L259" i="4" s="1"/>
  <c r="J724" i="4"/>
  <c r="M724" i="4" s="1"/>
  <c r="I724" i="4"/>
  <c r="L724" i="4" s="1"/>
  <c r="J490" i="4"/>
  <c r="M490" i="4" s="1"/>
  <c r="I490" i="4"/>
  <c r="L490" i="4" s="1"/>
  <c r="J644" i="4"/>
  <c r="M644" i="4" s="1"/>
  <c r="I644" i="4"/>
  <c r="L644" i="4" s="1"/>
  <c r="J809" i="4"/>
  <c r="M809" i="4" s="1"/>
  <c r="I809" i="4"/>
  <c r="L809" i="4" s="1"/>
  <c r="J798" i="4"/>
  <c r="M798" i="4" s="1"/>
  <c r="I798" i="4"/>
  <c r="L798" i="4" s="1"/>
  <c r="J759" i="4"/>
  <c r="M759" i="4" s="1"/>
  <c r="I759" i="4"/>
  <c r="L759" i="4" s="1"/>
  <c r="J727" i="4"/>
  <c r="M727" i="4" s="1"/>
  <c r="I727" i="4"/>
  <c r="L727" i="4" s="1"/>
  <c r="J1005" i="4"/>
  <c r="M1005" i="4" s="1"/>
  <c r="I1005" i="4"/>
  <c r="L1005" i="4" s="1"/>
  <c r="J485" i="4"/>
  <c r="M485" i="4" s="1"/>
  <c r="I485" i="4"/>
  <c r="L485" i="4" s="1"/>
  <c r="J962" i="4"/>
  <c r="M962" i="4" s="1"/>
  <c r="I962" i="4"/>
  <c r="L962" i="4" s="1"/>
  <c r="J1007" i="4"/>
  <c r="M1007" i="4" s="1"/>
  <c r="I1007" i="4"/>
  <c r="L1007" i="4" s="1"/>
  <c r="J642" i="4"/>
  <c r="M642" i="4" s="1"/>
  <c r="I642" i="4"/>
  <c r="L642" i="4" s="1"/>
  <c r="J725" i="4"/>
  <c r="M725" i="4" s="1"/>
  <c r="I725" i="4"/>
  <c r="L725" i="4" s="1"/>
  <c r="J370" i="4"/>
  <c r="M370" i="4" s="1"/>
  <c r="I370" i="4"/>
  <c r="L370" i="4" s="1"/>
  <c r="J172" i="4"/>
  <c r="M172" i="4" s="1"/>
  <c r="I172" i="4"/>
  <c r="L172" i="4" s="1"/>
  <c r="J466" i="4"/>
  <c r="M466" i="4" s="1"/>
  <c r="I466" i="4"/>
  <c r="L466" i="4" s="1"/>
  <c r="J146" i="4"/>
  <c r="M146" i="4" s="1"/>
  <c r="I146" i="4"/>
  <c r="L146" i="4" s="1"/>
  <c r="J742" i="4"/>
  <c r="M742" i="4" s="1"/>
  <c r="I742" i="4"/>
  <c r="L742" i="4" s="1"/>
  <c r="J679" i="4"/>
  <c r="M679" i="4" s="1"/>
  <c r="I679" i="4"/>
  <c r="L679" i="4" s="1"/>
  <c r="J28" i="4"/>
  <c r="M28" i="4" s="1"/>
  <c r="I28" i="4"/>
  <c r="L28" i="4" s="1"/>
  <c r="K226" i="4" l="1"/>
  <c r="K598" i="4"/>
  <c r="K866" i="4"/>
  <c r="K818" i="4"/>
  <c r="K421" i="4"/>
  <c r="K78" i="4"/>
  <c r="K353" i="4"/>
  <c r="K488" i="4"/>
  <c r="K79" i="4"/>
  <c r="K286" i="4"/>
  <c r="K489" i="4"/>
  <c r="K959" i="4"/>
  <c r="K563" i="4"/>
  <c r="K423" i="4"/>
  <c r="K196" i="4"/>
  <c r="K82" i="4"/>
  <c r="K714" i="4"/>
  <c r="K882" i="4"/>
  <c r="K629" i="4"/>
  <c r="K333" i="4"/>
  <c r="K125" i="4"/>
  <c r="K324" i="4"/>
  <c r="K897" i="4"/>
  <c r="K814" i="4"/>
  <c r="K904" i="4"/>
  <c r="K10" i="4"/>
  <c r="K551" i="4"/>
  <c r="K369" i="4"/>
  <c r="K831" i="4"/>
  <c r="K790" i="4"/>
  <c r="K890" i="4"/>
  <c r="K307" i="4"/>
  <c r="K146" i="4"/>
  <c r="K725" i="4"/>
  <c r="K485" i="4"/>
  <c r="K724" i="4"/>
  <c r="K191" i="4"/>
  <c r="K604" i="4"/>
  <c r="K728" i="4"/>
  <c r="K139" i="4"/>
  <c r="K999" i="4"/>
  <c r="K684" i="4"/>
  <c r="K389" i="4"/>
  <c r="K740" i="4"/>
  <c r="K971" i="4"/>
  <c r="K885" i="4"/>
  <c r="K518" i="4"/>
  <c r="K88" i="4"/>
  <c r="K404" i="4"/>
  <c r="K615" i="4"/>
  <c r="K276" i="4"/>
  <c r="K55" i="4"/>
  <c r="K693" i="4"/>
  <c r="K17" i="4"/>
  <c r="K719" i="4"/>
  <c r="K97" i="4"/>
  <c r="K8" i="4"/>
  <c r="K718" i="4"/>
  <c r="K325" i="4"/>
  <c r="K732" i="4"/>
  <c r="K419" i="4"/>
  <c r="K595" i="4"/>
  <c r="K230" i="4"/>
  <c r="K75" i="4"/>
  <c r="K676" i="4"/>
  <c r="K162" i="4"/>
  <c r="K577" i="4"/>
  <c r="K4" i="4"/>
  <c r="K217" i="4"/>
  <c r="K205" i="4"/>
  <c r="K260" i="4"/>
  <c r="K510" i="4"/>
  <c r="K223" i="4"/>
  <c r="K896" i="4"/>
  <c r="K877" i="4"/>
  <c r="K650" i="4"/>
  <c r="K445" i="4"/>
  <c r="K914" i="4"/>
  <c r="K967" i="4"/>
  <c r="K1025" i="4"/>
  <c r="K990" i="4"/>
  <c r="K504" i="4"/>
  <c r="K107" i="4"/>
  <c r="K426" i="4"/>
  <c r="K957" i="4"/>
  <c r="K284" i="4"/>
  <c r="K948" i="4"/>
  <c r="K304" i="4"/>
  <c r="K113" i="4"/>
  <c r="K875" i="4"/>
  <c r="K278" i="4"/>
  <c r="K395" i="4"/>
  <c r="K433" i="4"/>
  <c r="K995" i="4"/>
  <c r="K960" i="4"/>
  <c r="K800" i="4"/>
  <c r="K988" i="4"/>
  <c r="K211" i="4"/>
  <c r="K587" i="4"/>
  <c r="K544" i="4"/>
  <c r="K797" i="4"/>
  <c r="K499" i="4"/>
  <c r="K417" i="4"/>
  <c r="K144" i="4"/>
  <c r="K323" i="4"/>
  <c r="K851" i="4"/>
  <c r="K451" i="4"/>
  <c r="K72" i="4"/>
  <c r="K765" i="4"/>
  <c r="K124" i="4"/>
  <c r="K126" i="4"/>
  <c r="K591" i="4"/>
  <c r="K1017" i="4"/>
  <c r="K249" i="4"/>
  <c r="K1016" i="4"/>
  <c r="K989" i="4"/>
  <c r="K966" i="4"/>
  <c r="K654" i="4"/>
  <c r="K578" i="4"/>
  <c r="K768" i="4"/>
  <c r="K837" i="4"/>
  <c r="K764" i="4"/>
  <c r="K123" i="4"/>
  <c r="K122" i="4"/>
  <c r="K664" i="4"/>
  <c r="K48" i="4"/>
  <c r="K812" i="4"/>
  <c r="K291" i="4"/>
  <c r="K145" i="4"/>
  <c r="K606" i="4"/>
  <c r="K958" i="4"/>
  <c r="K290" i="4"/>
  <c r="K220" i="4"/>
  <c r="K554" i="4"/>
  <c r="K197" i="4"/>
  <c r="K111" i="4"/>
  <c r="K44" i="4"/>
  <c r="K106" i="4"/>
  <c r="K143" i="4"/>
  <c r="K893" i="4"/>
  <c r="K845" i="4"/>
  <c r="K639" i="4"/>
  <c r="K951" i="4"/>
  <c r="K283" i="4"/>
  <c r="K698" i="4"/>
  <c r="K375" i="4"/>
  <c r="K543" i="4"/>
  <c r="K1015" i="4"/>
  <c r="K14" i="4"/>
  <c r="K922" i="4"/>
  <c r="K528" i="4"/>
  <c r="K271" i="4"/>
  <c r="K909" i="4"/>
  <c r="K166" i="4"/>
  <c r="K997" i="4"/>
  <c r="K1027" i="4"/>
  <c r="K637" i="4"/>
  <c r="K769" i="4"/>
  <c r="K756" i="4"/>
  <c r="K748" i="4"/>
  <c r="K843" i="4"/>
  <c r="K699" i="4"/>
  <c r="K603" i="4"/>
  <c r="K705" i="4"/>
  <c r="K268" i="4"/>
  <c r="K244" i="4"/>
  <c r="K857" i="4"/>
  <c r="K634" i="4"/>
  <c r="K672" i="4"/>
  <c r="K453" i="4"/>
  <c r="K454" i="4"/>
  <c r="K270" i="4"/>
  <c r="K949" i="4"/>
  <c r="K778" i="4"/>
  <c r="K888" i="4"/>
  <c r="K455" i="4"/>
  <c r="K561" i="4"/>
  <c r="K49" i="4"/>
  <c r="K493" i="4"/>
  <c r="K750" i="4"/>
  <c r="K1029" i="4"/>
  <c r="K316" i="4"/>
  <c r="K540" i="4"/>
  <c r="K163" i="4"/>
  <c r="K275" i="4"/>
  <c r="K66" i="4"/>
  <c r="K203" i="4"/>
  <c r="K326" i="4"/>
  <c r="K542" i="4"/>
  <c r="K574" i="4"/>
  <c r="K992" i="4"/>
  <c r="K969" i="4"/>
  <c r="K242" i="4"/>
  <c r="K428" i="4"/>
  <c r="K556" i="4"/>
  <c r="K1020" i="4"/>
  <c r="K774" i="4"/>
  <c r="K1022" i="4"/>
  <c r="K130" i="4"/>
  <c r="K51" i="4"/>
  <c r="K95" i="4"/>
  <c r="K840" i="4"/>
  <c r="K910" i="4"/>
  <c r="K22" i="4"/>
  <c r="K955" i="4"/>
  <c r="K322" i="4"/>
  <c r="K832" i="4"/>
  <c r="K557" i="4"/>
  <c r="K779" i="4"/>
  <c r="K766" i="4"/>
  <c r="K701" i="4"/>
  <c r="K315" i="4"/>
  <c r="K941" i="4"/>
  <c r="K274" i="4"/>
  <c r="K658" i="4"/>
  <c r="K356" i="4"/>
  <c r="K977" i="4"/>
  <c r="K538" i="4"/>
  <c r="K175" i="4"/>
  <c r="K826" i="4"/>
  <c r="K829" i="4"/>
  <c r="K889" i="4"/>
  <c r="K118" i="4"/>
  <c r="K252" i="4"/>
  <c r="K135" i="4"/>
  <c r="K1031" i="4"/>
  <c r="K41" i="4"/>
  <c r="K975" i="4"/>
  <c r="K164" i="4"/>
  <c r="K357" i="4"/>
  <c r="K625" i="4"/>
  <c r="K347" i="4"/>
  <c r="K712" i="4"/>
  <c r="K248" i="4"/>
  <c r="K52" i="4"/>
  <c r="K638" i="4"/>
  <c r="K289" i="4"/>
  <c r="K717" i="4"/>
  <c r="K579" i="4"/>
  <c r="K161" i="4"/>
  <c r="K600" i="4"/>
  <c r="K879" i="4"/>
  <c r="K444" i="4"/>
  <c r="K225" i="4"/>
  <c r="K864" i="4"/>
  <c r="K621" i="4"/>
  <c r="K798" i="4"/>
  <c r="K973" i="4"/>
  <c r="K305" i="4"/>
  <c r="K355" i="4"/>
  <c r="K116" i="4"/>
  <c r="K69" i="4"/>
  <c r="K295" i="4"/>
  <c r="K193" i="4"/>
  <c r="K449" i="4"/>
  <c r="K492" i="4"/>
  <c r="K40" i="4"/>
  <c r="K775" i="4"/>
  <c r="K209" i="4"/>
  <c r="K669" i="4"/>
  <c r="K212" i="4"/>
  <c r="K246" i="4"/>
  <c r="K152" i="4"/>
  <c r="K632" i="4"/>
  <c r="K786" i="4"/>
  <c r="K863" i="4"/>
  <c r="K25" i="4"/>
  <c r="K441" i="4"/>
  <c r="K272" i="4"/>
  <c r="K411" i="4"/>
  <c r="K132" i="4"/>
  <c r="K330" i="4"/>
  <c r="K495" i="4"/>
  <c r="K656" i="4"/>
  <c r="K245" i="4"/>
  <c r="K703" i="4"/>
  <c r="K399" i="4"/>
  <c r="K713" i="4"/>
  <c r="K833" i="4"/>
  <c r="K908" i="4"/>
  <c r="K1002" i="4"/>
  <c r="K233" i="4"/>
  <c r="K571" i="4"/>
  <c r="K105" i="4"/>
  <c r="K165" i="4"/>
  <c r="K221" i="4"/>
  <c r="K592" i="4"/>
  <c r="K311" i="4"/>
  <c r="K670" i="4"/>
  <c r="K844" i="4"/>
  <c r="K945" i="4"/>
  <c r="K435" i="4"/>
  <c r="K329" i="4"/>
  <c r="K503" i="4"/>
  <c r="K26" i="4"/>
  <c r="K702" i="4"/>
  <c r="K321" i="4"/>
  <c r="K483" i="4"/>
  <c r="K839" i="4"/>
  <c r="K127" i="4"/>
  <c r="K972" i="4"/>
  <c r="K570" i="4"/>
  <c r="K527" i="4"/>
  <c r="K121" i="4"/>
  <c r="K309" i="4"/>
  <c r="K976" i="4"/>
  <c r="K31" i="4"/>
  <c r="K749" i="4"/>
  <c r="K539" i="4"/>
  <c r="K34" i="4"/>
  <c r="K490" i="4"/>
  <c r="K179" i="4"/>
  <c r="K867" i="4"/>
  <c r="K474" i="4"/>
  <c r="K758" i="4"/>
  <c r="K346" i="4"/>
  <c r="K661" i="4"/>
  <c r="K384" i="4"/>
  <c r="K569" i="4"/>
  <c r="K883" i="4"/>
  <c r="K418" i="4"/>
  <c r="K905" i="4"/>
  <c r="K668" i="4"/>
  <c r="K742" i="4"/>
  <c r="K370" i="4"/>
  <c r="K962" i="4"/>
  <c r="K759" i="4"/>
  <c r="K134" i="4"/>
  <c r="K67" i="4"/>
  <c r="K980" i="4"/>
  <c r="K1033" i="4"/>
  <c r="K407" i="4"/>
  <c r="K148" i="4"/>
  <c r="K50" i="4"/>
  <c r="K968" i="4"/>
  <c r="K695" i="4"/>
  <c r="K427" i="4"/>
  <c r="K880" i="4"/>
  <c r="K516" i="4"/>
  <c r="K262" i="4"/>
  <c r="K618" i="4"/>
  <c r="K253" i="4"/>
  <c r="K480" i="4"/>
  <c r="K352" i="4"/>
  <c r="K1034" i="4"/>
  <c r="K406" i="4"/>
  <c r="K133" i="4"/>
  <c r="K708" i="4"/>
  <c r="K151" i="4"/>
  <c r="K820" i="4"/>
  <c r="K911" i="4"/>
  <c r="K391" i="4"/>
  <c r="K901" i="4"/>
  <c r="K918" i="4"/>
  <c r="K580" i="4"/>
  <c r="K210" i="4"/>
  <c r="K853" i="4"/>
  <c r="K828" i="4"/>
  <c r="K169" i="4"/>
  <c r="K855" i="4"/>
  <c r="K700" i="4"/>
  <c r="K508" i="4"/>
  <c r="K28" i="4"/>
  <c r="K466" i="4"/>
  <c r="K642" i="4"/>
  <c r="K1005" i="4"/>
  <c r="K809" i="4"/>
  <c r="K259" i="4"/>
  <c r="K628" i="4"/>
  <c r="K535" i="4"/>
  <c r="K1001" i="4"/>
  <c r="K796" i="4"/>
  <c r="K486" i="4"/>
  <c r="K514" i="4"/>
  <c r="K612" i="4"/>
  <c r="K354" i="4"/>
  <c r="K788" i="4"/>
  <c r="K745" i="4"/>
  <c r="K932" i="4"/>
  <c r="K1028" i="4"/>
  <c r="K76" i="4"/>
  <c r="K608" i="4"/>
  <c r="K609" i="4"/>
  <c r="K520" i="4"/>
  <c r="K791" i="4"/>
  <c r="K68" i="4"/>
  <c r="K529" i="4"/>
  <c r="K884" i="4"/>
  <c r="K590" i="4"/>
  <c r="K53" i="4"/>
  <c r="K659" i="4"/>
  <c r="K306" i="4"/>
  <c r="K522" i="4"/>
  <c r="K381" i="4"/>
  <c r="K229" i="4"/>
  <c r="K149" i="4"/>
  <c r="K789" i="4"/>
  <c r="K830" i="4"/>
  <c r="K23" i="4"/>
  <c r="K71" i="4"/>
  <c r="K386" i="4"/>
  <c r="K691" i="4"/>
  <c r="K285" i="4"/>
  <c r="K117" i="4"/>
  <c r="K593" i="4"/>
  <c r="K99" i="4"/>
  <c r="K385" i="4"/>
  <c r="K383" i="4"/>
  <c r="K630" i="4"/>
  <c r="K410" i="4"/>
  <c r="K120" i="4"/>
  <c r="K29" i="4"/>
  <c r="K335" i="4"/>
  <c r="K525" i="4"/>
  <c r="K1013" i="4"/>
  <c r="K30" i="4"/>
  <c r="K509" i="4"/>
  <c r="K198" i="4"/>
  <c r="K696" i="4"/>
  <c r="K294" i="4"/>
  <c r="K264" i="4"/>
  <c r="K517" i="4"/>
  <c r="K213" i="4"/>
  <c r="K811" i="4"/>
  <c r="K374" i="4"/>
  <c r="K408" i="4"/>
  <c r="K652" i="4"/>
  <c r="K1011" i="4"/>
  <c r="K100" i="4"/>
  <c r="K224" i="4"/>
  <c r="K824" i="4"/>
  <c r="K313" i="4"/>
  <c r="K933" i="4"/>
  <c r="K293" i="4"/>
  <c r="K90" i="4"/>
  <c r="K301" i="4"/>
  <c r="K138" i="4"/>
  <c r="K108" i="4"/>
  <c r="K280" i="4"/>
  <c r="K340" i="4"/>
  <c r="K942" i="4"/>
  <c r="K110" i="4"/>
  <c r="K1019" i="4"/>
  <c r="K109" i="4"/>
  <c r="K331" i="4"/>
  <c r="K900" i="4"/>
  <c r="K802" i="4"/>
  <c r="K869" i="4"/>
  <c r="K912" i="4"/>
  <c r="K471" i="4"/>
  <c r="K319" i="4"/>
  <c r="K847" i="4"/>
  <c r="K596" i="4"/>
  <c r="K195" i="4"/>
  <c r="K282" i="4"/>
  <c r="K101" i="4"/>
  <c r="K640" i="4"/>
  <c r="K300" i="4"/>
  <c r="K13" i="4"/>
  <c r="K387" i="4"/>
  <c r="K314" i="4"/>
  <c r="K715" i="4"/>
  <c r="K482" i="4"/>
  <c r="K63" i="4"/>
  <c r="K339" i="4"/>
  <c r="K1026" i="4"/>
  <c r="K194" i="4"/>
  <c r="K926" i="4"/>
  <c r="K160" i="4"/>
  <c r="K247" i="4"/>
  <c r="K186" i="4"/>
  <c r="K572" i="4"/>
  <c r="K240" i="4"/>
  <c r="K296" i="4"/>
  <c r="K601" i="4"/>
  <c r="K377" i="4"/>
  <c r="K998" i="4"/>
  <c r="K950" i="4"/>
  <c r="K180" i="4"/>
  <c r="K46" i="4"/>
  <c r="K747" i="4"/>
  <c r="K436" i="4"/>
  <c r="K500" i="4"/>
  <c r="K636" i="4"/>
  <c r="K720" i="4"/>
  <c r="K312" i="4"/>
  <c r="K744" i="4"/>
  <c r="K921" i="4"/>
  <c r="K755" i="4"/>
  <c r="K770" i="4"/>
  <c r="K505" i="4"/>
  <c r="K458" i="4"/>
  <c r="K439" i="4"/>
  <c r="K154" i="4"/>
  <c r="K815" i="4"/>
  <c r="K167" i="4"/>
  <c r="K112" i="4"/>
  <c r="K876" i="4"/>
  <c r="K364" i="4"/>
  <c r="K440" i="4"/>
  <c r="K388" i="4"/>
  <c r="K1024" i="4"/>
  <c r="K526" i="4"/>
  <c r="K915" i="4"/>
  <c r="K380" i="4"/>
  <c r="K996" i="4"/>
  <c r="K156" i="4"/>
  <c r="K799" i="4"/>
  <c r="K413" i="4"/>
  <c r="K303" i="4"/>
  <c r="K870" i="4"/>
  <c r="K1021" i="4"/>
  <c r="K80" i="4"/>
  <c r="K452" i="4"/>
  <c r="K378" i="4"/>
  <c r="K379" i="4"/>
  <c r="K954" i="4"/>
  <c r="K362" i="4"/>
  <c r="K739" i="4"/>
  <c r="K511" i="4"/>
  <c r="K73" i="4"/>
  <c r="K119" i="4"/>
  <c r="K562" i="4"/>
  <c r="K697" i="4"/>
  <c r="K450" i="4"/>
  <c r="K32" i="4"/>
  <c r="K228" i="4"/>
  <c r="K982" i="4"/>
  <c r="K443" i="4"/>
  <c r="K24" i="4"/>
  <c r="K265" i="4"/>
  <c r="K351" i="4"/>
  <c r="K974" i="4"/>
  <c r="K679" i="4"/>
  <c r="K172" i="4"/>
  <c r="K1007" i="4"/>
  <c r="K727" i="4"/>
  <c r="K644" i="4"/>
  <c r="K850" i="4"/>
  <c r="K865" i="4"/>
  <c r="K232" i="4"/>
  <c r="K470" i="4"/>
  <c r="K1009" i="4"/>
  <c r="K752" i="4"/>
  <c r="K963" i="4"/>
  <c r="K594" i="4"/>
  <c r="K611" i="4"/>
  <c r="K533" i="4"/>
  <c r="K589" i="4"/>
  <c r="K231" i="4"/>
  <c r="K506" i="4"/>
  <c r="K502" i="4"/>
  <c r="K475" i="4"/>
  <c r="K813" i="4"/>
  <c r="K530" i="4"/>
  <c r="K234" i="4"/>
  <c r="K5" i="4"/>
  <c r="K171" i="4"/>
  <c r="K692" i="4"/>
  <c r="K663" i="4"/>
  <c r="K613" i="4"/>
  <c r="K397" i="4"/>
  <c r="K18" i="4"/>
  <c r="K338" i="4"/>
  <c r="K332" i="4"/>
  <c r="K733" i="4"/>
  <c r="K320" i="4"/>
  <c r="K208" i="4"/>
  <c r="K524" i="4"/>
  <c r="K215" i="4"/>
  <c r="K216" i="4"/>
  <c r="K281" i="4"/>
  <c r="K891" i="4"/>
  <c r="K907" i="4"/>
  <c r="K767" i="4"/>
  <c r="K689" i="4"/>
  <c r="K823" i="4"/>
  <c r="K447" i="4"/>
  <c r="K222" i="4"/>
  <c r="K835" i="4"/>
  <c r="K881" i="4"/>
  <c r="K425" i="4"/>
  <c r="K368" i="4"/>
  <c r="K498" i="4"/>
  <c r="K446" i="4"/>
  <c r="K834" i="4"/>
  <c r="K878" i="4"/>
  <c r="K617" i="4"/>
  <c r="K298" i="4"/>
  <c r="K409" i="4"/>
  <c r="K359" i="4"/>
  <c r="K519" i="4"/>
  <c r="K496" i="4"/>
  <c r="K269" i="4"/>
  <c r="K266" i="4"/>
  <c r="K250" i="4"/>
  <c r="K937" i="4"/>
  <c r="K430" i="4"/>
  <c r="K573" i="4"/>
  <c r="K33" i="4"/>
  <c r="K825" i="4"/>
  <c r="K994" i="4"/>
  <c r="K794" i="4"/>
  <c r="K308" i="4"/>
  <c r="K361" i="4"/>
  <c r="K299" i="4"/>
  <c r="K363" i="4"/>
  <c r="K302" i="4"/>
  <c r="K93" i="4"/>
  <c r="K83" i="4"/>
  <c r="K944" i="4"/>
  <c r="K515" i="4"/>
  <c r="K938" i="4"/>
  <c r="K924" i="4"/>
  <c r="K432" i="4"/>
  <c r="K677" i="4"/>
  <c r="K21" i="4"/>
  <c r="K940" i="4"/>
  <c r="K706" i="4"/>
  <c r="K605" i="4"/>
  <c r="K736" i="4"/>
  <c r="K807" i="4"/>
  <c r="K635" i="4"/>
  <c r="K292" i="4"/>
  <c r="K102" i="4"/>
  <c r="K448" i="4"/>
  <c r="K555" i="4"/>
  <c r="K651" i="4"/>
  <c r="K9" i="4"/>
  <c r="K469" i="4"/>
  <c r="K805" i="4"/>
  <c r="K310" i="4"/>
  <c r="K81" i="4"/>
  <c r="K1036" i="4"/>
  <c r="K616" i="4"/>
  <c r="K564" i="4"/>
  <c r="K192" i="4"/>
  <c r="K267" i="4"/>
  <c r="K743" i="4"/>
  <c r="K104" i="4"/>
  <c r="K704" i="4"/>
  <c r="K442" i="4"/>
  <c r="K939" i="4"/>
  <c r="K279" i="4"/>
  <c r="K396" i="4"/>
  <c r="K187" i="4"/>
  <c r="K153" i="4"/>
  <c r="K183" i="4"/>
  <c r="K219" i="4"/>
  <c r="K585" i="4"/>
  <c r="K854" i="4"/>
  <c r="K806" i="4"/>
  <c r="K297" i="4"/>
  <c r="K773" i="4"/>
  <c r="K261" i="4"/>
  <c r="K785" i="4"/>
  <c r="K991" i="4"/>
  <c r="K27" i="4"/>
  <c r="K586" i="4"/>
  <c r="K567" i="4"/>
  <c r="K633" i="4"/>
  <c r="K568" i="4"/>
  <c r="K103" i="4"/>
  <c r="K772" i="4"/>
  <c r="K328" i="4"/>
  <c r="K438" i="4"/>
  <c r="K771" i="4"/>
  <c r="K159" i="4"/>
  <c r="K856" i="4"/>
  <c r="K327" i="4"/>
  <c r="K360" i="4"/>
  <c r="K671" i="4"/>
  <c r="K841" i="4"/>
  <c r="K707" i="4"/>
  <c r="K457" i="4"/>
  <c r="K899" i="4"/>
  <c r="K273" i="4"/>
  <c r="K919" i="4"/>
  <c r="K761" i="4"/>
  <c r="K898" i="4"/>
  <c r="K902" i="4"/>
  <c r="K776" i="4"/>
  <c r="K173" i="4"/>
  <c r="K930" i="4"/>
  <c r="K777" i="4"/>
  <c r="K35" i="4"/>
  <c r="K861" i="4"/>
  <c r="K836" i="4"/>
  <c r="K456" i="4"/>
  <c r="K512" i="4"/>
  <c r="K20" i="4"/>
  <c r="K202" i="4"/>
  <c r="K398" i="4"/>
  <c r="K37" i="4"/>
  <c r="K655" i="4"/>
  <c r="K158" i="4"/>
  <c r="K858" i="4"/>
  <c r="K947" i="4"/>
  <c r="K42" i="4"/>
  <c r="K174" i="4"/>
  <c r="K993" i="4"/>
  <c r="K852" i="4"/>
  <c r="K784" i="4"/>
  <c r="K582" i="4"/>
  <c r="K47" i="4"/>
  <c r="K927" i="4"/>
  <c r="K860" i="4"/>
  <c r="K619" i="4"/>
  <c r="K358" i="4"/>
  <c r="K341" i="4"/>
  <c r="K349" i="4"/>
  <c r="K129" i="4"/>
  <c r="K553" i="4"/>
  <c r="K678" i="4"/>
  <c r="K1018" i="4"/>
  <c r="K842" i="4"/>
  <c r="K207" i="4"/>
  <c r="K176" i="4"/>
  <c r="K43" i="4"/>
  <c r="K946" i="4"/>
  <c r="K970" i="4"/>
  <c r="K507" i="4"/>
  <c r="K552" i="4"/>
  <c r="K780" i="4"/>
  <c r="K827" i="4"/>
  <c r="K872" i="4"/>
  <c r="K437" i="4"/>
  <c r="K928" i="4"/>
  <c r="K923" i="4"/>
  <c r="K674" i="4"/>
  <c r="K114" i="4"/>
  <c r="K348" i="4"/>
  <c r="K575" i="4"/>
  <c r="K657" i="4"/>
  <c r="K214" i="4"/>
  <c r="K521" i="4"/>
  <c r="K365" i="4"/>
  <c r="K868" i="4"/>
  <c r="K887" i="4"/>
  <c r="K459" i="4"/>
  <c r="K559" i="4"/>
  <c r="K241" i="4"/>
  <c r="K131" i="4"/>
  <c r="K376" i="4"/>
  <c r="K201" i="4"/>
  <c r="K903" i="4"/>
  <c r="K263" i="4"/>
  <c r="K760" i="4"/>
  <c r="K1023" i="4"/>
  <c r="K243" i="4"/>
  <c r="K643" i="4"/>
  <c r="K394" i="4"/>
  <c r="K576" i="4"/>
  <c r="K541" i="4"/>
  <c r="K155" i="4"/>
  <c r="K157" i="4"/>
  <c r="K584" i="4"/>
  <c r="K846" i="4"/>
  <c r="K838" i="4"/>
  <c r="K660" i="4"/>
  <c r="K583" i="4"/>
  <c r="K38" i="4"/>
  <c r="K916" i="4"/>
  <c r="K549" i="4"/>
  <c r="K350" i="4"/>
  <c r="K871" i="4"/>
  <c r="K45" i="4"/>
  <c r="K987" i="4"/>
  <c r="K494" i="4"/>
  <c r="K497" i="4"/>
  <c r="K631" i="4"/>
  <c r="K550" i="4"/>
  <c r="K925" i="4"/>
  <c r="K682" i="4"/>
  <c r="K620" i="4"/>
  <c r="K892" i="4"/>
  <c r="K581" i="4"/>
  <c r="K412" i="4"/>
  <c r="K894" i="4"/>
  <c r="K673" i="4"/>
  <c r="K558" i="4"/>
  <c r="K763" i="4"/>
  <c r="K906" i="4"/>
  <c r="K65" i="4"/>
  <c r="K953" i="4"/>
  <c r="K1032" i="4"/>
  <c r="K862" i="4"/>
  <c r="K1030" i="4"/>
  <c r="K128" i="4"/>
  <c r="K415" i="4"/>
  <c r="K317" i="4"/>
  <c r="K182" i="4"/>
  <c r="K792" i="4"/>
  <c r="K1014" i="4"/>
  <c r="K762" i="4"/>
  <c r="K168" i="4"/>
  <c r="K859" i="4"/>
  <c r="K238" i="4"/>
  <c r="K588" i="4"/>
  <c r="K917" i="4"/>
  <c r="K675" i="4"/>
  <c r="K754" i="4"/>
  <c r="K681" i="4"/>
  <c r="K400" i="4"/>
  <c r="P668" i="4"/>
</calcChain>
</file>

<file path=xl/comments1.xml><?xml version="1.0" encoding="utf-8"?>
<comments xmlns="http://schemas.openxmlformats.org/spreadsheetml/2006/main">
  <authors>
    <author>Fritsch, David A.</author>
  </authors>
  <commentList>
    <comment ref="Q149" authorId="0" shapeId="0">
      <text>
        <r>
          <rPr>
            <b/>
            <sz val="8"/>
            <color indexed="81"/>
            <rFont val="Tahoma"/>
            <family val="2"/>
          </rPr>
          <t>Fritsch, David A.:</t>
        </r>
        <r>
          <rPr>
            <sz val="8"/>
            <color indexed="81"/>
            <rFont val="Tahoma"/>
            <family val="2"/>
          </rPr>
          <t xml:space="preserve">
Assume size similar to Tioga Extension.
</t>
        </r>
      </text>
    </comment>
    <comment ref="H213" authorId="0" shapeId="0">
      <text>
        <r>
          <rPr>
            <b/>
            <sz val="8"/>
            <color indexed="81"/>
            <rFont val="Tahoma"/>
            <family val="2"/>
          </rPr>
          <t>Fritsch, David A.:</t>
        </r>
        <r>
          <rPr>
            <sz val="8"/>
            <color indexed="81"/>
            <rFont val="Tahoma"/>
            <family val="2"/>
          </rPr>
          <t xml:space="preserve">
Not built into VA, just MD</t>
        </r>
      </text>
    </comment>
    <comment ref="Q424" authorId="0" shapeId="0">
      <text>
        <r>
          <rPr>
            <b/>
            <sz val="8"/>
            <color indexed="81"/>
            <rFont val="Tahoma"/>
            <family val="2"/>
          </rPr>
          <t>Fritsch, David A.:</t>
        </r>
        <r>
          <rPr>
            <sz val="8"/>
            <color indexed="81"/>
            <rFont val="Tahoma"/>
            <family val="2"/>
          </rPr>
          <t xml:space="preserve">
6000 HP of compression at Pleasant Valley.</t>
        </r>
      </text>
    </comment>
    <comment ref="Q467" authorId="0" shapeId="0">
      <text>
        <r>
          <rPr>
            <b/>
            <sz val="8"/>
            <color indexed="81"/>
            <rFont val="Tahoma"/>
            <family val="2"/>
          </rPr>
          <t>Fritsch, David A.:</t>
        </r>
        <r>
          <rPr>
            <sz val="8"/>
            <color indexed="81"/>
            <rFont val="Tahoma"/>
            <family val="2"/>
          </rPr>
          <t xml:space="preserve">
48,835 HP of compression in 3 states.</t>
        </r>
      </text>
    </comment>
    <comment ref="Q809" authorId="0" shapeId="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<sst xmlns="http://schemas.openxmlformats.org/spreadsheetml/2006/main" count="11233" uniqueCount="3280">
  <si>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</si>
  <si>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</si>
  <si>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</si>
  <si>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</si>
  <si>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</si>
  <si>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</si>
  <si>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</si>
  <si>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</si>
  <si>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</si>
  <si>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</si>
  <si>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</si>
  <si>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</si>
  <si>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</si>
  <si>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</si>
  <si>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</si>
  <si>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</si>
  <si>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</si>
  <si>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</si>
  <si>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</si>
  <si>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</si>
  <si>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</si>
  <si>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</si>
  <si>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</si>
  <si>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</si>
  <si>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</si>
  <si>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</si>
  <si>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</si>
  <si>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</si>
  <si>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</si>
  <si>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</si>
  <si>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</si>
  <si>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</si>
  <si>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</si>
  <si>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</si>
  <si>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</si>
  <si>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</si>
  <si>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</si>
  <si>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</si>
  <si>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</si>
  <si>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</si>
  <si>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</si>
  <si>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</si>
  <si>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</si>
  <si>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</si>
  <si>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</si>
  <si>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</si>
  <si>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</si>
  <si>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</si>
  <si>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</si>
  <si>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</si>
  <si>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</si>
  <si>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</si>
  <si>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</si>
  <si>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</si>
  <si>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</si>
  <si>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</si>
  <si>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</si>
  <si>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</si>
  <si>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</si>
  <si>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</si>
  <si>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</si>
  <si>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</si>
  <si>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</si>
  <si>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</si>
  <si>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</si>
  <si>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</si>
  <si>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</si>
  <si>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</si>
  <si>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</si>
  <si>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</si>
  <si>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</si>
  <si>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</si>
  <si>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</si>
  <si>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</si>
  <si>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</si>
  <si>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</si>
  <si>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</si>
  <si>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</si>
  <si>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</si>
  <si>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</si>
  <si>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</si>
  <si>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</si>
  <si>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</si>
  <si>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</si>
  <si>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</si>
  <si>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</si>
  <si>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</si>
  <si>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</si>
  <si>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</si>
  <si>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</si>
  <si>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</si>
  <si>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</si>
  <si>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</si>
  <si>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</si>
  <si>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</si>
  <si>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</si>
  <si>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</si>
  <si>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</si>
  <si>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</si>
  <si>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</si>
  <si>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</si>
  <si>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</si>
  <si>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</si>
  <si>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</si>
  <si>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</si>
  <si>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</si>
  <si>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</si>
  <si>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</si>
  <si>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</si>
  <si>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</si>
  <si>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</si>
  <si>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</si>
  <si>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</si>
  <si>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</si>
  <si>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</si>
  <si>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</si>
  <si>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</si>
  <si>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</si>
  <si>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</si>
  <si>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</si>
  <si>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</si>
  <si>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</si>
  <si>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</si>
  <si>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</si>
  <si>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</si>
  <si>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</si>
  <si>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</si>
  <si>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</si>
  <si>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</si>
  <si>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</si>
  <si>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</si>
  <si>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</si>
  <si>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</si>
  <si>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</si>
  <si>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</si>
  <si>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</si>
  <si>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</si>
  <si>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</si>
  <si>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</si>
  <si>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</si>
  <si>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</si>
  <si>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</si>
  <si>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</si>
  <si>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</si>
  <si>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</si>
  <si>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</si>
  <si>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</si>
  <si>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</si>
  <si>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</si>
  <si>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</si>
  <si>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</si>
  <si>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</si>
  <si>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</si>
  <si>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</si>
  <si>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</si>
  <si>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</si>
  <si>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</si>
  <si>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</si>
  <si>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</si>
  <si>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</si>
  <si>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</si>
  <si>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</si>
  <si>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</si>
  <si>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</si>
  <si>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</si>
  <si>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</si>
  <si>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</si>
  <si>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</si>
  <si>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</si>
  <si>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</si>
  <si>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</si>
  <si>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</si>
  <si>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</si>
  <si>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</si>
  <si>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</si>
  <si>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</si>
  <si>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</si>
  <si>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</si>
  <si>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</si>
  <si>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</si>
  <si>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</si>
  <si>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</si>
  <si>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</si>
  <si>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</si>
  <si>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</si>
  <si>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</si>
  <si>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</si>
  <si>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</si>
  <si>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</si>
  <si>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</si>
  <si>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</si>
  <si>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</si>
  <si>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</si>
  <si>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</si>
  <si>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</si>
  <si>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</si>
  <si>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</si>
  <si>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</si>
  <si>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</si>
  <si>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</si>
  <si>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</si>
  <si>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</si>
  <si>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</si>
  <si>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</si>
  <si>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</si>
  <si>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</si>
  <si>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</si>
  <si>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</si>
  <si>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</si>
  <si>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</si>
  <si>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</si>
  <si>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</si>
  <si>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</si>
  <si>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</si>
  <si>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</si>
  <si>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</si>
  <si>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</si>
  <si>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</si>
  <si>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</si>
  <si>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</si>
  <si>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</si>
  <si>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</si>
  <si>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</si>
  <si>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</si>
  <si>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</si>
  <si>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</si>
  <si>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</si>
  <si>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</si>
  <si>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</si>
  <si>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</si>
  <si>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</si>
  <si>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</si>
  <si>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</si>
  <si>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</si>
  <si>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</si>
  <si>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</si>
  <si>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</si>
  <si>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</si>
  <si>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</si>
  <si>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</si>
  <si>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</si>
  <si>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</si>
  <si>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</si>
  <si>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</si>
  <si>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</si>
  <si>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</si>
  <si>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</si>
  <si>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</si>
  <si>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</si>
  <si>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</si>
  <si>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</si>
  <si>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</si>
  <si>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</si>
  <si>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</si>
  <si>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</si>
  <si>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</si>
  <si>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</si>
  <si>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</si>
  <si>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</si>
  <si>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</si>
  <si>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</si>
  <si>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</si>
  <si>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</si>
  <si>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</si>
  <si>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</si>
  <si>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</si>
  <si>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</si>
  <si>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</si>
  <si>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</si>
  <si>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</si>
  <si>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</si>
  <si>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</si>
  <si>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</si>
  <si>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</si>
  <si>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</si>
  <si>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</si>
  <si>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</si>
  <si>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</si>
  <si>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</si>
  <si>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</si>
  <si>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</si>
  <si>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</si>
  <si>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</si>
  <si>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</si>
  <si>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</si>
  <si>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</si>
  <si>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</si>
  <si>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</si>
  <si>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</si>
  <si>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</si>
  <si>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</si>
  <si>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</si>
  <si>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</si>
  <si>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</si>
  <si>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</si>
  <si>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</si>
  <si>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</si>
  <si>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</si>
  <si>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</si>
  <si>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</si>
  <si>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</si>
  <si>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</si>
  <si>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</si>
  <si>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</si>
  <si>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</si>
  <si>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</si>
  <si>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</si>
  <si>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</si>
  <si>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</si>
  <si>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</si>
  <si>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</si>
  <si>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</si>
  <si>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</si>
  <si>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</si>
  <si>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</si>
  <si>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</si>
  <si>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</si>
  <si>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</si>
  <si>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</si>
  <si>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</si>
  <si>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</si>
  <si>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</si>
  <si>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</si>
  <si>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</si>
  <si>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</si>
  <si>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</si>
  <si>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</si>
  <si>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</si>
  <si>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</si>
  <si>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</si>
  <si>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</si>
  <si>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</si>
  <si>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</si>
  <si>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</si>
  <si>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</si>
  <si>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</si>
  <si>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</si>
  <si>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</si>
  <si>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</si>
  <si>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</si>
  <si>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</si>
  <si>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</si>
  <si>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</si>
  <si>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</si>
  <si>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</si>
  <si>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</si>
  <si>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</si>
  <si>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</si>
  <si>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</si>
  <si>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</si>
  <si>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</si>
  <si>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</si>
  <si>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</si>
  <si>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</si>
  <si>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</si>
  <si>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</si>
  <si>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</si>
  <si>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</si>
  <si>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</si>
  <si>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</si>
  <si>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</si>
  <si>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</si>
  <si>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</si>
  <si>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</si>
  <si>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</si>
  <si>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</si>
  <si>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</si>
  <si>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</si>
  <si>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</si>
  <si>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</si>
  <si>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</si>
  <si>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</si>
  <si>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</si>
  <si>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</si>
  <si>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</si>
  <si>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</si>
  <si>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</si>
  <si>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</si>
  <si>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</si>
  <si>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</si>
  <si>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</si>
  <si>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</si>
  <si>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</si>
  <si>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</si>
  <si>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</si>
  <si>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</si>
  <si>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</si>
  <si>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</si>
  <si>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</si>
  <si>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</si>
  <si>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36,30</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</si>
  <si>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</si>
  <si>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</si>
  <si>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</si>
  <si>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</si>
  <si>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</si>
  <si>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</si>
  <si>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</si>
  <si>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</si>
  <si>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</si>
  <si>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</si>
  <si>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</si>
  <si>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</si>
  <si>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</si>
  <si>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36,24</t>
  </si>
  <si>
    <t>CP11-56</t>
  </si>
  <si>
    <t>UT,WY</t>
  </si>
  <si>
    <t>Tioga Lateral Project</t>
  </si>
  <si>
    <t>CP12-50</t>
  </si>
  <si>
    <t>Willcox Lateral 2013 Expansion Project</t>
  </si>
  <si>
    <t>TX,MX</t>
  </si>
  <si>
    <t>CP12-6</t>
  </si>
  <si>
    <t>Mississippi Hub Storage Phase 2</t>
  </si>
  <si>
    <t>30,24</t>
  </si>
  <si>
    <t>CP09-110</t>
  </si>
  <si>
    <t>Bayonne Delivery Lateral Project</t>
  </si>
  <si>
    <t>20,14</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</si>
  <si>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</si>
  <si>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</si>
  <si>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</si>
  <si>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</si>
  <si>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</si>
  <si>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</si>
  <si>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</si>
  <si>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</si>
  <si>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</si>
  <si>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</si>
  <si>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</si>
  <si>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</si>
  <si>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</si>
  <si>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</si>
  <si>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</si>
  <si>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</si>
  <si>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</si>
  <si>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</si>
  <si>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</si>
  <si>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24,16</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</si>
  <si>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</si>
  <si>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</si>
  <si>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</si>
  <si>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</si>
  <si>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</si>
  <si>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</si>
  <si>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</si>
  <si>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</si>
  <si>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</si>
  <si>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</si>
  <si>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</si>
  <si>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</si>
  <si>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</si>
  <si>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</si>
  <si>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</si>
  <si>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</si>
  <si>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</si>
  <si>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</si>
  <si>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</si>
  <si>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10,6</t>
  </si>
  <si>
    <t>CP11-333</t>
  </si>
  <si>
    <t>Appalachian Gateway Project</t>
  </si>
  <si>
    <t>30,24,20</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</si>
  <si>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</si>
  <si>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</si>
  <si>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</si>
  <si>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</si>
  <si>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</si>
  <si>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</si>
  <si>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</si>
  <si>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</si>
  <si>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</si>
  <si>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</si>
  <si>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</si>
  <si>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</si>
  <si>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</si>
  <si>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</si>
  <si>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</si>
  <si>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</si>
  <si>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</si>
  <si>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</si>
  <si>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</si>
  <si>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24,20,16</t>
  </si>
  <si>
    <t>Franklin to Hastings Expansion</t>
  </si>
  <si>
    <t>CP10-472</t>
  </si>
  <si>
    <t>Northern Access Expansion Project</t>
  </si>
  <si>
    <t>CP11-128</t>
  </si>
  <si>
    <t>Moss Bluff 2011 Storage Header</t>
  </si>
  <si>
    <t>CP08-387</t>
  </si>
  <si>
    <t>North Seattle Delivery Lateral Expansion</t>
  </si>
  <si>
    <t>Cadeville Storage Headers</t>
  </si>
  <si>
    <t>16,24</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</si>
  <si>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</si>
  <si>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</si>
  <si>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</si>
  <si>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</si>
  <si>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</si>
  <si>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</si>
  <si>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</si>
  <si>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</si>
  <si>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</si>
  <si>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</si>
  <si>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</si>
  <si>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</si>
  <si>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</si>
  <si>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</si>
  <si>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</si>
  <si>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</si>
  <si>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</si>
  <si>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</si>
  <si>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</si>
  <si>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</si>
  <si>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</si>
  <si>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</si>
  <si>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</si>
  <si>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42,30,36</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</si>
  <si>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</si>
  <si>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</si>
  <si>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</si>
  <si>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</si>
  <si>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</si>
  <si>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</si>
  <si>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</si>
  <si>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</si>
  <si>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</si>
  <si>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</si>
  <si>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</si>
  <si>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42,36,30.24</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</si>
  <si>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</si>
  <si>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</si>
  <si>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</si>
  <si>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</si>
  <si>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</si>
  <si>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</si>
  <si>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</si>
  <si>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</si>
  <si>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</si>
  <si>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</si>
  <si>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</si>
  <si>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</si>
  <si>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</si>
  <si>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</si>
  <si>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</si>
  <si>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</si>
  <si>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</si>
  <si>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</si>
  <si>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</si>
  <si>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</si>
  <si>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</si>
  <si>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</si>
  <si>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</si>
  <si>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</si>
  <si>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</si>
  <si>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</si>
  <si>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</si>
  <si>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</si>
  <si>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</si>
  <si>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</si>
  <si>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</si>
  <si>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</si>
  <si>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</si>
  <si>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</si>
  <si>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</si>
  <si>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</si>
  <si>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</si>
  <si>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</si>
  <si>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</si>
  <si>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</si>
  <si>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</si>
  <si>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</si>
  <si>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</si>
  <si>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</si>
  <si>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</si>
  <si>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</si>
  <si>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</si>
  <si>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</si>
  <si>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</si>
  <si>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</si>
  <si>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</si>
  <si>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</si>
  <si>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</si>
  <si>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</si>
  <si>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</si>
  <si>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</si>
  <si>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</si>
  <si>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</si>
  <si>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</si>
  <si>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</si>
  <si>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</si>
  <si>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</si>
  <si>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</si>
  <si>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</si>
  <si>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</si>
  <si>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</si>
  <si>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</si>
  <si>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</si>
  <si>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</si>
  <si>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</si>
  <si>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</si>
  <si>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</si>
  <si>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</si>
  <si>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</si>
  <si>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</si>
  <si>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</si>
  <si>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</si>
  <si>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</si>
  <si>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</si>
  <si>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</si>
  <si>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</si>
  <si>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</si>
  <si>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</si>
  <si>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</si>
  <si>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</si>
  <si>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</si>
  <si>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</si>
  <si>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</si>
  <si>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</si>
  <si>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</si>
  <si>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</si>
  <si>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</si>
  <si>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</si>
  <si>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</si>
  <si>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</si>
  <si>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</si>
  <si>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</si>
  <si>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</si>
  <si>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</si>
  <si>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</si>
  <si>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</si>
  <si>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</si>
  <si>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</si>
  <si>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</si>
  <si>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</si>
  <si>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</si>
  <si>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</si>
  <si>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</si>
  <si>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</si>
  <si>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</si>
  <si>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</si>
  <si>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</si>
  <si>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</si>
  <si>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</si>
  <si>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</si>
  <si>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</si>
  <si>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36,26</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</si>
  <si>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</si>
  <si>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</si>
  <si>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</si>
  <si>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</si>
  <si>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</si>
  <si>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</si>
  <si>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</si>
  <si>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</si>
  <si>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</si>
  <si>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</si>
  <si>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</si>
  <si>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</si>
  <si>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</si>
  <si>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</si>
  <si>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</si>
  <si>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</si>
  <si>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</si>
  <si>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</si>
  <si>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</si>
  <si>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</si>
  <si>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</si>
  <si>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</si>
  <si>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</si>
  <si>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</si>
  <si>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</si>
  <si>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</si>
  <si>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</si>
  <si>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</si>
  <si>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</si>
  <si>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</si>
  <si>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</si>
  <si>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</si>
  <si>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</si>
  <si>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42,36,24</t>
  </si>
  <si>
    <t>CP06-459</t>
  </si>
  <si>
    <t>OK,TX,LA,MS,AL</t>
  </si>
  <si>
    <t>CP08-6</t>
  </si>
  <si>
    <t>ET Cleburne to Tolar Extension</t>
  </si>
  <si>
    <t>TGT Midland Storage Lateral Exp</t>
  </si>
  <si>
    <t>CP07-405</t>
  </si>
  <si>
    <t>Gulf Crossing Pipeline Project</t>
  </si>
  <si>
    <t>CP07-398</t>
  </si>
  <si>
    <t>Guardian Pipeline Expansion and Extension Project</t>
  </si>
  <si>
    <t>30,20</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</si>
  <si>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</si>
  <si>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</si>
  <si>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</si>
  <si>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</si>
  <si>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</si>
  <si>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</si>
  <si>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</si>
  <si>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</si>
  <si>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</si>
  <si>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</si>
  <si>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</si>
  <si>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</si>
  <si>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</si>
  <si>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</si>
  <si>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</si>
  <si>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</si>
  <si>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</si>
  <si>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</si>
  <si>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</si>
  <si>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</si>
  <si>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</si>
  <si>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</si>
  <si>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</si>
  <si>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</si>
  <si>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</si>
  <si>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</si>
  <si>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</si>
  <si>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</si>
  <si>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</si>
  <si>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</si>
  <si>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</si>
  <si>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42,24</t>
  </si>
  <si>
    <t>CP06-449</t>
  </si>
  <si>
    <t>KM REX-East Leg 1</t>
  </si>
  <si>
    <t>MO,IN,OH</t>
  </si>
  <si>
    <t>CP07-208</t>
  </si>
  <si>
    <t>KM Nebraska Ethanol Expansion Project</t>
  </si>
  <si>
    <t>16,12</t>
  </si>
  <si>
    <t>CP08-44</t>
  </si>
  <si>
    <t>KM REX/NGPL Joint Project Phase 2</t>
  </si>
  <si>
    <t>IA,IL</t>
  </si>
  <si>
    <t>Curryville Compression Expansion Project</t>
  </si>
  <si>
    <t>CP07-450</t>
  </si>
  <si>
    <t>KM REX-East Leg 2</t>
  </si>
  <si>
    <t>Transco Sentinel Expansion Phase 2</t>
  </si>
  <si>
    <t>CP08-31</t>
  </si>
  <si>
    <t>Millennium Pipeline 2008</t>
  </si>
  <si>
    <t>30,24,14</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</si>
  <si>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</si>
  <si>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</si>
  <si>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</si>
  <si>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</si>
  <si>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</si>
  <si>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</si>
  <si>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</si>
  <si>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</si>
  <si>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</si>
  <si>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</si>
  <si>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20,16,12</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</si>
  <si>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</si>
  <si>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</si>
  <si>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</si>
  <si>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</si>
  <si>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</si>
  <si>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</si>
  <si>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</si>
  <si>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</si>
  <si>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</si>
  <si>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</si>
  <si>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</si>
  <si>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</si>
  <si>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</si>
  <si>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</si>
  <si>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</si>
  <si>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</si>
  <si>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</si>
  <si>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</si>
  <si>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</si>
  <si>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</si>
  <si>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</si>
  <si>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</si>
  <si>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</si>
  <si>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</si>
  <si>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</si>
  <si>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</si>
  <si>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</si>
  <si>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</si>
  <si>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</si>
  <si>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</si>
  <si>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</si>
  <si>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</si>
  <si>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</si>
  <si>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</si>
  <si>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</si>
  <si>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</si>
  <si>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30,8,6</t>
  </si>
  <si>
    <t>CP08-95</t>
  </si>
  <si>
    <t>NY,CT</t>
  </si>
  <si>
    <t>Dominion 2008 PA Expansion</t>
  </si>
  <si>
    <t>PA,NY,MD,VA,WV,MD</t>
  </si>
  <si>
    <t>CP05-131</t>
  </si>
  <si>
    <t>Dominion Cove Point PL 2008 Expansion</t>
  </si>
  <si>
    <t>CP05-132</t>
  </si>
  <si>
    <t>Enbridge East Texas System Extension</t>
  </si>
  <si>
    <t>NNG West Leg II Expansion</t>
  </si>
  <si>
    <t>30,8</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</si>
  <si>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</si>
  <si>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</si>
  <si>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</si>
  <si>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</si>
  <si>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</si>
  <si>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</si>
  <si>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</si>
  <si>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</si>
  <si>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</si>
  <si>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</si>
  <si>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</si>
  <si>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</si>
  <si>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</si>
  <si>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</si>
  <si>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</si>
  <si>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</si>
  <si>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</si>
  <si>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</si>
  <si>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</si>
  <si>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</si>
  <si>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</si>
  <si>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</si>
  <si>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</si>
  <si>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</si>
  <si>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</si>
  <si>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</si>
  <si>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</si>
  <si>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</si>
  <si>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</si>
  <si>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</si>
  <si>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</si>
  <si>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</si>
  <si>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</si>
  <si>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</si>
  <si>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</si>
  <si>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</si>
  <si>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</si>
  <si>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</si>
  <si>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</si>
  <si>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</si>
  <si>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</si>
  <si>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</si>
  <si>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</si>
  <si>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36,18</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</si>
  <si>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</si>
  <si>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</si>
  <si>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</si>
  <si>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</si>
  <si>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</si>
  <si>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</si>
  <si>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</si>
  <si>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</si>
  <si>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</si>
  <si>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</si>
  <si>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</si>
  <si>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</si>
  <si>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</si>
  <si>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</si>
  <si>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</si>
  <si>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</si>
  <si>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</si>
  <si>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</si>
  <si>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</si>
  <si>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</si>
  <si>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</si>
  <si>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</si>
  <si>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</si>
  <si>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</si>
  <si>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</si>
  <si>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</si>
  <si>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</si>
  <si>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</si>
  <si>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</si>
  <si>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</si>
  <si>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</si>
  <si>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</si>
  <si>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</si>
  <si>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</si>
  <si>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</si>
  <si>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</si>
  <si>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</si>
  <si>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</si>
  <si>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</si>
  <si>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</si>
  <si>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</si>
  <si>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</si>
  <si>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</si>
  <si>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</si>
  <si>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</si>
  <si>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</si>
  <si>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</si>
  <si>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</si>
  <si>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</si>
  <si>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</si>
  <si>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</si>
  <si>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</si>
  <si>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</si>
  <si>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</si>
  <si>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</si>
  <si>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</si>
  <si>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</si>
  <si>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</si>
  <si>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</si>
  <si>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</si>
  <si>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</si>
  <si>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</si>
  <si>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</si>
  <si>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</si>
  <si>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</si>
  <si>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</si>
  <si>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</si>
  <si>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</si>
  <si>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</si>
  <si>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</si>
  <si>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</si>
  <si>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</si>
  <si>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</si>
  <si>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</si>
  <si>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</si>
  <si>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48,42</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</si>
  <si>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</si>
  <si>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</si>
  <si>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</si>
  <si>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</si>
  <si>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</si>
  <si>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</si>
  <si>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</si>
  <si>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</si>
  <si>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</si>
  <si>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</si>
  <si>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</si>
  <si>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</si>
  <si>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36,26,16</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</si>
  <si>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</si>
  <si>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</si>
  <si>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</si>
  <si>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</si>
  <si>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</si>
  <si>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</si>
  <si>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</si>
  <si>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</si>
  <si>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</si>
  <si>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</si>
  <si>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</si>
  <si>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</si>
  <si>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</si>
  <si>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</si>
  <si>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16,10</t>
  </si>
  <si>
    <t>Transco Potomac Expansion</t>
  </si>
  <si>
    <t>NC,MD</t>
  </si>
  <si>
    <t>42,30</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</si>
  <si>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</si>
  <si>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</si>
  <si>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</si>
  <si>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</si>
  <si>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</si>
  <si>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</si>
  <si>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</si>
  <si>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</si>
  <si>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</si>
  <si>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</si>
  <si>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</si>
  <si>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</si>
  <si>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</si>
  <si>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</si>
  <si>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</si>
  <si>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</si>
  <si>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</si>
  <si>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</si>
  <si>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</si>
  <si>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</si>
  <si>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</si>
  <si>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</si>
  <si>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</si>
  <si>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</si>
  <si>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</si>
  <si>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</si>
  <si>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</si>
  <si>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</si>
  <si>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</si>
  <si>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</si>
  <si>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</si>
  <si>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</si>
  <si>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</si>
  <si>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</si>
  <si>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</si>
  <si>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</si>
  <si>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</si>
  <si>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</si>
  <si>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</si>
  <si>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</si>
  <si>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</si>
  <si>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</si>
  <si>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</si>
  <si>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</si>
  <si>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</si>
  <si>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</si>
  <si>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</si>
  <si>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</si>
  <si>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</si>
  <si>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</si>
  <si>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</si>
  <si>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</si>
  <si>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</si>
  <si>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</si>
  <si>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</si>
  <si>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</si>
  <si>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</si>
  <si>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</si>
  <si>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</si>
  <si>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</si>
  <si>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</si>
  <si>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</si>
  <si>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</si>
  <si>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</si>
  <si>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</si>
  <si>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</si>
  <si>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</si>
  <si>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</si>
  <si>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</si>
  <si>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</si>
  <si>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</si>
  <si>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30,16</t>
  </si>
  <si>
    <t>CP05-364</t>
  </si>
  <si>
    <t>SSTAR Ozark Trails Expansion Project</t>
  </si>
  <si>
    <t>OK,KS,MO</t>
  </si>
  <si>
    <t>26,20,16</t>
  </si>
  <si>
    <t>CP06-94</t>
  </si>
  <si>
    <t>NGPL Segment One Expansion</t>
  </si>
  <si>
    <t>TX,OK</t>
  </si>
  <si>
    <t>Northern Columbus Last Phase</t>
  </si>
  <si>
    <t>24,20,12</t>
  </si>
  <si>
    <t>Cheyenne Plains Supply Lateral</t>
  </si>
  <si>
    <t>CP06-169</t>
  </si>
  <si>
    <t>TransColorado North Expansion Project</t>
  </si>
  <si>
    <t>24,12</t>
  </si>
  <si>
    <t>CP05-45</t>
  </si>
  <si>
    <t>Eastern Shore 2006 Expansion</t>
  </si>
  <si>
    <t>16,10,6</t>
  </si>
  <si>
    <t>Overthrust Extension</t>
  </si>
  <si>
    <t>CP06-167</t>
  </si>
  <si>
    <t>CEGT Round Mountain Expansion</t>
  </si>
  <si>
    <t>CP04-377</t>
  </si>
  <si>
    <t>TGT West Greenville-Elkton Lateral</t>
  </si>
  <si>
    <t>12,10</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</si>
  <si>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</si>
  <si>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</si>
  <si>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</si>
  <si>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</si>
  <si>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</si>
  <si>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</si>
  <si>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</si>
  <si>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</si>
  <si>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</si>
  <si>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</si>
  <si>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</si>
  <si>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</si>
  <si>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</si>
  <si>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</si>
  <si>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</si>
  <si>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</si>
  <si>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</si>
  <si>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</si>
  <si>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</si>
  <si>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</si>
  <si>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</si>
  <si>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</si>
  <si>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</si>
  <si>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</si>
  <si>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</si>
  <si>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</si>
  <si>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</si>
  <si>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</si>
  <si>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20,16,8</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</si>
  <si>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</si>
  <si>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</si>
  <si>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</si>
  <si>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</si>
  <si>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</si>
  <si>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</si>
  <si>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</si>
  <si>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</si>
  <si>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</si>
  <si>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</si>
  <si>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</si>
  <si>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</si>
  <si>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</si>
  <si>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</si>
  <si>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</si>
  <si>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30,26</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</si>
  <si>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</si>
  <si>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</si>
  <si>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</si>
  <si>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</si>
  <si>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</si>
  <si>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</si>
  <si>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</si>
  <si>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</si>
  <si>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</si>
  <si>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</si>
  <si>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</si>
  <si>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</si>
  <si>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</si>
  <si>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</si>
  <si>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</si>
  <si>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</si>
  <si>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</si>
  <si>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</si>
  <si>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</si>
  <si>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</si>
  <si>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</si>
  <si>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</si>
  <si>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</si>
  <si>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</si>
  <si>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</si>
  <si>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</si>
  <si>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</si>
  <si>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</si>
  <si>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</si>
  <si>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</si>
  <si>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</si>
  <si>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</si>
  <si>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</si>
  <si>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</si>
  <si>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</si>
  <si>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</si>
  <si>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</si>
  <si>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</si>
  <si>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</si>
  <si>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</si>
  <si>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</si>
  <si>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</si>
  <si>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</si>
  <si>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</si>
  <si>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</si>
  <si>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</si>
  <si>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</si>
  <si>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</si>
  <si>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</si>
  <si>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</si>
  <si>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12,8</t>
  </si>
  <si>
    <t>CP04-02</t>
  </si>
  <si>
    <t>Montrose/Ouray Lateral</t>
  </si>
  <si>
    <t>8,6</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</si>
  <si>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</si>
  <si>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</si>
  <si>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</si>
  <si>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</si>
  <si>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</si>
  <si>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</si>
  <si>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</si>
  <si>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</si>
  <si>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</si>
  <si>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</si>
  <si>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</si>
  <si>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</si>
  <si>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</si>
  <si>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</si>
  <si>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</si>
  <si>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</si>
  <si>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</si>
  <si>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</si>
  <si>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</si>
  <si>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</si>
  <si>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</si>
  <si>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</si>
  <si>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</si>
  <si>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</si>
  <si>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</si>
  <si>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</si>
  <si>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</si>
  <si>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</si>
  <si>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</si>
  <si>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</si>
  <si>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</si>
  <si>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</si>
  <si>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</si>
  <si>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</si>
  <si>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12,6,4</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</si>
  <si>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</si>
  <si>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</si>
  <si>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</si>
  <si>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</si>
  <si>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</si>
  <si>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</si>
  <si>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</si>
  <si>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</si>
  <si>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</si>
  <si>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</si>
  <si>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</si>
  <si>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</si>
  <si>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</si>
  <si>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</si>
  <si>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</si>
  <si>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30,20,12</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</si>
  <si>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</si>
  <si>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</si>
  <si>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</si>
  <si>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</si>
  <si>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</si>
  <si>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</si>
  <si>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</si>
  <si>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</si>
  <si>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</si>
  <si>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</si>
  <si>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</si>
  <si>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</si>
  <si>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</si>
  <si>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</si>
  <si>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</si>
  <si>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16,8</t>
  </si>
  <si>
    <t>CP02-37</t>
  </si>
  <si>
    <t>Algonquin HubLine</t>
  </si>
  <si>
    <t>CP01-05</t>
  </si>
  <si>
    <t>Dominion Ellisburg-Liedy Expansion</t>
  </si>
  <si>
    <t>CP02-44</t>
  </si>
  <si>
    <t>Saltville Storage Lateral</t>
  </si>
  <si>
    <t>CP04-13</t>
  </si>
  <si>
    <t>CGT Rock Springs Expansion</t>
  </si>
  <si>
    <t>24,10</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</si>
  <si>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</si>
  <si>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</si>
  <si>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</si>
  <si>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</si>
  <si>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</si>
  <si>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</si>
  <si>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</si>
  <si>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</si>
  <si>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</si>
  <si>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</si>
  <si>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</si>
  <si>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</si>
  <si>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</si>
  <si>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</si>
  <si>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</si>
  <si>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</si>
  <si>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</si>
  <si>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</si>
  <si>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</si>
  <si>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</si>
  <si>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</si>
  <si>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</si>
  <si>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</si>
  <si>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</si>
  <si>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</si>
  <si>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</si>
  <si>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</si>
  <si>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</si>
  <si>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</si>
  <si>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</si>
  <si>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</si>
  <si>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</si>
  <si>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</si>
  <si>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</si>
  <si>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</si>
  <si>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</si>
  <si>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</si>
  <si>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</si>
  <si>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</si>
  <si>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</si>
  <si>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</si>
  <si>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</si>
  <si>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</si>
  <si>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</si>
  <si>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</si>
  <si>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</si>
  <si>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</si>
  <si>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</si>
  <si>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</si>
  <si>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</si>
  <si>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</si>
  <si>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</si>
  <si>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</si>
  <si>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</si>
  <si>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</si>
  <si>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</si>
  <si>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</si>
  <si>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36,20</t>
  </si>
  <si>
    <t>CP00-233</t>
  </si>
  <si>
    <t>KM Midcon Texas Pipeline Expansion</t>
  </si>
  <si>
    <t>CP96-140</t>
  </si>
  <si>
    <t>Ninilchik Pipeline</t>
  </si>
  <si>
    <t>FGT Phase V Stage 4</t>
  </si>
  <si>
    <t>MS,AL,FL</t>
  </si>
  <si>
    <t>24,36,16</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</si>
  <si>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</si>
  <si>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</si>
  <si>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</si>
  <si>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</si>
  <si>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</si>
  <si>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</si>
  <si>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</si>
  <si>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</si>
  <si>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</si>
  <si>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</si>
  <si>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</si>
  <si>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</si>
  <si>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</si>
  <si>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</si>
  <si>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</si>
  <si>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</si>
  <si>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</si>
  <si>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</si>
  <si>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</si>
  <si>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</si>
  <si>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</si>
  <si>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26,24,20</t>
  </si>
  <si>
    <t>CP01-90</t>
  </si>
  <si>
    <t>Eastern North Carolina Sys</t>
  </si>
  <si>
    <t>12,6</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</si>
  <si>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</si>
  <si>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</si>
  <si>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</si>
  <si>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</si>
  <si>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</si>
  <si>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</si>
  <si>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</si>
  <si>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</si>
  <si>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</si>
  <si>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</si>
  <si>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</si>
  <si>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</si>
  <si>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</si>
  <si>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</si>
  <si>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</si>
  <si>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</si>
  <si>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</si>
  <si>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</si>
  <si>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16,6</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</si>
  <si>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</si>
  <si>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</si>
  <si>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</si>
  <si>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</si>
  <si>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</si>
  <si>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</si>
  <si>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</si>
  <si>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</si>
  <si>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</si>
  <si>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</si>
  <si>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</si>
  <si>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</si>
  <si>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</si>
  <si>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</si>
  <si>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</si>
  <si>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</si>
  <si>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</si>
  <si>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</si>
  <si>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</si>
  <si>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36,16</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</si>
  <si>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</si>
  <si>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</si>
  <si>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</si>
  <si>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</si>
  <si>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</si>
  <si>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</si>
  <si>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</si>
  <si>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</si>
  <si>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</si>
  <si>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</si>
  <si>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</si>
  <si>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</si>
  <si>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</si>
  <si>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</si>
  <si>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</si>
  <si>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</si>
  <si>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</si>
  <si>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</si>
  <si>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</si>
  <si>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</si>
  <si>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</si>
  <si>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</si>
  <si>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</si>
  <si>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</si>
  <si>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</si>
  <si>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</si>
  <si>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</si>
  <si>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</si>
  <si>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</si>
  <si>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</si>
  <si>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</si>
  <si>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</si>
  <si>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</si>
  <si>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</si>
  <si>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</si>
  <si>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</si>
  <si>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</si>
  <si>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</si>
  <si>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</si>
  <si>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</si>
  <si>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</si>
  <si>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</si>
  <si>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</si>
  <si>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</si>
  <si>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</si>
  <si>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</si>
  <si>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</si>
  <si>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</si>
  <si>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</si>
  <si>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</si>
  <si>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</si>
  <si>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</si>
  <si>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</si>
  <si>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</si>
  <si>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</si>
  <si>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</si>
  <si>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</si>
  <si>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</si>
  <si>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</si>
  <si>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</si>
  <si>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</si>
  <si>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</si>
  <si>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</si>
  <si>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</si>
  <si>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</si>
  <si>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</si>
  <si>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</si>
  <si>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</si>
  <si>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</si>
  <si>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</si>
  <si>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</si>
  <si>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</si>
  <si>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</si>
  <si>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</si>
  <si>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</si>
  <si>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</si>
  <si>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</si>
  <si>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</si>
  <si>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</si>
  <si>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</si>
  <si>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</si>
  <si>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</si>
  <si>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</si>
  <si>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</si>
  <si>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</si>
  <si>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</si>
  <si>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</si>
  <si>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</si>
  <si>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</si>
  <si>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</si>
  <si>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</si>
  <si>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</si>
  <si>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</si>
  <si>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</si>
  <si>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</si>
  <si>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</si>
  <si>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</si>
  <si>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</si>
  <si>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</si>
  <si>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</si>
  <si>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</si>
  <si>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</si>
  <si>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</si>
  <si>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</si>
  <si>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</si>
  <si>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</si>
  <si>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</si>
  <si>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</si>
  <si>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</si>
  <si>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</si>
  <si>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</si>
  <si>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</si>
  <si>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</si>
  <si>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20,16</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</si>
  <si>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</si>
  <si>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</si>
  <si>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</si>
  <si>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</si>
  <si>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</si>
  <si>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</si>
  <si>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</si>
  <si>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</si>
  <si>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</si>
  <si>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</si>
  <si>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</si>
  <si>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</si>
  <si>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</si>
  <si>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</si>
  <si>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</si>
  <si>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</si>
  <si>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</si>
  <si>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</si>
  <si>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</si>
  <si>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</si>
  <si>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</si>
  <si>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</si>
  <si>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</si>
  <si>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</si>
  <si>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</si>
  <si>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</si>
  <si>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</si>
  <si>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</si>
  <si>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</si>
  <si>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</si>
  <si>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</si>
  <si>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</si>
  <si>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</si>
  <si>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</si>
  <si>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</si>
  <si>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</si>
  <si>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</si>
  <si>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</si>
  <si>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</si>
  <si>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</si>
  <si>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</si>
  <si>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</si>
  <si>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</si>
  <si>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</si>
  <si>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</si>
  <si>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</si>
  <si>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</si>
  <si>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</si>
  <si>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48,42,24</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</si>
  <si>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</si>
  <si>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</si>
  <si>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</si>
  <si>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</si>
  <si>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</si>
  <si>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</si>
  <si>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</si>
  <si>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</si>
  <si>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</si>
  <si>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</si>
  <si>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</si>
  <si>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</si>
  <si>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</si>
  <si>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</si>
  <si>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</si>
  <si>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</si>
  <si>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</si>
  <si>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</si>
  <si>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</si>
  <si>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</si>
  <si>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</si>
  <si>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</si>
  <si>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</si>
  <si>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</si>
  <si>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</si>
  <si>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</si>
  <si>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</si>
  <si>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</si>
  <si>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</si>
  <si>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</si>
  <si>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</si>
  <si>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</si>
  <si>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</si>
  <si>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</si>
  <si>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</si>
  <si>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</si>
  <si>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</si>
  <si>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</si>
  <si>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</si>
  <si>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</si>
  <si>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</si>
  <si>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</si>
  <si>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</si>
  <si>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</si>
  <si>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</si>
  <si>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</si>
  <si>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</si>
  <si>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</si>
  <si>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</si>
  <si>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</si>
  <si>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</si>
  <si>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</si>
  <si>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</si>
  <si>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</si>
  <si>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</si>
  <si>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</si>
  <si>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</si>
  <si>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</si>
  <si>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</si>
  <si>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</si>
  <si>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</si>
  <si>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</si>
  <si>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</si>
  <si>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</si>
  <si>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</si>
  <si>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</si>
  <si>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</si>
  <si>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</si>
  <si>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</si>
  <si>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</si>
  <si>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</si>
  <si>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</si>
  <si>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</si>
  <si>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</si>
  <si>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</si>
  <si>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</si>
  <si>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</si>
  <si>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</si>
  <si>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</si>
  <si>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</si>
  <si>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</si>
  <si>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</si>
  <si>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</si>
  <si>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</si>
  <si>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</si>
  <si>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</si>
  <si>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</si>
  <si>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</si>
  <si>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</si>
  <si>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</si>
  <si>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20,10</t>
  </si>
  <si>
    <t>CP96-134</t>
  </si>
  <si>
    <t>NNG 1999 Zone EF Expansion</t>
  </si>
  <si>
    <t>CP99-532</t>
  </si>
  <si>
    <t>CNG Empire Interconnect</t>
  </si>
  <si>
    <t>Williams St Louis Expansion</t>
  </si>
  <si>
    <t>Transco Cherokee Project</t>
  </si>
  <si>
    <t>48,16</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</si>
  <si>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</si>
  <si>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</si>
  <si>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</si>
  <si>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</si>
  <si>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</si>
  <si>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</si>
  <si>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</si>
  <si>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</si>
  <si>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</si>
  <si>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</si>
  <si>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</si>
  <si>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</si>
  <si>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</si>
  <si>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</si>
  <si>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</si>
  <si>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</si>
  <si>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</si>
  <si>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</si>
  <si>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</si>
  <si>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</si>
  <si>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</si>
  <si>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</si>
  <si>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</si>
  <si>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</si>
  <si>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</si>
  <si>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</si>
  <si>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</si>
  <si>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</si>
  <si>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</si>
  <si>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</si>
  <si>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</si>
  <si>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</si>
  <si>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</si>
  <si>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</si>
  <si>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36,30,16</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</si>
  <si>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</si>
  <si>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</si>
  <si>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</si>
  <si>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</si>
  <si>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</si>
  <si>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</si>
  <si>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</si>
  <si>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</si>
  <si>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</si>
  <si>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</si>
  <si>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</si>
  <si>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</si>
  <si>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</si>
  <si>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</si>
  <si>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</si>
  <si>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</si>
  <si>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</si>
  <si>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</si>
  <si>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</si>
  <si>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</si>
  <si>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</si>
  <si>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</si>
  <si>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</si>
  <si>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</si>
  <si>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</si>
  <si>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</si>
  <si>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</si>
  <si>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</si>
  <si>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</si>
  <si>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</si>
  <si>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</si>
  <si>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</si>
  <si>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</si>
  <si>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</si>
  <si>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</si>
  <si>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</si>
  <si>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</si>
  <si>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36,26,12</t>
  </si>
  <si>
    <t>CP98-220</t>
  </si>
  <si>
    <t>CP98-94</t>
  </si>
  <si>
    <t>TETCO Lebanon Lateral Expansion</t>
  </si>
  <si>
    <t>CP97-626</t>
  </si>
  <si>
    <t>Tenneco /DOMAC</t>
  </si>
  <si>
    <t>CP96-164</t>
  </si>
  <si>
    <t>Swan Creek Supply Link</t>
  </si>
  <si>
    <t>Intrastate PL Link I</t>
  </si>
  <si>
    <t>SONATSouthern Zone 2&amp;3 -GA-SC-AL</t>
  </si>
  <si>
    <t>AL,TN,GA</t>
  </si>
  <si>
    <t>30,16,8</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</si>
  <si>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</si>
  <si>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</si>
  <si>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</si>
  <si>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</si>
  <si>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</si>
  <si>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</si>
  <si>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</si>
  <si>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</si>
  <si>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</si>
  <si>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</si>
  <si>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</si>
  <si>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</si>
  <si>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</si>
  <si>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24,22,20</t>
  </si>
  <si>
    <t>CP96-477</t>
  </si>
  <si>
    <t>SK,MN</t>
  </si>
  <si>
    <t>ETenn Virginia Expansion</t>
  </si>
  <si>
    <t>TN,VA</t>
  </si>
  <si>
    <t>20,12</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</si>
  <si>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</si>
  <si>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</si>
  <si>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</si>
  <si>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</si>
  <si>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</si>
  <si>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</si>
  <si>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</si>
  <si>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</si>
  <si>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</si>
  <si>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</si>
  <si>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</si>
  <si>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</si>
  <si>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</si>
  <si>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</si>
  <si>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</si>
  <si>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</si>
  <si>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</si>
  <si>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</si>
  <si>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</si>
  <si>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</si>
  <si>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</si>
  <si>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</si>
  <si>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</si>
  <si>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</si>
  <si>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</si>
  <si>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</si>
  <si>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</si>
  <si>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</si>
  <si>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</si>
  <si>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</si>
  <si>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</si>
  <si>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</si>
  <si>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</si>
  <si>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</si>
  <si>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</si>
  <si>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42,30,22</t>
  </si>
  <si>
    <t>CP96-641</t>
  </si>
  <si>
    <t>SONATSouthern Zone 3 -GA-SC-TN</t>
  </si>
  <si>
    <t>GA,TN,SC</t>
  </si>
  <si>
    <t>20,16,14</t>
  </si>
  <si>
    <t>CP96-541</t>
  </si>
  <si>
    <t>South Texas Expansion</t>
  </si>
  <si>
    <t>CGT Commonwealth PL Expansion</t>
  </si>
  <si>
    <t>Discovery Pipeline</t>
  </si>
  <si>
    <t>30,24,18</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</si>
  <si>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</si>
  <si>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</si>
  <si>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</si>
  <si>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</si>
  <si>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</si>
  <si>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</si>
  <si>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</si>
  <si>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</si>
  <si>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</si>
  <si>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</si>
  <si>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</si>
  <si>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</si>
  <si>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</si>
  <si>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</si>
  <si>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</si>
  <si>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</si>
  <si>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</si>
  <si>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</si>
  <si>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</si>
  <si>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</si>
  <si>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</si>
  <si>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</si>
  <si>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</si>
  <si>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</si>
  <si>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</si>
  <si>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</si>
  <si>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</si>
  <si>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</si>
  <si>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</si>
  <si>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</si>
  <si>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</si>
  <si>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</si>
  <si>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</si>
  <si>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</si>
  <si>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</si>
  <si>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</si>
  <si>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</si>
  <si>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</si>
  <si>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</si>
  <si>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</si>
  <si>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</si>
  <si>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</si>
  <si>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</si>
  <si>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</si>
  <si>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</si>
  <si>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</si>
  <si>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</si>
  <si>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</si>
  <si>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</si>
  <si>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</si>
  <si>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</si>
  <si>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</si>
  <si>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</si>
  <si>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</si>
  <si>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</si>
  <si>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</si>
  <si>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</si>
  <si>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</si>
  <si>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</si>
  <si>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</si>
  <si>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</si>
  <si>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</si>
  <si>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</si>
  <si>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</si>
  <si>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</si>
  <si>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</si>
  <si>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</si>
  <si>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</si>
  <si>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</si>
  <si>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</si>
  <si>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</si>
  <si>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</si>
  <si>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</si>
  <si>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</si>
  <si>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</si>
  <si>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</si>
  <si>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</si>
  <si>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</si>
  <si>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</si>
  <si>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</si>
  <si>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</si>
  <si>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</si>
  <si>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</si>
  <si>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</si>
  <si>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</si>
  <si>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</si>
  <si>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</si>
  <si>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</si>
  <si>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</si>
  <si>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</si>
  <si>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</si>
  <si>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</si>
  <si>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</si>
  <si>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</si>
  <si>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</si>
  <si>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</si>
  <si>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</si>
  <si>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</si>
  <si>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</si>
  <si>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</si>
  <si>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</si>
  <si>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</si>
  <si>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</si>
  <si>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</si>
  <si>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</si>
  <si>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</si>
  <si>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</si>
  <si>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</si>
  <si>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</si>
  <si>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</si>
  <si>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</si>
  <si>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</si>
  <si>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</si>
  <si>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</si>
  <si>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</si>
  <si>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</si>
  <si>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</si>
  <si>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</si>
  <si>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</si>
  <si>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</si>
  <si>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</si>
  <si>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</si>
  <si>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</si>
  <si>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</si>
  <si>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</si>
  <si>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</si>
  <si>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</si>
  <si>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</si>
  <si>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</si>
  <si>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</si>
  <si>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</si>
  <si>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</si>
  <si>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</si>
  <si>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</si>
  <si>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</si>
  <si>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</si>
  <si>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</si>
  <si>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</si>
  <si>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</si>
  <si>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</si>
  <si>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</si>
  <si>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</si>
  <si>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</si>
  <si>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</si>
  <si>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</si>
  <si>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</si>
  <si>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</si>
  <si>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</si>
  <si>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</si>
  <si>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</si>
  <si>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</si>
  <si>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</si>
  <si>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</si>
  <si>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</si>
  <si>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</si>
  <si>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</si>
  <si>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</si>
  <si>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</si>
  <si>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</si>
  <si>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</si>
  <si>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</si>
  <si>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</si>
  <si>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</si>
  <si>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</si>
  <si>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</si>
  <si>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</si>
  <si>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</si>
  <si>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</si>
  <si>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</si>
  <si>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</si>
  <si>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</si>
  <si>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</si>
  <si>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</si>
  <si>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</si>
  <si>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</si>
  <si>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</si>
  <si>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</si>
  <si>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</si>
  <si>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</si>
  <si>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</si>
  <si>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</si>
  <si>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</si>
  <si>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</si>
  <si>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</si>
  <si>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</si>
  <si>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</si>
  <si>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</si>
  <si>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</si>
  <si>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</si>
  <si>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</si>
  <si>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</si>
  <si>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</si>
  <si>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</si>
  <si>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</si>
  <si>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</si>
  <si>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</si>
  <si>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</si>
  <si>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</si>
  <si>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</si>
  <si>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</si>
  <si>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</si>
  <si>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</si>
  <si>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</si>
  <si>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</si>
  <si>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</si>
  <si>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</si>
  <si>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</si>
  <si>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</si>
  <si>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</si>
  <si>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</si>
  <si>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</si>
  <si>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</si>
  <si>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</si>
  <si>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</si>
  <si>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</si>
  <si>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</si>
  <si>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</si>
  <si>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</si>
  <si>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</si>
  <si>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</si>
  <si>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</si>
  <si>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</si>
  <si>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</si>
  <si>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</si>
  <si>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</si>
  <si>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</si>
  <si>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</si>
  <si>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</si>
  <si>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</si>
  <si>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</si>
  <si>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</si>
  <si>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</si>
  <si>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</si>
  <si>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</si>
  <si>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</si>
  <si>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</si>
  <si>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</si>
  <si>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</si>
  <si>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</si>
  <si>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</si>
  <si>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</si>
  <si>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</si>
  <si>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</si>
  <si>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</si>
  <si>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</si>
  <si>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</si>
  <si>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</si>
  <si>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</si>
  <si>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</si>
  <si>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</si>
  <si>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</si>
  <si>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</si>
  <si>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</si>
  <si>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</si>
  <si>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</si>
  <si>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</si>
  <si>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</si>
  <si>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</si>
  <si>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</si>
  <si>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</si>
  <si>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42,36,20</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</si>
  <si>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</si>
  <si>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</si>
  <si>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</si>
  <si>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</si>
  <si>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</si>
  <si>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</si>
  <si>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</si>
  <si>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</si>
  <si>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</si>
  <si>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</si>
  <si>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</si>
  <si>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</si>
  <si>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</si>
  <si>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</si>
  <si>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</si>
  <si>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</si>
  <si>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</si>
  <si>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</si>
  <si>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</si>
  <si>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</si>
  <si>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</si>
  <si>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</si>
  <si>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</si>
  <si>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</si>
  <si>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</si>
  <si>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</si>
  <si>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</si>
  <si>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</si>
  <si>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</si>
  <si>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</si>
  <si>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</si>
  <si>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</si>
  <si>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</si>
  <si>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</si>
  <si>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</si>
  <si>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</si>
  <si>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30,12</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</si>
  <si>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</si>
  <si>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</si>
  <si>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</si>
  <si>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</si>
  <si>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</si>
  <si>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</si>
  <si>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</si>
  <si>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</si>
  <si>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</si>
  <si>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</si>
  <si>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</si>
  <si>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</si>
  <si>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</si>
  <si>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</si>
  <si>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</si>
  <si>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</si>
  <si>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</si>
  <si>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</si>
  <si>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</si>
  <si>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</si>
  <si>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</si>
  <si>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</si>
  <si>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</si>
  <si>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</si>
  <si>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</si>
  <si>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</si>
  <si>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</si>
  <si>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</si>
  <si>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</si>
  <si>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</si>
  <si>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</si>
  <si>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</si>
  <si>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</si>
  <si>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</si>
  <si>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</si>
  <si>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</si>
  <si>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</si>
  <si>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</si>
  <si>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</si>
  <si>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</si>
  <si>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</si>
  <si>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</si>
  <si>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</si>
  <si>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</si>
  <si>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</si>
  <si>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</si>
  <si>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</si>
  <si>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</si>
  <si>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</si>
  <si>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</si>
  <si>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</si>
  <si>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</si>
  <si>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</si>
  <si>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</si>
  <si>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</si>
  <si>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</si>
  <si>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</si>
  <si>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</si>
  <si>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</si>
  <si>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</si>
  <si>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</si>
  <si>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</si>
  <si>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</si>
  <si>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</si>
  <si>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</si>
  <si>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</si>
  <si>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</si>
  <si>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</si>
  <si>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</si>
  <si>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</si>
  <si>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</si>
  <si>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</si>
  <si>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</si>
  <si>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</si>
  <si>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</si>
  <si>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</si>
  <si>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</si>
  <si>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</si>
  <si>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</si>
  <si>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</si>
  <si>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</si>
  <si>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</si>
  <si>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</si>
  <si>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</si>
  <si>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</si>
  <si>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</si>
  <si>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</si>
  <si>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</si>
  <si>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</si>
  <si>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</si>
  <si>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</si>
  <si>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</si>
  <si>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</si>
  <si>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</si>
  <si>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</si>
  <si>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</si>
  <si>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</si>
  <si>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</si>
  <si>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</si>
  <si>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</si>
  <si>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</si>
  <si>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</si>
  <si>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</si>
  <si>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</si>
  <si>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</si>
  <si>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</si>
  <si>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</si>
  <si>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</si>
  <si>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</si>
  <si>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</si>
  <si>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</si>
  <si>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</si>
  <si>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</si>
  <si>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</si>
  <si>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</si>
  <si>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</si>
  <si>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</si>
  <si>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</si>
  <si>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</si>
  <si>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</si>
  <si>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</si>
  <si>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</si>
  <si>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</si>
  <si>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</si>
  <si>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</si>
  <si>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</si>
  <si>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</si>
  <si>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</si>
  <si>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</si>
  <si>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</si>
  <si>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</si>
  <si>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</si>
  <si>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</si>
  <si>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</si>
  <si>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</si>
  <si>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</si>
  <si>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</si>
  <si>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</si>
  <si>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</si>
  <si>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</si>
  <si>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</si>
  <si>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</si>
  <si>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</si>
  <si>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</si>
  <si>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</si>
  <si>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</si>
  <si>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</si>
  <si>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</si>
  <si>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</si>
  <si>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</si>
  <si>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</si>
  <si>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</si>
  <si>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</si>
  <si>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</si>
  <si>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</si>
  <si>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</si>
  <si>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</si>
  <si>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</si>
  <si>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</si>
  <si>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</si>
  <si>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</si>
  <si>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</si>
  <si>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</si>
  <si>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</si>
  <si>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</si>
  <si>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</si>
  <si>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</si>
  <si>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</si>
  <si>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</si>
  <si>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</si>
  <si>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</si>
  <si>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</si>
  <si>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</si>
  <si>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</si>
  <si>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</si>
  <si>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</si>
  <si>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</si>
  <si>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</si>
  <si>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</si>
  <si>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</si>
  <si>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</si>
  <si>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</si>
  <si>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</si>
  <si>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</si>
  <si>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</si>
  <si>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</si>
  <si>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</si>
  <si>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</si>
  <si>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</si>
  <si>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</si>
  <si>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</si>
  <si>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</si>
  <si>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</si>
  <si>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</si>
  <si>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</si>
  <si>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</si>
  <si>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</si>
  <si>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</si>
  <si>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</si>
  <si>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</si>
  <si>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</si>
  <si>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</si>
  <si>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</si>
  <si>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</si>
  <si>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</si>
  <si>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</si>
  <si>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</si>
  <si>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</si>
  <si>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</si>
  <si>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</si>
  <si>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</si>
  <si>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</si>
  <si>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</si>
  <si>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</si>
  <si>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</si>
  <si>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</si>
  <si>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</si>
  <si>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</si>
  <si>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</si>
  <si>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</si>
  <si>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</si>
  <si>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</si>
  <si>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</si>
  <si>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</si>
  <si>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</si>
  <si>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</si>
  <si>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</si>
  <si>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</si>
  <si>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</si>
  <si>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</si>
  <si>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</si>
  <si>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</si>
  <si>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</si>
  <si>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</si>
  <si>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</si>
  <si>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</si>
  <si>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</si>
  <si>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</si>
  <si>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</si>
  <si>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</si>
  <si>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</si>
  <si>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</si>
  <si>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</si>
  <si>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</si>
  <si>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</si>
  <si>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</si>
  <si>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</si>
  <si>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</si>
  <si>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</si>
  <si>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</si>
  <si>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</si>
  <si>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</si>
  <si>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</si>
  <si>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</si>
  <si>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</si>
  <si>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</si>
  <si>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</si>
  <si>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</si>
  <si>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</si>
  <si>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</si>
  <si>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</si>
  <si>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</si>
  <si>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</si>
  <si>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</si>
  <si>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</si>
  <si>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</si>
  <si>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</si>
  <si>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</si>
  <si>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</si>
  <si>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</si>
  <si>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</si>
  <si>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</si>
  <si>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</si>
  <si>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</si>
  <si>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</si>
  <si>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</si>
  <si>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</si>
  <si>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</si>
  <si>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</si>
  <si>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</si>
  <si>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</si>
  <si>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</si>
  <si>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</si>
  <si>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</si>
  <si>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</si>
  <si>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</si>
  <si>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</si>
  <si>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</si>
  <si>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</si>
  <si>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</si>
  <si>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</si>
  <si>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</si>
  <si>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</si>
  <si>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</si>
  <si>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</si>
  <si>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</si>
  <si>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</si>
  <si>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</si>
  <si>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</si>
  <si>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</si>
  <si>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</si>
  <si>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</si>
  <si>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</si>
  <si>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</si>
  <si>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</si>
  <si>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</si>
  <si>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</si>
  <si>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</si>
  <si>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</si>
  <si>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</si>
  <si>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</si>
  <si>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</si>
  <si>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</si>
  <si>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</si>
  <si>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</si>
  <si>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</si>
  <si>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</si>
  <si>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</si>
  <si>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</si>
  <si>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</si>
  <si>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</si>
  <si>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</si>
  <si>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</si>
  <si>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</si>
  <si>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</si>
  <si>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</si>
  <si>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</si>
  <si>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</si>
  <si>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</si>
  <si>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</si>
  <si>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</si>
  <si>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36,8</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</si>
  <si>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</si>
  <si>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</si>
  <si>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</si>
  <si>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</si>
  <si>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</si>
  <si>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</si>
  <si>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</si>
  <si>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</si>
  <si>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</si>
  <si>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</si>
  <si>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</si>
  <si>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</si>
  <si>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</si>
  <si>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</si>
  <si>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</si>
  <si>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</si>
  <si>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</si>
  <si>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</si>
  <si>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</si>
  <si>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</si>
  <si>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</si>
  <si>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</si>
  <si>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</si>
  <si>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</si>
  <si>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</si>
  <si>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</si>
  <si>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</si>
  <si>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</si>
  <si>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</si>
  <si>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</si>
  <si>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</si>
  <si>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</si>
  <si>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</si>
  <si>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</si>
  <si>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</si>
  <si>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</si>
  <si>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</si>
  <si>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</si>
  <si>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</si>
  <si>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</si>
  <si>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</si>
  <si>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</si>
  <si>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</si>
  <si>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</si>
  <si>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</si>
  <si>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</si>
  <si>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</si>
  <si>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</si>
  <si>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</si>
  <si>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</si>
  <si>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</si>
  <si>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</si>
  <si>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</si>
  <si>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</si>
  <si>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</si>
  <si>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</si>
  <si>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</si>
  <si>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</si>
  <si>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</si>
  <si>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</si>
  <si>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</si>
  <si>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</si>
  <si>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</si>
  <si>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</si>
  <si>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</si>
  <si>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</si>
  <si>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</si>
  <si>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</si>
  <si>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</si>
  <si>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</si>
  <si>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</si>
  <si>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</si>
  <si>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</si>
  <si>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</si>
  <si>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</si>
  <si>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</si>
  <si>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</si>
  <si>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</si>
  <si>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</si>
  <si>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</si>
  <si>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</si>
  <si>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</si>
  <si>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</si>
  <si>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</si>
  <si>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</si>
  <si>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</si>
  <si>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</si>
  <si>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</si>
  <si>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</si>
  <si>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</si>
  <si>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</si>
  <si>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</si>
  <si>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</si>
  <si>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</si>
  <si>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</si>
  <si>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</si>
  <si>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</si>
  <si>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</si>
  <si>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</si>
  <si>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</si>
  <si>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</si>
  <si>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</si>
  <si>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</si>
  <si>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</si>
  <si>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</si>
  <si>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</si>
  <si>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</si>
  <si>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</si>
  <si>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</si>
  <si>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</si>
  <si>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</si>
  <si>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</si>
  <si>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</si>
  <si>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</si>
  <si>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</si>
  <si>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</si>
  <si>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</si>
  <si>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</si>
  <si>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</si>
  <si>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</si>
  <si>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</si>
  <si>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</si>
  <si>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</si>
  <si>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</si>
  <si>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</si>
  <si>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</si>
  <si>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</si>
  <si>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</si>
  <si>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</si>
  <si>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</si>
  <si>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</si>
  <si>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</si>
  <si>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</si>
  <si>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</si>
  <si>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</si>
  <si>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</si>
  <si>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</si>
  <si>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</si>
  <si>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</si>
  <si>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</si>
  <si>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</si>
  <si>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</si>
  <si>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</si>
  <si>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</si>
  <si>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</si>
  <si>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</si>
  <si>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</si>
  <si>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</si>
  <si>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</si>
  <si>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</si>
  <si>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</si>
  <si>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</si>
  <si>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</si>
  <si>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</si>
  <si>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</si>
  <si>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</si>
  <si>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</si>
  <si>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</si>
  <si>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</si>
  <si>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</si>
  <si>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</si>
  <si>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</si>
  <si>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</si>
  <si>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</si>
  <si>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</si>
  <si>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</si>
  <si>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</si>
  <si>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</si>
  <si>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</si>
  <si>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</si>
  <si>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</si>
  <si>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</si>
  <si>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</si>
  <si>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</si>
  <si>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</si>
  <si>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</si>
  <si>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</si>
  <si>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</si>
  <si>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</si>
  <si>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</si>
  <si>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</si>
  <si>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</si>
  <si>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</si>
  <si>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</si>
  <si>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</si>
  <si>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</si>
  <si>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</si>
  <si>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</si>
  <si>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</si>
  <si>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</si>
  <si>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</si>
  <si>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</si>
  <si>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</si>
  <si>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</si>
  <si>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</si>
  <si>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</si>
  <si>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</si>
  <si>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</si>
  <si>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</si>
  <si>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</si>
  <si>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</si>
  <si>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</si>
  <si>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</si>
  <si>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</si>
  <si>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</si>
  <si>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</si>
  <si>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</si>
  <si>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</si>
  <si>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</si>
  <si>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</si>
  <si>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</si>
  <si>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</si>
  <si>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</si>
  <si>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</si>
  <si>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</si>
  <si>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</si>
  <si>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</si>
  <si>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</si>
  <si>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</si>
  <si>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</si>
  <si>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</si>
  <si>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</si>
  <si>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</si>
  <si>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</si>
  <si>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</si>
  <si>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</si>
  <si>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</si>
  <si>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</si>
  <si>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</si>
  <si>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</si>
  <si>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</si>
  <si>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</si>
  <si>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</si>
  <si>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</si>
  <si>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</si>
  <si>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</si>
  <si>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</si>
  <si>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</si>
  <si>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</si>
  <si>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</si>
  <si>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</si>
  <si>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</si>
  <si>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</si>
  <si>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</si>
  <si>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</si>
  <si>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</si>
  <si>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</si>
  <si>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</si>
  <si>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</si>
  <si>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</si>
  <si>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</si>
  <si>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</si>
  <si>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</si>
  <si>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</si>
  <si>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</si>
  <si>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</si>
  <si>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</si>
  <si>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</si>
  <si>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</si>
  <si>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</si>
  <si>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</si>
  <si>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</si>
  <si>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</si>
  <si>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</si>
  <si>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</si>
  <si>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</si>
  <si>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</si>
  <si>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</si>
  <si>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</si>
  <si>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</si>
  <si>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</si>
  <si>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</si>
  <si>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</si>
  <si>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</si>
  <si>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</si>
  <si>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</si>
  <si>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</si>
  <si>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</si>
  <si>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</si>
  <si>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</si>
  <si>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</si>
  <si>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</si>
  <si>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</si>
  <si>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</si>
  <si>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</si>
  <si>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</si>
  <si>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</si>
  <si>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</si>
  <si>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</si>
  <si>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</si>
  <si>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</si>
  <si>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</si>
  <si>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</si>
  <si>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</si>
  <si>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</si>
  <si>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</si>
  <si>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</si>
  <si>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</si>
  <si>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</si>
  <si>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</si>
  <si>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</si>
  <si>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</si>
  <si>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</si>
  <si>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</si>
  <si>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</si>
  <si>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</si>
  <si>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</si>
  <si>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</si>
  <si>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</si>
  <si>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</si>
  <si>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</si>
  <si>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</si>
  <si>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</si>
  <si>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</si>
  <si>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</si>
  <si>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</si>
  <si>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</si>
  <si>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</si>
  <si>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</si>
  <si>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</si>
  <si>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</si>
  <si>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</si>
  <si>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</si>
  <si>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</si>
  <si>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</si>
  <si>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</si>
  <si>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</si>
  <si>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</si>
  <si>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</si>
  <si>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</si>
  <si>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</si>
  <si>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</si>
  <si>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</si>
  <si>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</si>
  <si>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</si>
  <si>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</si>
  <si>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</si>
  <si>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</si>
  <si>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</si>
  <si>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</si>
  <si>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</si>
  <si>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</si>
  <si>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</si>
  <si>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</si>
  <si>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</si>
  <si>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</si>
  <si>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</si>
  <si>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</si>
  <si>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</si>
  <si>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</si>
  <si>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</si>
  <si>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</si>
  <si>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</si>
  <si>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MD,DE</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</si>
  <si>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</si>
  <si>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</si>
  <si>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</si>
  <si>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</si>
  <si>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</si>
  <si>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</si>
  <si>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</si>
  <si>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</si>
  <si>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</si>
  <si>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</si>
  <si>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</si>
  <si>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</si>
  <si>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</si>
  <si>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</si>
  <si>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</si>
  <si>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</si>
  <si>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</si>
  <si>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</si>
  <si>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</si>
  <si>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12, 6</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</si>
  <si>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</si>
  <si>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</si>
  <si>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</si>
  <si>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</si>
  <si>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</si>
  <si>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</si>
  <si>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</si>
  <si>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</si>
  <si>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</si>
  <si>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</si>
  <si>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</si>
  <si>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</si>
  <si>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</si>
  <si>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</si>
  <si>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</si>
  <si>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</si>
  <si>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</si>
  <si>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</si>
  <si>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</si>
  <si>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</si>
  <si>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</si>
  <si>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</si>
  <si>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</si>
  <si>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</si>
  <si>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</si>
  <si>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</si>
  <si>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</si>
  <si>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</si>
  <si>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</si>
  <si>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</si>
  <si>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</si>
  <si>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</si>
  <si>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</si>
  <si>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</si>
  <si>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</si>
  <si>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</si>
  <si>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</si>
  <si>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</si>
  <si>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</si>
  <si>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</si>
  <si>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</si>
  <si>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</si>
  <si>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</si>
  <si>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</si>
  <si>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</si>
  <si>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</si>
  <si>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</si>
  <si>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</si>
  <si>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Deliver feedgas to Driftwood LNG facility; no FID as of update</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</si>
  <si>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</si>
  <si>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</si>
  <si>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</si>
  <si>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</si>
  <si>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</si>
  <si>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</si>
  <si>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</si>
  <si>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</si>
  <si>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</si>
  <si>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</si>
  <si>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</si>
  <si>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</si>
  <si>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</si>
  <si>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</si>
  <si>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</si>
  <si>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</si>
  <si>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</si>
  <si>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</si>
  <si>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</si>
  <si>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</si>
  <si>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</si>
  <si>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</si>
  <si>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</si>
  <si>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</si>
  <si>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</si>
  <si>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</si>
  <si>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</si>
  <si>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Expand deliverability to Cove Point LNG terminal on Transco system</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</si>
  <si>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</si>
  <si>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</si>
  <si>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</si>
  <si>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</si>
  <si>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</si>
  <si>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</si>
  <si>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</si>
  <si>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</si>
  <si>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</si>
  <si>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</si>
  <si>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</si>
  <si>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</si>
  <si>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</si>
  <si>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</si>
  <si>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</si>
  <si>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</si>
  <si>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</si>
  <si>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</si>
  <si>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</si>
  <si>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</si>
  <si>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</si>
  <si>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</si>
  <si>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</si>
  <si>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</si>
  <si>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</si>
  <si>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</si>
  <si>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</si>
  <si>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</si>
  <si>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</si>
  <si>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</si>
  <si>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</si>
  <si>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http://pucweb1.state.nv.us/PDF/AxImages/DOCKETS_2015_THRU_PRESENT/2019-6/39610.pdf</t>
  </si>
  <si>
    <t>Greene Interconnect Project</t>
  </si>
  <si>
    <t>CP19-477</t>
  </si>
  <si>
    <t xml:space="preserve"> New interconnect on MVP to deliver 1 Bcf/d to Columbia Gas Transmission KA System</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</si>
  <si>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</si>
  <si>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</si>
  <si>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</si>
  <si>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</si>
  <si>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</si>
  <si>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</si>
  <si>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</si>
  <si>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</si>
  <si>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</si>
  <si>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</si>
  <si>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</si>
  <si>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</si>
  <si>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</si>
  <si>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</si>
  <si>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</si>
  <si>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</si>
  <si>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</si>
  <si>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</si>
  <si>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</si>
  <si>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</si>
  <si>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</si>
  <si>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</si>
  <si>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</si>
  <si>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</si>
  <si>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</si>
  <si>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</si>
  <si>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</si>
  <si>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</si>
  <si>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</si>
  <si>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</si>
  <si>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</si>
  <si>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</si>
  <si>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</si>
  <si>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</si>
  <si>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</si>
  <si>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</si>
  <si>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</si>
  <si>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</si>
  <si>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</si>
  <si>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</si>
  <si>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</si>
  <si>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</si>
  <si>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</si>
  <si>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</si>
  <si>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</si>
  <si>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</si>
  <si>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</si>
  <si>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</si>
  <si>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Convert existing pipeline from oil to natural gas; Deliver supply into Philadelphia market down to Marcus Hook</t>
  </si>
  <si>
    <t>https://atlanticcoastpipeline.com/</t>
  </si>
  <si>
    <t>Deliver Appalachia Basin supplies to Virginia and North Carolina; laterals to two electric generators</t>
  </si>
  <si>
    <t>Delivers natural gas supply from DJ Basin to Cheyenne Hub</t>
  </si>
  <si>
    <t>https://www.kindermorgan.com/pages/business/gas_pipelines/east/tgp/261_upgrade.aspx</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</si>
  <si>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</si>
  <si>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</si>
  <si>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</si>
  <si>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</si>
  <si>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</si>
  <si>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</si>
  <si>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</si>
  <si>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</si>
  <si>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</si>
  <si>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</si>
  <si>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</si>
  <si>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</si>
  <si>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</si>
  <si>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Takeaway capacity out of Haynesville to serve Sabine Pass</t>
  </si>
  <si>
    <t>Acadiana Project</t>
  </si>
  <si>
    <t>Lamar County Expansion Project</t>
  </si>
  <si>
    <t>CP19-517</t>
  </si>
  <si>
    <t>Add delivery to 550 MW new combined cycle facility of Cooperative Energy Texas (Morrow Repower Project), replacing coal plant</t>
  </si>
  <si>
    <t>Long Ridge Lateral</t>
  </si>
  <si>
    <t>OPSB</t>
  </si>
  <si>
    <t>Deliver natural gas to Long Ridge Energy Generation LLC (transmission line off of existing gathering system) in Monroe County, OH</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</si>
  <si>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</si>
  <si>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</si>
  <si>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</si>
  <si>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</si>
  <si>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</si>
  <si>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</si>
  <si>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</si>
  <si>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</si>
  <si>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</si>
  <si>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</si>
  <si>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</si>
  <si>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</si>
  <si>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</si>
  <si>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</si>
  <si>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</si>
  <si>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</si>
  <si>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</si>
  <si>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</si>
  <si>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</si>
  <si>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</si>
  <si>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</si>
  <si>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</si>
  <si>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</si>
  <si>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</si>
  <si>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</si>
  <si>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</si>
  <si>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</si>
  <si>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</si>
  <si>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</si>
  <si>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</si>
  <si>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</si>
  <si>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</si>
  <si>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</si>
  <si>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</si>
  <si>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</si>
  <si>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</si>
  <si>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</si>
  <si>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</si>
  <si>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</si>
  <si>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</si>
  <si>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</si>
  <si>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</si>
  <si>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</si>
  <si>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</si>
  <si>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</si>
  <si>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Expanding Canadian system and GT Northwest pipeline to increase imports into Canada via Kingsgate, ID</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</si>
  <si>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</si>
  <si>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</si>
  <si>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</si>
  <si>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</si>
  <si>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</si>
  <si>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</si>
  <si>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</si>
  <si>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</si>
  <si>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</si>
  <si>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</si>
  <si>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</si>
  <si>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</si>
  <si>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</si>
  <si>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</si>
  <si>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</si>
  <si>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IL, IN</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</si>
  <si>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</si>
  <si>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</si>
  <si>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</si>
  <si>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</si>
  <si>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</si>
  <si>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</si>
  <si>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</si>
  <si>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</si>
  <si>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</si>
  <si>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</si>
  <si>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</si>
  <si>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</si>
  <si>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PF20-1</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</si>
  <si>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</si>
  <si>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</si>
  <si>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</si>
  <si>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</si>
  <si>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</si>
  <si>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</si>
  <si>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</si>
  <si>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</si>
  <si>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</si>
  <si>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</si>
  <si>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</si>
  <si>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</si>
  <si>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</si>
  <si>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</si>
  <si>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</si>
  <si>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</si>
  <si>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</si>
  <si>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</si>
  <si>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</si>
  <si>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</si>
  <si>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</si>
  <si>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</si>
  <si>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</si>
  <si>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</si>
  <si>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</si>
  <si>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</si>
  <si>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</si>
  <si>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</si>
  <si>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</si>
  <si>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</si>
  <si>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</si>
  <si>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</si>
  <si>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Increase deliverability into San Diego metro area from 630 MMcf/d to 830 MMcf/d</t>
  </si>
  <si>
    <t>Evangeline Pass Expansion Project</t>
  </si>
  <si>
    <t>CP20-50</t>
  </si>
  <si>
    <t>Serve Venture Global Plaquemines Parrish LNG export facility; new pipelines and compressor station</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</si>
  <si>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</si>
  <si>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</si>
  <si>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</si>
  <si>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</si>
  <si>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</si>
  <si>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</si>
  <si>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</si>
  <si>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</si>
  <si>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Iroquois Enhancement by Compression Project</t>
  </si>
  <si>
    <t>QU,NY,CT</t>
  </si>
  <si>
    <t>CP20-48</t>
  </si>
  <si>
    <t>Increase deliverability on Iroquois system from Waddington, NY</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</si>
  <si>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</si>
  <si>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</si>
  <si>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</si>
  <si>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</si>
  <si>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</si>
  <si>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</si>
  <si>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Delivers Canadian gas into Great Lakes pipeline, then to ANR system for delivery to LNG facilities on the Gulf Coast.  Project only involves capacity expansion on ANR system</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</si>
  <si>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</si>
  <si>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</si>
  <si>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</si>
  <si>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</si>
  <si>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</si>
  <si>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</si>
  <si>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</si>
  <si>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</si>
  <si>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</si>
  <si>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</si>
  <si>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</si>
  <si>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</si>
  <si>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</si>
  <si>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</si>
  <si>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</si>
  <si>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</si>
  <si>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</si>
  <si>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</si>
  <si>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</si>
  <si>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</si>
  <si>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</si>
  <si>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</si>
  <si>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</si>
  <si>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</si>
  <si>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</si>
  <si>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</si>
  <si>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</si>
  <si>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</si>
  <si>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</si>
  <si>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</si>
  <si>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</si>
  <si>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</si>
  <si>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</si>
  <si>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</si>
  <si>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</si>
  <si>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</si>
  <si>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</si>
  <si>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</si>
  <si>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</si>
  <si>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</si>
  <si>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</si>
  <si>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</si>
  <si>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</si>
  <si>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</si>
  <si>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</si>
  <si>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</si>
  <si>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</si>
  <si>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</si>
  <si>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</si>
  <si>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</si>
  <si>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</si>
  <si>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</si>
  <si>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</si>
  <si>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</si>
  <si>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</si>
  <si>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New service to customers in WY, inc. electric cooperative; replace LNG trucked into area</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</si>
  <si>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</si>
  <si>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</si>
  <si>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</si>
  <si>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</si>
  <si>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</si>
  <si>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</si>
  <si>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PF20-3</t>
  </si>
  <si>
    <t>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</si>
  <si>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</si>
  <si>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</si>
  <si>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</si>
  <si>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</si>
  <si>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</si>
  <si>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</si>
  <si>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</si>
  <si>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</si>
  <si>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</si>
  <si>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</si>
  <si>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</si>
  <si>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PF20-4</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</si>
  <si>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</si>
  <si>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</si>
  <si>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</si>
  <si>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</si>
  <si>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</si>
  <si>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</si>
  <si>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</si>
  <si>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</si>
  <si>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</si>
  <si>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Stephen York</t>
  </si>
  <si>
    <t>stephen.york@eia.gov</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</si>
  <si>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</si>
  <si>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</si>
  <si>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</si>
  <si>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</si>
  <si>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</si>
  <si>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</si>
  <si>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</si>
  <si>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</si>
  <si>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</si>
  <si>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</si>
  <si>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</si>
  <si>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</si>
  <si>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</si>
  <si>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Replacement of lines serving area south of Means Measuring station which have experienced increased population density</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</si>
  <si>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</si>
  <si>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</si>
  <si>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</si>
  <si>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</si>
  <si>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MI, WI</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</si>
  <si>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</si>
  <si>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</si>
  <si>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</si>
  <si>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</si>
  <si>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</si>
  <si>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</si>
  <si>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</si>
  <si>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</si>
  <si>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</si>
  <si>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12, 20</t>
  </si>
  <si>
    <t xml:space="preserve">Lake City 1st Branch Line Abandonment and Capacity Replacement Project </t>
  </si>
  <si>
    <t>CP20-504</t>
  </si>
  <si>
    <t>Abandon aging existing line and and replace lost capacity by uprating existing lines, and building a new pipeline segment.</t>
  </si>
  <si>
    <t>Marysville Connector Pipeline</t>
  </si>
  <si>
    <t>Supply additional gas to the Marysville area by running a line from Dublin, OH to Marysville, OH</t>
  </si>
  <si>
    <t>East Lateral Xpress Project</t>
  </si>
  <si>
    <t>Provide  firm transportation service on  Columbia Gulf’s East Lateral from Columbia Gulf’s Onshore Pool (CGT-Rayne) and Venice Meter Station to a new primary point of delivery with the Gator Express Pipeline in Plaquemines Parish, Louisiana.</t>
  </si>
  <si>
    <t>CP20-527</t>
  </si>
  <si>
    <t>Marshall County Mine Panels 19E and 20E Projects</t>
  </si>
  <si>
    <t>30, 26</t>
  </si>
  <si>
    <t>CP19-509</t>
  </si>
  <si>
    <t>Excavate and elevate lines 10, 15, 25, and 30 in Marshall County, WV.</t>
  </si>
  <si>
    <t>Dakota Natural Gas Pipeline</t>
  </si>
  <si>
    <t>Wisconsin Access Project</t>
  </si>
  <si>
    <t>IL, IA, KS, WI</t>
  </si>
  <si>
    <t>Upgrade compressor stations and meters to expand capacity by 72 MMcf/d for contracted utilities in Illinois, Iowa, Kansas, and Wisconsin</t>
  </si>
  <si>
    <t>Additional compressor station and capacity. Project partly entered service beginning August 7, 2020</t>
  </si>
  <si>
    <t>202-586-0595</t>
  </si>
  <si>
    <t>Kinder Morgan Interstate Gas Transmission</t>
  </si>
  <si>
    <t>Rendezvous Pipeline Company</t>
  </si>
  <si>
    <t>•     All projects that have been cancelled or denied will be moved to the Historical Projects sheet by year-end.</t>
  </si>
  <si>
    <t>Incremental capacity increase into New England;  delays in putting project fully in-service due to issues at the Weymouth Compressor Station</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</si>
  <si>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</si>
  <si>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</si>
  <si>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</si>
  <si>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</si>
  <si>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</si>
  <si>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</si>
  <si>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</si>
  <si>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</si>
  <si>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</si>
  <si>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</si>
  <si>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</si>
  <si>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</si>
  <si>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https://www.tcenergy.com/operations/natural-gas/line-8000-replacement-project/</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</si>
  <si>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</si>
  <si>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</si>
  <si>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</si>
  <si>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</si>
  <si>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</si>
  <si>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</si>
  <si>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</si>
  <si>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Natural gas pipeline projects from 2021</t>
  </si>
  <si>
    <t>Natural gas pipeline projects from 1996 to 2020</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</si>
  <si>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</si>
  <si>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</si>
  <si>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</si>
  <si>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</si>
  <si>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</si>
  <si>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</si>
  <si>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</si>
  <si>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</si>
  <si>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</si>
  <si>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</si>
  <si>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</si>
  <si>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</si>
  <si>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</si>
  <si>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</si>
  <si>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</si>
  <si>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PA, VA</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</si>
  <si>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</si>
  <si>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</si>
  <si>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</si>
  <si>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</si>
  <si>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</si>
  <si>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New pipeline to serve the planned 1,250MW combined-cycle Three Rivers Energy Center power plant.</t>
  </si>
  <si>
    <t>MoGas Expansion Project</t>
  </si>
  <si>
    <t>Reapplying after NY and NJ denied application in May 2020</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</si>
  <si>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</si>
  <si>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</si>
  <si>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</si>
  <si>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</si>
  <si>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</si>
  <si>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</si>
  <si>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</si>
  <si>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</si>
  <si>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</si>
  <si>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Phase 1 interconnects with the TETCO pipeline in Beauregard Parish and stretches to MP 37 in Calcasieu Parish. Includes one compressor station and eleven meter stations. Total project cost (all three phases) is $1.28 billion and 4.6 Bcf/d of capacity.</t>
  </si>
  <si>
    <t>Phase 2 features additional compression at the compressor station at MP 6. Total project cost (all three phases) is $1.28 billion and 4.6 Bcf/d of capacity.</t>
  </si>
  <si>
    <t>Phase 3 includes 31 miles of looping pipe from MP 6 to MP 37. Total project cost (all three phases) is $1.28 billion and 4.6 Bcf/d of capacity.</t>
  </si>
  <si>
    <t>Skunk River Replacement Project</t>
  </si>
  <si>
    <t>CP21-446</t>
  </si>
  <si>
    <t>Abandon and replacement 1880 feet of mainline pipe in Henry County, Iowa</t>
  </si>
  <si>
    <t>Bailey East Mine Panel 11J Project</t>
  </si>
  <si>
    <t>30, 36</t>
  </si>
  <si>
    <t>CP19-501</t>
  </si>
  <si>
    <t>Excavate and replace pipelines to protect pipe during longwall mining.</t>
  </si>
  <si>
    <t>Henderson County Expansion Project</t>
  </si>
  <si>
    <t>KY, IN</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</si>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</sst>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s>
  <fonts count="29"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8">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cellStyleXfs>
  <cellXfs count="258">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6" fillId="0" borderId="0" xfId="0" applyFont="1" applyFill="1"/>
    <xf numFmtId="0" fontId="15" fillId="0" borderId="0" xfId="0" applyFont="1" applyAlignment="1">
      <alignment wrapText="1"/>
    </xf>
    <xf numFmtId="14" fontId="6" fillId="0" borderId="0" xfId="12" applyNumberFormat="1" applyFont="1" applyAlignment="1">
      <alignment horizontal="left"/>
    </xf>
    <xf numFmtId="0" fontId="0" fillId="3" borderId="0" xfId="0" applyFill="1"/>
    <xf numFmtId="0" fontId="17" fillId="3"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8" fillId="3" borderId="1" xfId="0" applyFont="1" applyFill="1" applyBorder="1" applyAlignment="1" applyProtection="1">
      <alignment horizontal="left" vertical="center" wrapText="1"/>
    </xf>
    <xf numFmtId="0" fontId="6" fillId="3" borderId="1" xfId="0" applyFont="1" applyFill="1" applyBorder="1"/>
    <xf numFmtId="0" fontId="18" fillId="3" borderId="2" xfId="0" applyFont="1" applyFill="1" applyBorder="1" applyAlignment="1" applyProtection="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applyBorder="1"/>
    <xf numFmtId="0" fontId="0" fillId="0" borderId="5" xfId="0" applyBorder="1"/>
    <xf numFmtId="0" fontId="19" fillId="3" borderId="2" xfId="0" applyFont="1" applyFill="1" applyBorder="1" applyAlignment="1">
      <alignment horizontal="center"/>
    </xf>
    <xf numFmtId="0" fontId="6" fillId="3" borderId="0" xfId="10" applyFill="1" applyBorder="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7" fillId="3" borderId="0"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NumberFormat="1" applyFont="1" applyFill="1" applyBorder="1" applyAlignment="1">
      <alignment horizontal="center" wrapText="1"/>
    </xf>
    <xf numFmtId="0" fontId="26" fillId="3" borderId="2" xfId="0" applyFont="1" applyFill="1" applyBorder="1" applyAlignment="1" applyProtection="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Fill="1" applyBorder="1" applyAlignment="1">
      <alignment horizontal="right" wrapText="1"/>
    </xf>
    <xf numFmtId="1" fontId="6" fillId="0" borderId="24" xfId="0" applyNumberFormat="1" applyFont="1" applyFill="1" applyBorder="1" applyAlignment="1">
      <alignment horizontal="right" wrapText="1"/>
    </xf>
    <xf numFmtId="14" fontId="6" fillId="0" borderId="24" xfId="0" applyNumberFormat="1" applyFont="1" applyFill="1" applyBorder="1" applyAlignment="1">
      <alignment horizontal="right"/>
    </xf>
    <xf numFmtId="164" fontId="6" fillId="0" borderId="24" xfId="2" applyNumberFormat="1" applyFont="1" applyFill="1" applyBorder="1" applyAlignment="1">
      <alignment horizontal="right" wrapText="1"/>
    </xf>
    <xf numFmtId="0" fontId="17" fillId="3" borderId="29" xfId="10" applyNumberFormat="1" applyFont="1" applyFill="1" applyBorder="1" applyAlignment="1"/>
    <xf numFmtId="0" fontId="17" fillId="3" borderId="30" xfId="10" applyNumberFormat="1" applyFont="1" applyFill="1" applyBorder="1" applyAlignment="1">
      <alignment horizontal="center"/>
    </xf>
    <xf numFmtId="0" fontId="17" fillId="3" borderId="31" xfId="10" applyNumberFormat="1" applyFont="1" applyFill="1" applyBorder="1" applyAlignment="1"/>
    <xf numFmtId="0" fontId="17" fillId="3" borderId="6" xfId="10" applyNumberFormat="1" applyFont="1" applyFill="1" applyBorder="1" applyAlignment="1"/>
    <xf numFmtId="0" fontId="17" fillId="3" borderId="2" xfId="10" applyNumberFormat="1" applyFont="1" applyFill="1" applyBorder="1" applyAlignment="1">
      <alignment horizontal="center"/>
    </xf>
    <xf numFmtId="0" fontId="17" fillId="3" borderId="7" xfId="10" applyNumberFormat="1" applyFont="1" applyFill="1" applyBorder="1" applyAlignment="1"/>
    <xf numFmtId="0" fontId="17" fillId="3" borderId="8" xfId="10" applyNumberFormat="1" applyFont="1" applyFill="1" applyBorder="1" applyAlignment="1"/>
    <xf numFmtId="0" fontId="17" fillId="3" borderId="9" xfId="10" applyNumberFormat="1" applyFont="1" applyFill="1" applyBorder="1" applyAlignment="1">
      <alignment horizontal="center"/>
    </xf>
    <xf numFmtId="0" fontId="17" fillId="3" borderId="10" xfId="10" applyNumberFormat="1" applyFont="1" applyFill="1" applyBorder="1" applyAlignment="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Fill="1" applyBorder="1" applyAlignment="1">
      <alignment horizontal="left" wrapText="1"/>
    </xf>
    <xf numFmtId="0" fontId="6" fillId="0" borderId="24" xfId="0" applyFont="1" applyFill="1" applyBorder="1" applyAlignment="1">
      <alignment horizontal="left" wrapText="1"/>
    </xf>
    <xf numFmtId="0" fontId="6" fillId="0" borderId="24" xfId="0" applyNumberFormat="1" applyFont="1" applyFill="1" applyBorder="1" applyAlignment="1">
      <alignment horizontal="left" wrapText="1"/>
    </xf>
    <xf numFmtId="0" fontId="21" fillId="0" borderId="17" xfId="0" applyFont="1" applyFill="1" applyBorder="1" applyAlignment="1">
      <alignment horizontal="center"/>
    </xf>
    <xf numFmtId="0" fontId="21" fillId="0" borderId="17" xfId="0" applyFont="1" applyFill="1" applyBorder="1" applyAlignment="1">
      <alignment horizontal="left"/>
    </xf>
    <xf numFmtId="0" fontId="21" fillId="0" borderId="17" xfId="0" applyFont="1" applyFill="1" applyBorder="1" applyAlignment="1">
      <alignment horizontal="right"/>
    </xf>
    <xf numFmtId="1" fontId="21" fillId="0" borderId="17" xfId="0" applyNumberFormat="1" applyFont="1" applyFill="1" applyBorder="1"/>
    <xf numFmtId="0" fontId="21" fillId="0" borderId="17" xfId="0" applyFont="1" applyFill="1" applyBorder="1"/>
    <xf numFmtId="0" fontId="21" fillId="0" borderId="25" xfId="0" applyFont="1" applyFill="1" applyBorder="1" applyAlignment="1">
      <alignment horizontal="center"/>
    </xf>
    <xf numFmtId="0" fontId="21" fillId="0" borderId="0" xfId="0" applyFont="1" applyFill="1" applyBorder="1"/>
    <xf numFmtId="0" fontId="21" fillId="0" borderId="0" xfId="0" applyFont="1" applyFill="1" applyBorder="1" applyAlignment="1"/>
    <xf numFmtId="0" fontId="0" fillId="0" borderId="0" xfId="0" applyFill="1" applyBorder="1" applyAlignment="1">
      <alignment horizontal="center" wrapText="1"/>
    </xf>
    <xf numFmtId="0" fontId="25" fillId="0" borderId="21" xfId="0" applyFont="1" applyFill="1" applyBorder="1" applyAlignment="1">
      <alignment horizontal="center" wrapText="1"/>
    </xf>
    <xf numFmtId="0" fontId="25" fillId="0" borderId="22" xfId="0" applyFont="1" applyFill="1" applyBorder="1" applyAlignment="1">
      <alignment horizontal="left" wrapText="1"/>
    </xf>
    <xf numFmtId="14" fontId="25" fillId="0" borderId="22" xfId="0" applyNumberFormat="1" applyFont="1" applyFill="1" applyBorder="1" applyAlignment="1">
      <alignment horizontal="left" wrapText="1"/>
    </xf>
    <xf numFmtId="1" fontId="25" fillId="0" borderId="22" xfId="0" applyNumberFormat="1" applyFont="1" applyFill="1" applyBorder="1" applyAlignment="1">
      <alignment horizontal="left" wrapText="1"/>
    </xf>
    <xf numFmtId="0" fontId="25" fillId="0" borderId="22" xfId="0" applyFont="1" applyFill="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Fill="1" applyBorder="1" applyAlignment="1">
      <alignment wrapText="1"/>
    </xf>
    <xf numFmtId="0" fontId="0" fillId="0" borderId="0" xfId="0" applyFill="1" applyBorder="1" applyAlignment="1">
      <alignment horizontal="center"/>
    </xf>
    <xf numFmtId="14" fontId="6" fillId="0" borderId="23" xfId="0" applyNumberFormat="1" applyFont="1" applyFill="1" applyBorder="1" applyAlignment="1">
      <alignment horizontal="center" wrapText="1"/>
    </xf>
    <xf numFmtId="14" fontId="6" fillId="0" borderId="24" xfId="0" applyNumberFormat="1" applyFont="1" applyFill="1" applyBorder="1" applyAlignment="1">
      <alignment horizontal="center" wrapText="1"/>
    </xf>
    <xf numFmtId="0" fontId="6" fillId="0" borderId="24" xfId="0" applyNumberFormat="1" applyFont="1" applyFill="1" applyBorder="1" applyAlignment="1">
      <alignment horizontal="right" wrapText="1"/>
    </xf>
    <xf numFmtId="14" fontId="6" fillId="0" borderId="24" xfId="0" applyNumberFormat="1" applyFont="1" applyFill="1" applyBorder="1" applyAlignment="1">
      <alignment wrapText="1"/>
    </xf>
    <xf numFmtId="0" fontId="0" fillId="0" borderId="0" xfId="0" applyFill="1" applyBorder="1"/>
    <xf numFmtId="0" fontId="6" fillId="0" borderId="0" xfId="0" applyFont="1" applyFill="1" applyBorder="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24" fillId="0" borderId="0" xfId="0" applyFont="1" applyFill="1" applyBorder="1" applyAlignment="1">
      <alignment horizontal="center" wrapText="1"/>
    </xf>
    <xf numFmtId="0" fontId="6" fillId="0" borderId="0" xfId="0" applyFont="1" applyFill="1" applyBorder="1"/>
    <xf numFmtId="0" fontId="6" fillId="0" borderId="24" xfId="0" applyFont="1" applyFill="1" applyBorder="1" applyAlignment="1">
      <alignment horizontal="left"/>
    </xf>
    <xf numFmtId="164" fontId="6" fillId="0" borderId="24" xfId="2" applyNumberFormat="1" applyFont="1" applyFill="1" applyBorder="1" applyAlignment="1">
      <alignment horizontal="center" wrapText="1"/>
    </xf>
    <xf numFmtId="0" fontId="6" fillId="0" borderId="24" xfId="0" applyFont="1" applyFill="1" applyBorder="1" applyAlignment="1">
      <alignment horizontal="center" wrapText="1"/>
    </xf>
    <xf numFmtId="49" fontId="6" fillId="0" borderId="24" xfId="0" applyNumberFormat="1" applyFont="1" applyFill="1" applyBorder="1" applyAlignment="1">
      <alignment horizontal="center" wrapText="1"/>
    </xf>
    <xf numFmtId="1" fontId="17" fillId="0" borderId="24" xfId="0" applyNumberFormat="1" applyFont="1" applyFill="1" applyBorder="1" applyAlignment="1">
      <alignment horizontal="right" wrapText="1"/>
    </xf>
    <xf numFmtId="1" fontId="6" fillId="0" borderId="24" xfId="0" applyNumberFormat="1" applyFont="1" applyFill="1" applyBorder="1" applyAlignment="1">
      <alignment horizontal="right"/>
    </xf>
    <xf numFmtId="3" fontId="6" fillId="0" borderId="24" xfId="0" applyNumberFormat="1" applyFont="1" applyFill="1" applyBorder="1" applyAlignment="1">
      <alignment horizontal="right" wrapText="1"/>
    </xf>
    <xf numFmtId="14" fontId="6" fillId="0" borderId="0" xfId="0" applyNumberFormat="1" applyFont="1" applyFill="1" applyBorder="1" applyAlignment="1">
      <alignment horizontal="left" wrapText="1"/>
    </xf>
    <xf numFmtId="0" fontId="6" fillId="0" borderId="24" xfId="0" applyFont="1" applyFill="1" applyBorder="1" applyAlignment="1">
      <alignment horizontal="right"/>
    </xf>
    <xf numFmtId="1" fontId="6" fillId="0" borderId="24" xfId="2" applyNumberFormat="1" applyFont="1" applyFill="1" applyBorder="1" applyAlignment="1">
      <alignment horizontal="right" wrapText="1"/>
    </xf>
    <xf numFmtId="0" fontId="6"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Border="1" applyAlignment="1">
      <alignment horizontal="left"/>
    </xf>
    <xf numFmtId="0" fontId="17" fillId="3" borderId="0" xfId="0" applyFont="1" applyFill="1" applyBorder="1" applyAlignment="1">
      <alignment horizontal="center"/>
    </xf>
    <xf numFmtId="0" fontId="6" fillId="0" borderId="24" xfId="0" applyNumberFormat="1" applyFont="1" applyFill="1" applyBorder="1" applyAlignment="1">
      <alignment horizontal="center" wrapText="1"/>
    </xf>
    <xf numFmtId="0" fontId="21" fillId="0" borderId="17" xfId="0" applyNumberFormat="1" applyFont="1" applyFill="1" applyBorder="1" applyAlignment="1">
      <alignment horizontal="center"/>
    </xf>
    <xf numFmtId="0" fontId="25" fillId="0" borderId="22" xfId="0" applyNumberFormat="1" applyFont="1" applyFill="1" applyBorder="1" applyAlignment="1">
      <alignment horizontal="center" wrapText="1"/>
    </xf>
    <xf numFmtId="0" fontId="0" fillId="0" borderId="0" xfId="0" applyNumberFormat="1" applyFill="1" applyAlignment="1">
      <alignment horizontal="center" wrapText="1"/>
    </xf>
    <xf numFmtId="14" fontId="8" fillId="0" borderId="24" xfId="8" applyNumberFormat="1" applyFill="1" applyBorder="1" applyAlignment="1" applyProtection="1">
      <alignment wrapText="1"/>
    </xf>
    <xf numFmtId="0" fontId="6" fillId="0" borderId="24" xfId="0" applyFont="1" applyFill="1" applyBorder="1" applyAlignment="1">
      <alignment wrapText="1"/>
    </xf>
    <xf numFmtId="0" fontId="8" fillId="0" borderId="24" xfId="8" applyNumberFormat="1" applyFill="1" applyBorder="1" applyAlignment="1" applyProtection="1">
      <alignment wrapText="1"/>
    </xf>
    <xf numFmtId="0" fontId="6" fillId="0" borderId="0" xfId="12" applyFont="1"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Fill="1" applyBorder="1"/>
    <xf numFmtId="169" fontId="25" fillId="0" borderId="22" xfId="2" applyNumberFormat="1" applyFont="1" applyFill="1" applyBorder="1" applyAlignment="1">
      <alignment horizontal="center" wrapText="1"/>
    </xf>
    <xf numFmtId="169" fontId="0" fillId="0" borderId="0" xfId="0" applyNumberFormat="1" applyFill="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Fill="1" applyBorder="1" applyAlignment="1">
      <alignment wrapText="1"/>
    </xf>
    <xf numFmtId="0" fontId="8" fillId="0" borderId="24" xfId="8" applyBorder="1" applyAlignment="1" applyProtection="1"/>
    <xf numFmtId="0" fontId="21" fillId="0" borderId="0" xfId="0" applyFont="1" applyFill="1" applyBorder="1" applyAlignment="1">
      <alignment horizontal="left"/>
    </xf>
    <xf numFmtId="0" fontId="0" fillId="0" borderId="0" xfId="0" applyFill="1" applyBorder="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Fill="1" applyBorder="1" applyAlignment="1">
      <alignment horizontal="right"/>
    </xf>
    <xf numFmtId="1" fontId="25" fillId="0" borderId="22" xfId="0" applyNumberFormat="1" applyFont="1" applyFill="1" applyBorder="1" applyAlignment="1">
      <alignment horizontal="right" wrapText="1"/>
    </xf>
    <xf numFmtId="1" fontId="0" fillId="0" borderId="0" xfId="0" applyNumberFormat="1" applyFill="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14" fontId="6" fillId="0" borderId="24" xfId="23" applyNumberFormat="1" applyBorder="1" applyAlignment="1">
      <alignment horizontal="center" wrapText="1"/>
    </xf>
    <xf numFmtId="2" fontId="21" fillId="0" borderId="17" xfId="0" applyNumberFormat="1" applyFont="1" applyFill="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Fill="1" applyBorder="1" applyAlignment="1">
      <alignment horizontal="right" wrapText="1"/>
    </xf>
    <xf numFmtId="2" fontId="0" fillId="0" borderId="0" xfId="0" applyNumberFormat="1" applyFill="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6" fillId="0" borderId="0" xfId="0" applyFont="1" applyAlignment="1">
      <alignment horizontal="left" vertical="top" wrapText="1"/>
    </xf>
    <xf numFmtId="14" fontId="6" fillId="0" borderId="24" xfId="23" applyBorder="1">
      <alignment wrapText="1"/>
    </xf>
    <xf numFmtId="0" fontId="17" fillId="3" borderId="2" xfId="0" applyFont="1" applyFill="1" applyBorder="1"/>
    <xf numFmtId="14" fontId="6" fillId="0" borderId="0" xfId="23" applyBorder="1">
      <alignment wrapText="1"/>
    </xf>
    <xf numFmtId="0" fontId="6" fillId="0" borderId="24" xfId="23" applyNumberFormat="1" applyBorder="1" applyAlignment="1">
      <alignment horizontal="left" wrapText="1"/>
    </xf>
    <xf numFmtId="0" fontId="0" fillId="0" borderId="0" xfId="0" applyBorder="1"/>
    <xf numFmtId="0" fontId="6" fillId="3" borderId="0" xfId="0" applyFont="1" applyFill="1" applyBorder="1"/>
    <xf numFmtId="0" fontId="27" fillId="0" borderId="0" xfId="12" applyFont="1" applyAlignment="1"/>
    <xf numFmtId="0" fontId="28" fillId="0" borderId="0" xfId="12" applyFont="1" applyAlignme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wrapText="1"/>
    </xf>
    <xf numFmtId="0" fontId="0" fillId="0" borderId="0" xfId="0" applyFont="1" applyFill="1" applyBorder="1" applyAlignment="1">
      <alignment horizontal="center"/>
    </xf>
    <xf numFmtId="2" fontId="6" fillId="0" borderId="24" xfId="2" applyNumberFormat="1" applyFont="1" applyFill="1" applyBorder="1" applyAlignment="1">
      <alignment horizontal="left" wrapText="1"/>
    </xf>
    <xf numFmtId="0" fontId="6" fillId="0" borderId="0" xfId="0" applyFont="1" applyAlignment="1">
      <alignment horizontal="left" vertical="top" wrapText="1"/>
    </xf>
    <xf numFmtId="0" fontId="25" fillId="0" borderId="0" xfId="0" applyFont="1" applyAlignment="1">
      <alignment horizontal="left" vertical="top" wrapText="1"/>
    </xf>
    <xf numFmtId="14" fontId="6" fillId="0" borderId="24" xfId="0" applyNumberFormat="1" applyFont="1" applyFill="1" applyBorder="1" applyAlignment="1">
      <alignment horizontal="left" wrapText="1"/>
    </xf>
    <xf numFmtId="14" fontId="17" fillId="0" borderId="24" xfId="0" applyNumberFormat="1" applyFont="1" applyFill="1" applyBorder="1" applyAlignment="1">
      <alignment horizontal="left" wrapText="1"/>
    </xf>
    <xf numFmtId="14" fontId="6" fillId="0" borderId="24" xfId="0" applyNumberFormat="1" applyFont="1" applyFill="1" applyBorder="1" applyAlignment="1">
      <alignment horizontal="center" wrapText="1"/>
    </xf>
    <xf numFmtId="14" fontId="6" fillId="0" borderId="24" xfId="0" applyNumberFormat="1" applyFont="1" applyFill="1" applyBorder="1" applyAlignment="1">
      <alignment wrapText="1"/>
    </xf>
    <xf numFmtId="14" fontId="17" fillId="0" borderId="24" xfId="0" applyNumberFormat="1" applyFont="1" applyFill="1" applyBorder="1" applyAlignment="1">
      <alignment horizontal="right" wrapText="1"/>
    </xf>
    <xf numFmtId="14" fontId="17" fillId="0" borderId="24" xfId="0" applyNumberFormat="1" applyFont="1" applyFill="1" applyBorder="1" applyAlignment="1">
      <alignment horizontal="center" wrapText="1"/>
    </xf>
    <xf numFmtId="0" fontId="17" fillId="0" borderId="24" xfId="0" applyNumberFormat="1" applyFont="1" applyFill="1" applyBorder="1" applyAlignment="1">
      <alignment horizontal="right" wrapText="1"/>
    </xf>
    <xf numFmtId="14" fontId="17" fillId="0" borderId="23" xfId="0" applyNumberFormat="1" applyFont="1" applyFill="1" applyBorder="1" applyAlignment="1">
      <alignment horizontal="center" wrapText="1"/>
    </xf>
    <xf numFmtId="0" fontId="6" fillId="0" borderId="24" xfId="0" applyNumberFormat="1" applyFont="1" applyFill="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0" fontId="6" fillId="0" borderId="24" xfId="23" applyNumberFormat="1" applyBorder="1" applyAlignment="1">
      <alignment horizontal="center"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Fill="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0" fontId="6" fillId="0" borderId="24" xfId="23" applyNumberFormat="1" applyBorder="1" applyAlignment="1">
      <alignment horizontal="left"/>
    </xf>
    <xf numFmtId="14" fontId="6" fillId="0" borderId="0" xfId="0" applyNumberFormat="1" applyFont="1" applyFill="1" applyBorder="1" applyAlignment="1">
      <alignment horizontal="center" wrapText="1"/>
    </xf>
    <xf numFmtId="0" fontId="6" fillId="0" borderId="0" xfId="0" applyNumberFormat="1" applyFont="1" applyFill="1" applyBorder="1" applyAlignment="1">
      <alignment horizontal="center" wrapText="1"/>
    </xf>
    <xf numFmtId="170" fontId="6" fillId="0" borderId="0" xfId="22" applyNumberFormat="1" applyFont="1" applyFill="1" applyBorder="1" applyAlignment="1">
      <alignment horizontal="right" wrapText="1"/>
    </xf>
    <xf numFmtId="0" fontId="6" fillId="0" borderId="0" xfId="23" applyNumberFormat="1" applyBorder="1" applyAlignment="1">
      <alignment horizontal="center" wrapText="1"/>
    </xf>
    <xf numFmtId="14" fontId="6" fillId="0" borderId="0" xfId="0" applyNumberFormat="1" applyFont="1" applyFill="1" applyBorder="1" applyAlignment="1">
      <alignment horizontal="right" wrapText="1"/>
    </xf>
    <xf numFmtId="0" fontId="6" fillId="0" borderId="0" xfId="0" applyNumberFormat="1" applyFont="1" applyFill="1" applyBorder="1" applyAlignment="1">
      <alignment horizontal="right" wrapText="1"/>
    </xf>
    <xf numFmtId="3" fontId="6" fillId="0" borderId="0" xfId="2" applyNumberFormat="1" applyFont="1" applyFill="1" applyBorder="1" applyAlignment="1">
      <alignment horizontal="right" wrapText="1"/>
    </xf>
    <xf numFmtId="0" fontId="6" fillId="0" borderId="0" xfId="0" applyFont="1" applyFill="1" applyBorder="1" applyAlignment="1">
      <alignment horizontal="left"/>
    </xf>
    <xf numFmtId="1" fontId="6" fillId="0" borderId="0" xfId="0" applyNumberFormat="1" applyFont="1" applyFill="1" applyBorder="1" applyAlignment="1">
      <alignment horizontal="right" wrapText="1"/>
    </xf>
    <xf numFmtId="171" fontId="6" fillId="0" borderId="24" xfId="23" applyNumberFormat="1" applyBorder="1" applyAlignment="1">
      <alignment horizontal="right" wrapText="1"/>
    </xf>
    <xf numFmtId="4" fontId="17" fillId="0" borderId="24" xfId="2" applyNumberFormat="1" applyFont="1" applyFill="1" applyBorder="1" applyAlignment="1">
      <alignment horizontal="right" wrapText="1"/>
    </xf>
    <xf numFmtId="164" fontId="6" fillId="0" borderId="24" xfId="23" applyNumberFormat="1" applyBorder="1" applyAlignment="1">
      <alignment horizontal="right" wrapText="1"/>
    </xf>
    <xf numFmtId="44" fontId="6" fillId="0" borderId="24" xfId="22" applyNumberFormat="1" applyFont="1" applyFill="1" applyBorder="1" applyAlignment="1">
      <alignment horizontal="right" wrapText="1"/>
    </xf>
    <xf numFmtId="43" fontId="6" fillId="0" borderId="0" xfId="23" applyNumberFormat="1" applyBorder="1" applyAlignment="1">
      <alignment horizontal="right" wrapText="1"/>
    </xf>
    <xf numFmtId="0" fontId="6" fillId="0" borderId="0" xfId="0" applyFont="1" applyAlignment="1">
      <alignment horizontal="left" vertical="top" wrapText="1"/>
    </xf>
  </cellXfs>
  <cellStyles count="28">
    <cellStyle name="Capacity" xfId="1"/>
    <cellStyle name="Comma" xfId="2" builtinId="3"/>
    <cellStyle name="Comma 2" xfId="3"/>
    <cellStyle name="County" xfId="4"/>
    <cellStyle name="Currency" xfId="22" builtin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4 2 2" xfId="26"/>
    <cellStyle name="Normal 4 3" xfId="25"/>
    <cellStyle name="Normal 5" xfId="21"/>
    <cellStyle name="Normal 5 2" xfId="27"/>
    <cellStyle name="Normal 6" xfId="24"/>
    <cellStyle name="Pipeline" xfId="13"/>
    <cellStyle name="PointName" xfId="14"/>
    <cellStyle name="Region" xfId="15"/>
    <cellStyle name="State" xfId="16"/>
    <cellStyle name="Table_EIA" xfId="23"/>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7"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stephen.york@eia.gov"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dominionenergy.com/company/natural-gas-projects/west-loop" TargetMode="External"/><Relationship Id="rId18" Type="http://schemas.openxmlformats.org/officeDocument/2006/relationships/hyperlink" Target="https://www.northernnaturalgas.com/expansionprojects/Pages/SouthSiouxCity.aspx" TargetMode="External"/><Relationship Id="rId26" Type="http://schemas.openxmlformats.org/officeDocument/2006/relationships/hyperlink" Target="http://pucweb1.state.nv.us/PDF/AxImages/DOCKETS_2015_THRU_PRESENT/2019-6/39610.pdf" TargetMode="External"/><Relationship Id="rId3" Type="http://schemas.openxmlformats.org/officeDocument/2006/relationships/hyperlink" Target="https://www.enbridge.com/projects-and-infrastructure/projects/greater-philadelphia-expansion-project" TargetMode="External"/><Relationship Id="rId21" Type="http://schemas.openxmlformats.org/officeDocument/2006/relationships/hyperlink" Target="http://media.eqtmidstreampartners.com/press-release/eqm/mountain-valley-pipeline-llc-announces-mvp-southgate-project-and-binding-open?referrer=eqm" TargetMode="External"/><Relationship Id="rId34" Type="http://schemas.openxmlformats.org/officeDocument/2006/relationships/printerSettings" Target="../printerSettings/printerSettings2.bin"/><Relationship Id="rId7" Type="http://schemas.openxmlformats.org/officeDocument/2006/relationships/hyperlink" Target="http://venturegloballng.com/plaquemines-project/plaquemines-pipeline/" TargetMode="External"/><Relationship Id="rId12" Type="http://schemas.openxmlformats.org/officeDocument/2006/relationships/hyperlink" Target="https://tracemidstream.com/operations/" TargetMode="External"/><Relationship Id="rId17" Type="http://schemas.openxmlformats.org/officeDocument/2006/relationships/hyperlink" Target="http://www.okenergytoday.com/2019/11/net-cash-grows-for-enable-midstream-but-net-income-slips/" TargetMode="External"/><Relationship Id="rId25" Type="http://schemas.openxmlformats.org/officeDocument/2006/relationships/hyperlink" Target="http://maritimesenergy.com/flow/uploads/MonctonNaturalGasSupplyALL.pdf" TargetMode="External"/><Relationship Id="rId33" Type="http://schemas.openxmlformats.org/officeDocument/2006/relationships/hyperlink" Target="https://www.northernnaturalgas.com/expansionprojects/Pages/NorthernLights2021.aspx" TargetMode="External"/><Relationship Id="rId2" Type="http://schemas.openxmlformats.org/officeDocument/2006/relationships/hyperlink" Target="https://www.namerico-energy.com/portfolio/energy/pecos-trail-pipeline/" TargetMode="External"/><Relationship Id="rId16" Type="http://schemas.openxmlformats.org/officeDocument/2006/relationships/hyperlink" Target="https://adelphiagateway.com/" TargetMode="External"/><Relationship Id="rId20" Type="http://schemas.openxmlformats.org/officeDocument/2006/relationships/hyperlink" Target="https://www.enbridge.com/projects-and-infrastructure/projects/atlantic-bridge" TargetMode="External"/><Relationship Id="rId29" Type="http://schemas.openxmlformats.org/officeDocument/2006/relationships/hyperlink" Target="https://www.nmgco.com/userfiles/files/5%204%2020%20Santa%20Fe%20Loop.pdf" TargetMode="External"/><Relationship Id="rId1" Type="http://schemas.openxmlformats.org/officeDocument/2006/relationships/hyperlink" Target="http://venturegloballng.com/calcasieu-pass/transcameron-pipeline/" TargetMode="External"/><Relationship Id="rId6" Type="http://schemas.openxmlformats.org/officeDocument/2006/relationships/hyperlink" Target="http://sempralng.com/port-arthur-pipeline/" TargetMode="External"/><Relationship Id="rId11" Type="http://schemas.openxmlformats.org/officeDocument/2006/relationships/hyperlink" Target="http://venturegloballng.com/wp-content/uploads/2019/05/Delta-Fact-Sheet-May-25-.pdf" TargetMode="External"/><Relationship Id="rId24" Type="http://schemas.openxmlformats.org/officeDocument/2006/relationships/hyperlink" Target="https://www.duke-energy.com/home/natural-gas-projects/central-corridor-pipeline-ext" TargetMode="External"/><Relationship Id="rId32" Type="http://schemas.openxmlformats.org/officeDocument/2006/relationships/hyperlink" Target="https://www.tcenergy.com/operations/natural-gas/north-baja-xpress-project/" TargetMode="External"/><Relationship Id="rId5" Type="http://schemas.openxmlformats.org/officeDocument/2006/relationships/hyperlink" Target="http://sempralng.com/port-arthur-pipeline-louisiana-connector/" TargetMode="External"/><Relationship Id="rId15" Type="http://schemas.openxmlformats.org/officeDocument/2006/relationships/hyperlink" Target="https://www.kindermorgan.com/pages/business/gas_pipelines/east/tgp/261_upgrade.aspx" TargetMode="External"/><Relationship Id="rId23" Type="http://schemas.openxmlformats.org/officeDocument/2006/relationships/hyperlink" Target="https://www.tcenergy.com/operations/natural-gas/eastern-panhandle-expansion-project/" TargetMode="External"/><Relationship Id="rId28" Type="http://schemas.openxmlformats.org/officeDocument/2006/relationships/hyperlink" Target="https://www.permits.performance.gov/permitting-projects/crow-creek-pipeline-project" TargetMode="External"/><Relationship Id="rId10" Type="http://schemas.openxmlformats.org/officeDocument/2006/relationships/hyperlink" Target="https://www.midcoastenergy.com/cj-express-pipeline-project/" TargetMode="External"/><Relationship Id="rId19" Type="http://schemas.openxmlformats.org/officeDocument/2006/relationships/hyperlink" Target="https://www.enbridge.com/projects-and-infrastructure/projects/atlantic-bridge" TargetMode="External"/><Relationship Id="rId31" Type="http://schemas.openxmlformats.org/officeDocument/2006/relationships/hyperlink" Target="http://goldenpassproducts.com/" TargetMode="External"/><Relationship Id="rId4" Type="http://schemas.openxmlformats.org/officeDocument/2006/relationships/hyperlink" Target="https://www.gulfrunpipeline.com/" TargetMode="External"/><Relationship Id="rId9" Type="http://schemas.openxmlformats.org/officeDocument/2006/relationships/hyperlink" Target="http://sabaltrailtransmission.com/" TargetMode="External"/><Relationship Id="rId14" Type="http://schemas.openxmlformats.org/officeDocument/2006/relationships/hyperlink" Target="https://phpproject.com/" TargetMode="External"/><Relationship Id="rId22" Type="http://schemas.openxmlformats.org/officeDocument/2006/relationships/hyperlink" Target="https://www.wbienergy.com/docs/default-source/north-bakken-expansion-project/north-bakken-handout.pdf?sfvrsn=0" TargetMode="External"/><Relationship Id="rId27" Type="http://schemas.openxmlformats.org/officeDocument/2006/relationships/hyperlink" Target="http://maritimesenergy.com/flow/uploads/MonctonNaturalGasSupplyALL.pdf" TargetMode="External"/><Relationship Id="rId30" Type="http://schemas.openxmlformats.org/officeDocument/2006/relationships/hyperlink" Target="https://www.mountainvalleypipeline.info/" TargetMode="External"/><Relationship Id="rId8" Type="http://schemas.openxmlformats.org/officeDocument/2006/relationships/hyperlink" Target="http://venturegloballng.com/plaquemines-project/plaquemines-pipeline/"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26" Type="http://schemas.openxmlformats.org/officeDocument/2006/relationships/hyperlink" Target="http://equitransproject.com/"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21" Type="http://schemas.openxmlformats.org/officeDocument/2006/relationships/hyperlink" Target="https://pipelineandstorage.natfuel.com/current-projects/ym28-and-fm120-modernization-project/" TargetMode="External"/><Relationship Id="rId34" Type="http://schemas.openxmlformats.org/officeDocument/2006/relationships/hyperlink" Target="https://ir.energytransfer.com/static-files/01151f48-806c-4969-b067-4574f83c9c4d"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 Type="http://schemas.openxmlformats.org/officeDocument/2006/relationships/hyperlink" Target="https://www.energytransfer.com/docs/mainpage/ETE_ETP_Morgan_Stanley_Conference_Presentation_Final.pdf" TargetMode="External"/><Relationship Id="rId2" Type="http://schemas.openxmlformats.org/officeDocument/2006/relationships/hyperlink" Target="http://whitewatermidstream.com/operations" TargetMode="External"/><Relationship Id="rId16" Type="http://schemas.openxmlformats.org/officeDocument/2006/relationships/hyperlink" Target="https://www.enbridge.com/projects-and-infrastructure/projects/south-texas-expansion-project" TargetMode="External"/><Relationship Id="rId29" Type="http://schemas.openxmlformats.org/officeDocument/2006/relationships/hyperlink" Target="http://co.williams.com/expansionprojects/north-seattle-lateral-upgrade-project/" TargetMode="External"/><Relationship Id="rId11" Type="http://schemas.openxmlformats.org/officeDocument/2006/relationships/hyperlink" Target="https://dtemidstream.com/location/birdsboro-pipeline/" TargetMode="External"/><Relationship Id="rId24" Type="http://schemas.openxmlformats.org/officeDocument/2006/relationships/hyperlink" Target="https://www.enbridge.com/projects-and-infrastructure/projects/texas-eastern-appalachian-lease-project"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5" Type="http://schemas.openxmlformats.org/officeDocument/2006/relationships/hyperlink" Target="http://www.gulfsouthpl.com/ExpansionProjects.aspx?id=4294967564" TargetMode="External"/><Relationship Id="rId61" Type="http://schemas.openxmlformats.org/officeDocument/2006/relationships/comments" Target="../comments1.xm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printerSettings" Target="../printerSettings/printerSettings3.bin"/><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vmlDrawing" Target="../drawings/vmlDrawing1.vm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53"/>
  <sheetViews>
    <sheetView showGridLines="0" tabSelected="1" zoomScaleNormal="100" workbookViewId="0">
      <selection activeCell="C20" sqref="C20:E27"/>
    </sheetView>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202" t="s">
        <v>154</v>
      </c>
      <c r="C6" s="203" t="s">
        <v>3228</v>
      </c>
      <c r="D6" s="203" t="s">
        <v>157</v>
      </c>
      <c r="E6" s="203" t="s">
        <v>155</v>
      </c>
    </row>
    <row r="7" spans="2:6" x14ac:dyDescent="0.2">
      <c r="B7" s="204" t="s">
        <v>2426</v>
      </c>
      <c r="C7" s="203" t="s">
        <v>3229</v>
      </c>
      <c r="D7" s="203" t="s">
        <v>157</v>
      </c>
      <c r="E7" s="203" t="s">
        <v>3029</v>
      </c>
    </row>
    <row r="8" spans="2:6" x14ac:dyDescent="0.2">
      <c r="B8" s="202" t="s">
        <v>179</v>
      </c>
      <c r="C8" s="203" t="s">
        <v>166</v>
      </c>
      <c r="D8" s="203"/>
      <c r="E8" s="203"/>
    </row>
    <row r="9" spans="2:6" x14ac:dyDescent="0.2">
      <c r="B9" s="202" t="s">
        <v>180</v>
      </c>
      <c r="C9" s="203" t="s">
        <v>167</v>
      </c>
      <c r="D9" s="203"/>
      <c r="E9" s="203"/>
    </row>
    <row r="11" spans="2:6" x14ac:dyDescent="0.2">
      <c r="B11" s="7" t="s">
        <v>149</v>
      </c>
      <c r="C11" s="15">
        <v>44405</v>
      </c>
    </row>
    <row r="12" spans="2:6" x14ac:dyDescent="0.2">
      <c r="B12" s="7" t="s">
        <v>150</v>
      </c>
      <c r="C12" s="5" t="s">
        <v>1773</v>
      </c>
      <c r="F12" s="12" t="s">
        <v>153</v>
      </c>
    </row>
    <row r="13" spans="2:6" x14ac:dyDescent="0.2">
      <c r="B13" s="7" t="s">
        <v>151</v>
      </c>
      <c r="C13" s="62" t="s">
        <v>2311</v>
      </c>
    </row>
    <row r="14" spans="2:6" x14ac:dyDescent="0.2">
      <c r="B14" s="7" t="s">
        <v>176</v>
      </c>
      <c r="C14" s="13" t="s">
        <v>2979</v>
      </c>
    </row>
    <row r="15" spans="2:6" x14ac:dyDescent="0.2">
      <c r="C15" s="13" t="s">
        <v>2491</v>
      </c>
      <c r="D15" s="61" t="s">
        <v>2492</v>
      </c>
    </row>
    <row r="16" spans="2:6" x14ac:dyDescent="0.2">
      <c r="C16" s="61" t="s">
        <v>3101</v>
      </c>
      <c r="D16" s="61"/>
    </row>
    <row r="17" spans="2:5" x14ac:dyDescent="0.2">
      <c r="B17" s="7" t="s">
        <v>152</v>
      </c>
      <c r="C17" s="13" t="s">
        <v>3155</v>
      </c>
      <c r="D17" s="61" t="s">
        <v>3156</v>
      </c>
    </row>
    <row r="18" spans="2:5" x14ac:dyDescent="0.2">
      <c r="C18" s="7" t="s">
        <v>3203</v>
      </c>
    </row>
    <row r="20" spans="2:5" ht="15" customHeight="1" x14ac:dyDescent="0.2">
      <c r="B20" s="7" t="s">
        <v>177</v>
      </c>
      <c r="C20" s="257" t="s">
        <v>2791</v>
      </c>
      <c r="D20" s="257"/>
      <c r="E20" s="257"/>
    </row>
    <row r="21" spans="2:5" ht="12.75" customHeight="1" x14ac:dyDescent="0.2">
      <c r="C21" s="257"/>
      <c r="D21" s="257"/>
      <c r="E21" s="257"/>
    </row>
    <row r="22" spans="2:5" ht="12.75" customHeight="1" x14ac:dyDescent="0.2">
      <c r="C22" s="257"/>
      <c r="D22" s="257"/>
      <c r="E22" s="257"/>
    </row>
    <row r="23" spans="2:5" ht="12.75" customHeight="1" x14ac:dyDescent="0.2">
      <c r="C23" s="257"/>
      <c r="D23" s="257"/>
      <c r="E23" s="257"/>
    </row>
    <row r="24" spans="2:5" ht="12.75" customHeight="1" x14ac:dyDescent="0.2">
      <c r="C24" s="257"/>
      <c r="D24" s="257"/>
      <c r="E24" s="257"/>
    </row>
    <row r="25" spans="2:5" ht="12.75" customHeight="1" x14ac:dyDescent="0.2">
      <c r="C25" s="257"/>
      <c r="D25" s="257"/>
      <c r="E25" s="257"/>
    </row>
    <row r="26" spans="2:5" ht="12.75" customHeight="1" x14ac:dyDescent="0.2">
      <c r="C26" s="257"/>
      <c r="D26" s="257"/>
      <c r="E26" s="257"/>
    </row>
    <row r="27" spans="2:5" ht="12.75" customHeight="1" x14ac:dyDescent="0.2">
      <c r="C27" s="257"/>
      <c r="D27" s="257"/>
      <c r="E27" s="257"/>
    </row>
    <row r="28" spans="2:5" ht="12.75" customHeight="1" x14ac:dyDescent="0.2">
      <c r="C28" s="222" t="s">
        <v>3226</v>
      </c>
      <c r="D28" s="221"/>
      <c r="E28" s="221"/>
    </row>
    <row r="29" spans="2:5" ht="12.75" customHeight="1" x14ac:dyDescent="0.2">
      <c r="C29" s="194" t="s">
        <v>3227</v>
      </c>
      <c r="D29" s="221"/>
      <c r="E29" s="221"/>
    </row>
    <row r="30" spans="2:5" ht="12.75" customHeight="1" x14ac:dyDescent="0.2">
      <c r="C30" s="159" t="s">
        <v>2978</v>
      </c>
      <c r="D30" s="221"/>
      <c r="E30" s="221"/>
    </row>
    <row r="31" spans="2:5" ht="12.75" customHeight="1" x14ac:dyDescent="0.2">
      <c r="C31" s="159"/>
      <c r="D31" s="221"/>
      <c r="E31" s="221"/>
    </row>
    <row r="32" spans="2:5" ht="12.75" customHeight="1" x14ac:dyDescent="0.2">
      <c r="C32" s="212" t="s">
        <v>3035</v>
      </c>
      <c r="D32" s="205"/>
      <c r="E32" s="205"/>
    </row>
    <row r="33" spans="3:5" ht="12.75" customHeight="1" x14ac:dyDescent="0.2">
      <c r="C33" s="213" t="s">
        <v>3033</v>
      </c>
      <c r="D33" s="205"/>
      <c r="E33" s="205"/>
    </row>
    <row r="34" spans="3:5" ht="12.75" customHeight="1" x14ac:dyDescent="0.2">
      <c r="C34" s="215" t="s">
        <v>3034</v>
      </c>
      <c r="D34" s="205"/>
      <c r="E34" s="205"/>
    </row>
    <row r="35" spans="3:5" ht="12.75" customHeight="1" x14ac:dyDescent="0.2">
      <c r="C35" s="214" t="s">
        <v>3206</v>
      </c>
      <c r="D35" s="205"/>
      <c r="E35" s="205"/>
    </row>
    <row r="36" spans="3:5" ht="12.75" customHeight="1" x14ac:dyDescent="0.2">
      <c r="C36" s="214" t="s">
        <v>3036</v>
      </c>
      <c r="D36" s="217"/>
      <c r="E36" s="217"/>
    </row>
    <row r="37" spans="3:5" ht="12.75" customHeight="1" x14ac:dyDescent="0.2">
      <c r="C37" s="215" t="s">
        <v>2978</v>
      </c>
      <c r="D37" s="205"/>
      <c r="E37" s="205"/>
    </row>
    <row r="38" spans="3:5" ht="12.75" customHeight="1" x14ac:dyDescent="0.2">
      <c r="C38" s="214" t="s">
        <v>3074</v>
      </c>
      <c r="D38" s="218"/>
      <c r="E38" s="218"/>
    </row>
    <row r="39" spans="3:5" ht="12.75" customHeight="1" x14ac:dyDescent="0.2">
      <c r="C39" s="214" t="s">
        <v>3163</v>
      </c>
      <c r="D39" s="205"/>
      <c r="E39" s="205"/>
    </row>
    <row r="40" spans="3:5" ht="12.75" customHeight="1" x14ac:dyDescent="0.2">
      <c r="C40" s="159"/>
      <c r="D40" s="205"/>
      <c r="E40" s="205"/>
    </row>
    <row r="41" spans="3:5" ht="12.75" customHeight="1" x14ac:dyDescent="0.2">
      <c r="C41" s="212" t="s">
        <v>2975</v>
      </c>
      <c r="D41" s="14"/>
      <c r="E41" s="192"/>
    </row>
    <row r="42" spans="3:5" ht="12.75" customHeight="1" x14ac:dyDescent="0.2">
      <c r="C42" s="213" t="s">
        <v>2976</v>
      </c>
      <c r="D42" s="14"/>
      <c r="E42" s="192"/>
    </row>
    <row r="43" spans="3:5" ht="12.75" customHeight="1" x14ac:dyDescent="0.2">
      <c r="C43" s="214" t="s">
        <v>2977</v>
      </c>
      <c r="D43" s="192"/>
      <c r="E43" s="192"/>
    </row>
    <row r="44" spans="3:5" ht="12.75" customHeight="1" x14ac:dyDescent="0.2">
      <c r="C44" s="215" t="s">
        <v>2978</v>
      </c>
      <c r="D44" s="192"/>
      <c r="E44" s="192"/>
    </row>
    <row r="45" spans="3:5" ht="12.75" customHeight="1" x14ac:dyDescent="0.2">
      <c r="C45" s="216"/>
      <c r="D45" s="192"/>
      <c r="E45" s="192"/>
    </row>
    <row r="46" spans="3:5" ht="12.75" customHeight="1" x14ac:dyDescent="0.2">
      <c r="C46" s="212" t="s">
        <v>2855</v>
      </c>
      <c r="D46" s="14"/>
    </row>
    <row r="47" spans="3:5" ht="12.75" customHeight="1" x14ac:dyDescent="0.2">
      <c r="C47" s="213" t="s">
        <v>2790</v>
      </c>
      <c r="D47" s="14"/>
    </row>
    <row r="48" spans="3:5" ht="12.75" customHeight="1" x14ac:dyDescent="0.2">
      <c r="C48" s="213" t="s">
        <v>2788</v>
      </c>
      <c r="D48" s="14"/>
    </row>
    <row r="49" spans="3:4" ht="12.75" customHeight="1" x14ac:dyDescent="0.2">
      <c r="C49" s="215" t="s">
        <v>2792</v>
      </c>
      <c r="D49" s="14"/>
    </row>
    <row r="50" spans="3:4" ht="12.75" customHeight="1" x14ac:dyDescent="0.2">
      <c r="C50" s="213" t="s">
        <v>2789</v>
      </c>
      <c r="D50" s="14"/>
    </row>
    <row r="51" spans="3:4" ht="12.75" customHeight="1" x14ac:dyDescent="0.2">
      <c r="C51" s="215" t="s">
        <v>2785</v>
      </c>
      <c r="D51" s="14"/>
    </row>
    <row r="52" spans="3:4" x14ac:dyDescent="0.2">
      <c r="C52" s="215" t="s">
        <v>2786</v>
      </c>
    </row>
    <row r="53" spans="3:4" x14ac:dyDescent="0.2">
      <c r="C53" s="215" t="s">
        <v>2787</v>
      </c>
    </row>
  </sheetData>
  <mergeCells count="1">
    <mergeCell ref="C20: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B7" location="'Historical Projects'!A1" display="Historical Projects"/>
    <hyperlink ref="D15" r:id="rId2"/>
    <hyperlink ref="C16" r:id="rId3"/>
    <hyperlink ref="D17" r:id="rId4"/>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B133"/>
  <sheetViews>
    <sheetView showGridLines="0" zoomScaleNormal="100" workbookViewId="0">
      <pane ySplit="2" topLeftCell="A3" activePane="bottomLeft" state="frozen"/>
      <selection pane="bottomLeft" activeCell="U93" sqref="U93"/>
    </sheetView>
  </sheetViews>
  <sheetFormatPr defaultColWidth="21.5703125" defaultRowHeight="12.75" x14ac:dyDescent="0.2"/>
  <cols>
    <col min="1" max="1" width="16.28515625" style="123" customWidth="1"/>
    <col min="2" max="2" width="42.140625" style="124" customWidth="1"/>
    <col min="3" max="3" width="28" style="124" customWidth="1"/>
    <col min="4" max="4" width="14.7109375" style="124" customWidth="1"/>
    <col min="5" max="5" width="19.5703125" style="125" bestFit="1" customWidth="1"/>
    <col min="6" max="6" width="10.7109375" style="126" customWidth="1"/>
    <col min="7" max="7" width="9.42578125" style="191" customWidth="1"/>
    <col min="8" max="8" width="27" style="123" customWidth="1"/>
    <col min="9" max="9" width="14.7109375" style="123" customWidth="1"/>
    <col min="10" max="10" width="11.42578125" style="123" customWidth="1"/>
    <col min="11" max="11" width="22.7109375" style="155" customWidth="1"/>
    <col min="12" max="12" width="14.140625" style="123" customWidth="1"/>
    <col min="13" max="14" width="14.7109375" style="123" customWidth="1"/>
    <col min="15" max="15" width="9.5703125" style="163" customWidth="1"/>
    <col min="16" max="16" width="10.28515625" style="201" customWidth="1"/>
    <col min="17" max="17" width="11.7109375" style="128" customWidth="1"/>
    <col min="18" max="18" width="11.42578125" style="129" customWidth="1"/>
    <col min="19" max="19" width="10.7109375" style="130" customWidth="1"/>
    <col min="20" max="20" width="15.42578125" style="131" customWidth="1"/>
    <col min="21" max="21" width="19.42578125" style="132" customWidth="1"/>
    <col min="22" max="22" width="14.42578125" style="93" customWidth="1"/>
    <col min="23" max="23" width="48.7109375" style="93" customWidth="1"/>
    <col min="24" max="24" width="22" style="93" customWidth="1"/>
    <col min="25" max="25" width="81.28515625" style="93" customWidth="1"/>
    <col min="26" max="26" width="21.5703125" style="106"/>
    <col min="27" max="16384" width="21.5703125" style="93"/>
  </cols>
  <sheetData>
    <row r="1" spans="1:261" ht="15.75" x14ac:dyDescent="0.25">
      <c r="A1" s="85" t="s">
        <v>1855</v>
      </c>
      <c r="B1" s="86"/>
      <c r="C1" s="86"/>
      <c r="D1" s="86"/>
      <c r="E1" s="86"/>
      <c r="F1" s="87"/>
      <c r="G1" s="189"/>
      <c r="H1" s="85"/>
      <c r="I1" s="85"/>
      <c r="J1" s="85"/>
      <c r="K1" s="153"/>
      <c r="L1" s="85"/>
      <c r="M1" s="85"/>
      <c r="N1" s="85"/>
      <c r="O1" s="161"/>
      <c r="P1" s="197"/>
      <c r="Q1" s="89"/>
      <c r="R1" s="89"/>
      <c r="S1" s="85"/>
      <c r="T1" s="85"/>
      <c r="U1" s="90"/>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row>
    <row r="2" spans="1:261" s="101" customFormat="1" ht="39" thickBot="1" x14ac:dyDescent="0.25">
      <c r="A2" s="94" t="s">
        <v>121</v>
      </c>
      <c r="B2" s="95" t="s">
        <v>122</v>
      </c>
      <c r="C2" s="95" t="s">
        <v>123</v>
      </c>
      <c r="D2" s="95" t="s">
        <v>124</v>
      </c>
      <c r="E2" s="95" t="s">
        <v>127</v>
      </c>
      <c r="F2" s="96" t="s">
        <v>128</v>
      </c>
      <c r="G2" s="190" t="s">
        <v>129</v>
      </c>
      <c r="H2" s="98" t="s">
        <v>194</v>
      </c>
      <c r="I2" s="98" t="s">
        <v>2316</v>
      </c>
      <c r="J2" s="98" t="s">
        <v>2317</v>
      </c>
      <c r="K2" s="154" t="s">
        <v>195</v>
      </c>
      <c r="L2" s="98" t="s">
        <v>2319</v>
      </c>
      <c r="M2" s="98" t="s">
        <v>2318</v>
      </c>
      <c r="N2" s="98" t="s">
        <v>2530</v>
      </c>
      <c r="O2" s="162" t="s">
        <v>130</v>
      </c>
      <c r="P2" s="198" t="s">
        <v>131</v>
      </c>
      <c r="Q2" s="98" t="s">
        <v>132</v>
      </c>
      <c r="R2" s="98" t="s">
        <v>185</v>
      </c>
      <c r="S2" s="100" t="s">
        <v>125</v>
      </c>
      <c r="T2" s="98" t="s">
        <v>192</v>
      </c>
      <c r="U2" s="98" t="s">
        <v>193</v>
      </c>
      <c r="V2" s="98" t="s">
        <v>2235</v>
      </c>
      <c r="W2" s="98" t="s">
        <v>2489</v>
      </c>
      <c r="X2" s="98" t="s">
        <v>2930</v>
      </c>
      <c r="Y2" s="98" t="s">
        <v>2497</v>
      </c>
    </row>
    <row r="3" spans="1:261" s="19" customFormat="1" ht="25.5" x14ac:dyDescent="0.2">
      <c r="A3" s="102">
        <v>44313</v>
      </c>
      <c r="B3" s="223" t="s">
        <v>3000</v>
      </c>
      <c r="C3" s="223" t="s">
        <v>2127</v>
      </c>
      <c r="D3" s="223" t="s">
        <v>134</v>
      </c>
      <c r="E3" s="112" t="s">
        <v>423</v>
      </c>
      <c r="F3" s="63"/>
      <c r="G3" s="64">
        <v>2021</v>
      </c>
      <c r="H3" s="225" t="s">
        <v>3001</v>
      </c>
      <c r="I3" s="225" t="str">
        <f>LEFT($H3,2)</f>
        <v>IL</v>
      </c>
      <c r="J3" s="225" t="str">
        <f>RIGHT($H3,2)</f>
        <v>IN</v>
      </c>
      <c r="K3" s="231" t="str">
        <f>IF($L3=$M3,L3,CONCATENATE($L3,", ",IF(ISBLANK(N3),"",CONCATENATE(N3,", ")),$M3))</f>
        <v>Midwest</v>
      </c>
      <c r="L3" s="225" t="str">
        <f>INDEX('State '!$A$1:$C$62,MATCH($I3,'State '!$B:$B,0),3)</f>
        <v>Midwest</v>
      </c>
      <c r="M3" s="225" t="str">
        <f>INDEX('State '!$A$1:$C$62,MATCH($J3,'State '!$B:$B,0),3)</f>
        <v>Midwest</v>
      </c>
      <c r="N3" s="225"/>
      <c r="O3" s="164">
        <v>16.2</v>
      </c>
      <c r="P3" s="252">
        <v>1.4</v>
      </c>
      <c r="Q3" s="165">
        <v>70</v>
      </c>
      <c r="R3" s="104">
        <v>20</v>
      </c>
      <c r="S3" s="225" t="s">
        <v>135</v>
      </c>
      <c r="T3" s="225" t="s">
        <v>381</v>
      </c>
      <c r="U3" s="225" t="s">
        <v>3003</v>
      </c>
      <c r="V3" s="225" t="s">
        <v>2239</v>
      </c>
      <c r="W3" s="223" t="s">
        <v>3002</v>
      </c>
      <c r="X3" s="223" t="s">
        <v>2907</v>
      </c>
      <c r="Y3" s="156"/>
      <c r="Z3" s="106"/>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row>
    <row r="4" spans="1:261" s="19" customFormat="1" ht="25.5" x14ac:dyDescent="0.2">
      <c r="A4" s="102">
        <v>44295</v>
      </c>
      <c r="B4" s="223" t="s">
        <v>3230</v>
      </c>
      <c r="C4" s="83" t="s">
        <v>260</v>
      </c>
      <c r="D4" s="223" t="s">
        <v>142</v>
      </c>
      <c r="E4" s="112" t="s">
        <v>423</v>
      </c>
      <c r="F4" s="63"/>
      <c r="G4" s="64">
        <v>2021</v>
      </c>
      <c r="H4" s="225" t="s">
        <v>24</v>
      </c>
      <c r="I4" s="225" t="s">
        <v>24</v>
      </c>
      <c r="J4" s="225" t="s">
        <v>24</v>
      </c>
      <c r="K4" s="231" t="s">
        <v>2527</v>
      </c>
      <c r="L4" s="225" t="s">
        <v>2527</v>
      </c>
      <c r="M4" s="225" t="s">
        <v>2527</v>
      </c>
      <c r="N4" s="225"/>
      <c r="O4" s="164">
        <v>7.7</v>
      </c>
      <c r="P4" s="235">
        <v>4.4000000000000004</v>
      </c>
      <c r="Q4" s="165"/>
      <c r="R4" s="104">
        <v>8</v>
      </c>
      <c r="S4" s="225" t="s">
        <v>138</v>
      </c>
      <c r="T4" s="225" t="s">
        <v>381</v>
      </c>
      <c r="U4" s="225" t="s">
        <v>3231</v>
      </c>
      <c r="V4" s="225" t="s">
        <v>2236</v>
      </c>
      <c r="W4" s="223" t="s">
        <v>3232</v>
      </c>
      <c r="X4" s="223"/>
      <c r="Y4" s="167"/>
      <c r="Z4" s="106"/>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row>
    <row r="5" spans="1:261" s="19" customFormat="1" x14ac:dyDescent="0.2">
      <c r="A5" s="102">
        <v>44162</v>
      </c>
      <c r="B5" s="223" t="s">
        <v>3082</v>
      </c>
      <c r="C5" s="83" t="s">
        <v>206</v>
      </c>
      <c r="D5" s="223" t="s">
        <v>140</v>
      </c>
      <c r="E5" s="112" t="s">
        <v>2705</v>
      </c>
      <c r="F5" s="63">
        <v>44136</v>
      </c>
      <c r="G5" s="64">
        <v>2021</v>
      </c>
      <c r="H5" s="225" t="s">
        <v>2737</v>
      </c>
      <c r="I5" s="225" t="str">
        <f t="shared" ref="I5:I15" si="0">LEFT($H5,2)</f>
        <v>MA</v>
      </c>
      <c r="J5" s="225" t="str">
        <f>RIGHT($H5,2)</f>
        <v>CT</v>
      </c>
      <c r="K5" s="152" t="str">
        <f>IF($L5=$M5,L5,CONCATENATE($L5,", ",IF(ISBLANK(N5),"",CONCATENATE(N5,", ")),$M5))</f>
        <v>Northeast</v>
      </c>
      <c r="L5" s="225" t="str">
        <f>INDEX('State '!$A$1:$C$62,MATCH($I5,'State '!$B:$B,0),3)</f>
        <v>Northeast</v>
      </c>
      <c r="M5" s="225" t="str">
        <f>INDEX('State '!$A$1:$C$62,MATCH($J5,'State '!$B:$B,0),3)</f>
        <v>Northeast</v>
      </c>
      <c r="N5" s="225"/>
      <c r="O5" s="164">
        <v>52</v>
      </c>
      <c r="P5" s="178">
        <v>2.1</v>
      </c>
      <c r="Q5" s="165">
        <v>72.400000000000006</v>
      </c>
      <c r="R5" s="104">
        <v>12</v>
      </c>
      <c r="S5" s="225" t="s">
        <v>135</v>
      </c>
      <c r="T5" s="225" t="s">
        <v>381</v>
      </c>
      <c r="U5" s="225" t="s">
        <v>2736</v>
      </c>
      <c r="V5" s="225" t="s">
        <v>2239</v>
      </c>
      <c r="W5" s="223" t="s">
        <v>2919</v>
      </c>
      <c r="X5" s="223"/>
      <c r="Y5" s="167" t="s">
        <v>2918</v>
      </c>
      <c r="Z5" s="106"/>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row>
    <row r="6" spans="1:261" s="19" customFormat="1" ht="25.5" x14ac:dyDescent="0.2">
      <c r="A6" s="102">
        <v>44125</v>
      </c>
      <c r="B6" s="223" t="s">
        <v>2933</v>
      </c>
      <c r="C6" s="223" t="s">
        <v>221</v>
      </c>
      <c r="D6" s="223" t="s">
        <v>140</v>
      </c>
      <c r="E6" s="223" t="s">
        <v>423</v>
      </c>
      <c r="F6" s="63"/>
      <c r="G6" s="64">
        <v>2022</v>
      </c>
      <c r="H6" s="225" t="s">
        <v>0</v>
      </c>
      <c r="I6" s="225" t="str">
        <f t="shared" si="0"/>
        <v>LA</v>
      </c>
      <c r="J6" s="225" t="str">
        <f>RIGHT($H6,2)</f>
        <v>LA</v>
      </c>
      <c r="K6" s="231" t="str">
        <f>IF($L6=$M6,L6,CONCATENATE($L6,", ",IF(ISBLANK(N6),"",CONCATENATE(N6,", ")),$M6))</f>
        <v>South Central</v>
      </c>
      <c r="L6" s="225" t="str">
        <f>INDEX('State '!$A$1:$C$62,MATCH($I6,'State '!$B:$B,0),3)</f>
        <v>South Central</v>
      </c>
      <c r="M6" s="225" t="str">
        <f>INDEX('State '!$A$1:$C$62,MATCH($J6,'State '!$B:$B,0),3)</f>
        <v>South Central</v>
      </c>
      <c r="N6" s="225"/>
      <c r="O6" s="164">
        <v>143</v>
      </c>
      <c r="P6" s="178"/>
      <c r="Q6" s="165">
        <v>894</v>
      </c>
      <c r="R6" s="104"/>
      <c r="S6" s="225" t="s">
        <v>135</v>
      </c>
      <c r="T6" s="225" t="s">
        <v>381</v>
      </c>
      <c r="U6" s="225" t="s">
        <v>2931</v>
      </c>
      <c r="V6" s="225" t="s">
        <v>2236</v>
      </c>
      <c r="W6" s="223" t="s">
        <v>2932</v>
      </c>
      <c r="X6" s="223" t="s">
        <v>2904</v>
      </c>
      <c r="Y6" s="226"/>
      <c r="Z6" s="106"/>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row>
    <row r="7" spans="1:261" s="19" customFormat="1" ht="25.5" x14ac:dyDescent="0.2">
      <c r="A7" s="102">
        <v>44344</v>
      </c>
      <c r="B7" s="223" t="s">
        <v>2452</v>
      </c>
      <c r="C7" s="223" t="s">
        <v>2453</v>
      </c>
      <c r="D7" s="223" t="s">
        <v>141</v>
      </c>
      <c r="E7" s="223" t="s">
        <v>423</v>
      </c>
      <c r="F7" s="63"/>
      <c r="G7" s="64">
        <v>2021</v>
      </c>
      <c r="H7" s="225" t="s">
        <v>7</v>
      </c>
      <c r="I7" s="225" t="str">
        <f t="shared" si="0"/>
        <v>PA</v>
      </c>
      <c r="J7" s="225" t="str">
        <f>RIGHT($H7,2)</f>
        <v>PA</v>
      </c>
      <c r="K7" s="231" t="str">
        <f>IF($L7=$M7,L7,CONCATENATE($L7,", ",IF(ISBLANK(N7),"",CONCATENATE(N7,", ")),$M7))</f>
        <v>Northeast</v>
      </c>
      <c r="L7" s="225" t="str">
        <f>INDEX('State '!$A$1:$C$62,MATCH($I7,'State '!$B:$B,0),3)</f>
        <v>Northeast</v>
      </c>
      <c r="M7" s="225" t="str">
        <f>INDEX('State '!$A$1:$C$62,MATCH($J7,'State '!$B:$B,0),3)</f>
        <v>Northeast</v>
      </c>
      <c r="N7" s="225"/>
      <c r="O7" s="164">
        <v>143</v>
      </c>
      <c r="P7" s="178">
        <v>4.75</v>
      </c>
      <c r="Q7" s="165">
        <v>250</v>
      </c>
      <c r="R7" s="104" t="s">
        <v>2460</v>
      </c>
      <c r="S7" s="225" t="s">
        <v>138</v>
      </c>
      <c r="T7" s="225" t="s">
        <v>381</v>
      </c>
      <c r="U7" s="225" t="s">
        <v>2459</v>
      </c>
      <c r="V7" s="225" t="s">
        <v>2236</v>
      </c>
      <c r="W7" s="223" t="s">
        <v>2914</v>
      </c>
      <c r="X7" s="223" t="s">
        <v>2913</v>
      </c>
      <c r="Y7" s="167" t="s">
        <v>2912</v>
      </c>
      <c r="Z7" s="106"/>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row>
    <row r="8" spans="1:261" s="19" customFormat="1" ht="25.5" x14ac:dyDescent="0.2">
      <c r="A8" s="102">
        <v>44313</v>
      </c>
      <c r="B8" s="223" t="s">
        <v>3211</v>
      </c>
      <c r="C8" s="223" t="s">
        <v>3212</v>
      </c>
      <c r="D8" s="223" t="s">
        <v>134</v>
      </c>
      <c r="E8" s="223" t="s">
        <v>423</v>
      </c>
      <c r="F8" s="63"/>
      <c r="G8" s="64">
        <v>2021</v>
      </c>
      <c r="H8" s="225" t="s">
        <v>22</v>
      </c>
      <c r="I8" s="225" t="str">
        <f t="shared" si="0"/>
        <v>GA</v>
      </c>
      <c r="J8" s="225" t="s">
        <v>22</v>
      </c>
      <c r="K8" s="231" t="s">
        <v>15</v>
      </c>
      <c r="L8" s="225" t="s">
        <v>15</v>
      </c>
      <c r="M8" s="225" t="s">
        <v>15</v>
      </c>
      <c r="N8" s="225"/>
      <c r="O8" s="164">
        <v>22</v>
      </c>
      <c r="P8" s="178">
        <v>9.3000000000000007</v>
      </c>
      <c r="Q8" s="165">
        <v>11.8</v>
      </c>
      <c r="R8" s="104">
        <v>12</v>
      </c>
      <c r="S8" s="225" t="s">
        <v>138</v>
      </c>
      <c r="T8" s="225" t="s">
        <v>3213</v>
      </c>
      <c r="U8" s="225"/>
      <c r="V8" s="225" t="s">
        <v>2236</v>
      </c>
      <c r="W8" s="223" t="s">
        <v>3214</v>
      </c>
      <c r="X8" s="223" t="s">
        <v>2903</v>
      </c>
      <c r="Y8" s="167"/>
      <c r="Z8" s="106"/>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row>
    <row r="9" spans="1:261" s="19" customFormat="1" ht="38.25" x14ac:dyDescent="0.2">
      <c r="A9" s="102">
        <v>44224</v>
      </c>
      <c r="B9" s="223" t="s">
        <v>3006</v>
      </c>
      <c r="C9" s="172" t="s">
        <v>2325</v>
      </c>
      <c r="D9" s="223" t="s">
        <v>140</v>
      </c>
      <c r="E9" s="112" t="s">
        <v>143</v>
      </c>
      <c r="F9" s="63">
        <v>44223</v>
      </c>
      <c r="G9" s="64">
        <v>2021</v>
      </c>
      <c r="H9" s="225" t="s">
        <v>6</v>
      </c>
      <c r="I9" s="225" t="str">
        <f t="shared" si="0"/>
        <v>TX</v>
      </c>
      <c r="J9" s="225" t="str">
        <f t="shared" ref="J9:J17" si="1">RIGHT($H9,2)</f>
        <v>TX</v>
      </c>
      <c r="K9" s="231" t="str">
        <f t="shared" ref="K9:K15" si="2">IF($L9=$M9,L9,CONCATENATE($L9,", ",IF(ISBLANK(N9),"",CONCATENATE(N9,", ")),$M9))</f>
        <v>South Central</v>
      </c>
      <c r="L9" s="225" t="str">
        <f>INDEX('State '!$A$1:$C$62,MATCH($I9,'State '!$B:$B,0),3)</f>
        <v>South Central</v>
      </c>
      <c r="M9" s="225" t="str">
        <f>INDEX('State '!$A$1:$C$62,MATCH($J9,'State '!$B:$B,0),3)</f>
        <v>South Central</v>
      </c>
      <c r="N9" s="225"/>
      <c r="O9" s="164"/>
      <c r="P9" s="178"/>
      <c r="Q9" s="165">
        <v>1800</v>
      </c>
      <c r="R9" s="104">
        <v>42</v>
      </c>
      <c r="S9" s="225" t="s">
        <v>138</v>
      </c>
      <c r="T9" s="225" t="s">
        <v>2668</v>
      </c>
      <c r="U9" s="225"/>
      <c r="V9" s="225" t="s">
        <v>2236</v>
      </c>
      <c r="W9" s="223" t="s">
        <v>3007</v>
      </c>
      <c r="X9" s="223"/>
      <c r="Y9" s="156"/>
      <c r="Z9" s="106"/>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row>
    <row r="10" spans="1:261" s="19" customFormat="1" ht="25.5" x14ac:dyDescent="0.2">
      <c r="A10" s="102">
        <v>44295</v>
      </c>
      <c r="B10" s="223" t="s">
        <v>2278</v>
      </c>
      <c r="C10" s="83" t="s">
        <v>2640</v>
      </c>
      <c r="D10" s="223" t="s">
        <v>136</v>
      </c>
      <c r="E10" s="223" t="s">
        <v>137</v>
      </c>
      <c r="F10" s="63"/>
      <c r="G10" s="64">
        <v>2025</v>
      </c>
      <c r="H10" s="225" t="s">
        <v>543</v>
      </c>
      <c r="I10" s="225" t="str">
        <f t="shared" si="0"/>
        <v>AK</v>
      </c>
      <c r="J10" s="225" t="str">
        <f t="shared" si="1"/>
        <v>AK</v>
      </c>
      <c r="K10" s="231" t="str">
        <f t="shared" si="2"/>
        <v>Pacific</v>
      </c>
      <c r="L10" s="225" t="str">
        <f>INDEX('State '!$A$1:$C$62,MATCH($I10,'State '!$B:$B,0),3)</f>
        <v>Pacific</v>
      </c>
      <c r="M10" s="225" t="str">
        <f>INDEX('State '!$A$1:$C$62,MATCH($J10,'State '!$B:$B,0),3)</f>
        <v>Pacific</v>
      </c>
      <c r="N10" s="225"/>
      <c r="O10" s="164">
        <v>45000</v>
      </c>
      <c r="P10" s="121">
        <v>805</v>
      </c>
      <c r="Q10" s="165">
        <v>3500</v>
      </c>
      <c r="R10" s="104">
        <v>42</v>
      </c>
      <c r="S10" s="225" t="s">
        <v>138</v>
      </c>
      <c r="T10" s="225" t="s">
        <v>381</v>
      </c>
      <c r="U10" s="115" t="s">
        <v>2675</v>
      </c>
      <c r="V10" s="225" t="s">
        <v>2236</v>
      </c>
      <c r="W10" s="223" t="s">
        <v>2676</v>
      </c>
      <c r="X10" s="223" t="s">
        <v>2904</v>
      </c>
      <c r="Y10" s="226"/>
      <c r="Z10" s="106"/>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row>
    <row r="11" spans="1:261" ht="25.5" x14ac:dyDescent="0.2">
      <c r="A11" s="102">
        <v>44295</v>
      </c>
      <c r="B11" s="83" t="s">
        <v>2639</v>
      </c>
      <c r="C11" s="83" t="s">
        <v>2640</v>
      </c>
      <c r="D11" s="83" t="s">
        <v>136</v>
      </c>
      <c r="E11" s="112" t="s">
        <v>2282</v>
      </c>
      <c r="F11" s="65"/>
      <c r="G11" s="117">
        <v>2023</v>
      </c>
      <c r="H11" s="225" t="s">
        <v>543</v>
      </c>
      <c r="I11" s="225" t="str">
        <f t="shared" si="0"/>
        <v>AK</v>
      </c>
      <c r="J11" s="225" t="str">
        <f t="shared" si="1"/>
        <v>AK</v>
      </c>
      <c r="K11" s="152" t="str">
        <f t="shared" si="2"/>
        <v>Pacific</v>
      </c>
      <c r="L11" s="225" t="str">
        <f>INDEX('State '!$A$1:$C$62,MATCH($I11,'State '!$B:$B,0),3)</f>
        <v>Pacific</v>
      </c>
      <c r="M11" s="225" t="str">
        <f>INDEX('State '!$A$1:$C$62,MATCH($J11,'State '!$B:$B,0),3)</f>
        <v>Pacific</v>
      </c>
      <c r="N11" s="225"/>
      <c r="O11" s="164">
        <v>9970</v>
      </c>
      <c r="P11" s="64">
        <f>733+30</f>
        <v>763</v>
      </c>
      <c r="Q11" s="118">
        <v>500</v>
      </c>
      <c r="R11" s="66" t="s">
        <v>2641</v>
      </c>
      <c r="S11" s="113" t="s">
        <v>138</v>
      </c>
      <c r="T11" s="114"/>
      <c r="U11" s="115"/>
      <c r="V11" s="225" t="s">
        <v>2236</v>
      </c>
      <c r="W11" s="223" t="s">
        <v>2643</v>
      </c>
      <c r="X11" s="223"/>
      <c r="Y11" s="156" t="s">
        <v>2642</v>
      </c>
    </row>
    <row r="12" spans="1:261" s="19" customFormat="1" ht="51" x14ac:dyDescent="0.2">
      <c r="A12" s="102">
        <v>44006</v>
      </c>
      <c r="B12" s="83" t="s">
        <v>3068</v>
      </c>
      <c r="C12" s="83" t="s">
        <v>2983</v>
      </c>
      <c r="D12" s="83" t="s">
        <v>140</v>
      </c>
      <c r="E12" s="112" t="s">
        <v>137</v>
      </c>
      <c r="F12" s="65"/>
      <c r="G12" s="117">
        <v>2022</v>
      </c>
      <c r="H12" s="225" t="s">
        <v>3070</v>
      </c>
      <c r="I12" s="225" t="str">
        <f t="shared" si="0"/>
        <v>MI</v>
      </c>
      <c r="J12" s="225" t="str">
        <f t="shared" si="1"/>
        <v>LA</v>
      </c>
      <c r="K12" s="231" t="str">
        <f t="shared" si="2"/>
        <v>Midwest, South Central</v>
      </c>
      <c r="L12" s="225" t="str">
        <f>INDEX('State '!$A$1:$C$62,MATCH($I12,'State '!$B:$B,0),3)</f>
        <v>Midwest</v>
      </c>
      <c r="M12" s="225" t="str">
        <f>INDEX('State '!$A$1:$C$62,MATCH($J12,'State '!$B:$B,0),3)</f>
        <v>South Central</v>
      </c>
      <c r="N12" s="225"/>
      <c r="O12" s="164">
        <v>81.099999999999994</v>
      </c>
      <c r="P12" s="178"/>
      <c r="Q12" s="118">
        <v>165</v>
      </c>
      <c r="R12" s="66"/>
      <c r="S12" s="113" t="s">
        <v>135</v>
      </c>
      <c r="T12" s="114" t="s">
        <v>381</v>
      </c>
      <c r="U12" s="115" t="s">
        <v>3137</v>
      </c>
      <c r="V12" s="225" t="s">
        <v>2239</v>
      </c>
      <c r="W12" s="223" t="s">
        <v>3069</v>
      </c>
      <c r="X12" s="223" t="s">
        <v>2904</v>
      </c>
      <c r="Y12" s="156"/>
    </row>
    <row r="13" spans="1:261" s="19" customFormat="1" ht="25.5" x14ac:dyDescent="0.2">
      <c r="A13" s="102">
        <v>44323</v>
      </c>
      <c r="B13" s="83" t="s">
        <v>3109</v>
      </c>
      <c r="C13" s="83" t="s">
        <v>199</v>
      </c>
      <c r="D13" s="83" t="s">
        <v>140</v>
      </c>
      <c r="E13" s="112" t="s">
        <v>423</v>
      </c>
      <c r="F13" s="65"/>
      <c r="G13" s="117">
        <v>2021</v>
      </c>
      <c r="H13" s="225" t="s">
        <v>7</v>
      </c>
      <c r="I13" s="225" t="str">
        <f t="shared" si="0"/>
        <v>PA</v>
      </c>
      <c r="J13" s="225" t="str">
        <f t="shared" si="1"/>
        <v>PA</v>
      </c>
      <c r="K13" s="152" t="str">
        <f t="shared" si="2"/>
        <v>Northeast</v>
      </c>
      <c r="L13" s="225" t="str">
        <f>INDEX('State '!$A$1:$C$62,MATCH($I13,'State '!$B:$B,0),3)</f>
        <v>Northeast</v>
      </c>
      <c r="M13" s="225" t="str">
        <f>INDEX('State '!$A$1:$C$62,MATCH($J13,'State '!$B:$B,0),3)</f>
        <v>Northeast</v>
      </c>
      <c r="N13" s="225"/>
      <c r="O13" s="164">
        <v>21.5</v>
      </c>
      <c r="P13" s="235">
        <v>0.8</v>
      </c>
      <c r="Q13" s="118">
        <v>18</v>
      </c>
      <c r="R13" s="66">
        <v>30</v>
      </c>
      <c r="S13" s="113" t="s">
        <v>135</v>
      </c>
      <c r="T13" s="114" t="s">
        <v>381</v>
      </c>
      <c r="U13" s="115" t="s">
        <v>3110</v>
      </c>
      <c r="V13" s="225" t="s">
        <v>2236</v>
      </c>
      <c r="W13" s="223" t="s">
        <v>3111</v>
      </c>
      <c r="X13" s="223"/>
      <c r="Y13" s="160"/>
    </row>
    <row r="14" spans="1:261" s="19" customFormat="1" ht="38.25" x14ac:dyDescent="0.2">
      <c r="A14" s="102">
        <v>44253</v>
      </c>
      <c r="B14" s="223" t="s">
        <v>3242</v>
      </c>
      <c r="C14" s="223" t="s">
        <v>200</v>
      </c>
      <c r="D14" s="223" t="s">
        <v>140</v>
      </c>
      <c r="E14" s="112" t="s">
        <v>143</v>
      </c>
      <c r="F14" s="63">
        <v>44221</v>
      </c>
      <c r="G14" s="64">
        <v>2021</v>
      </c>
      <c r="H14" s="225" t="s">
        <v>1931</v>
      </c>
      <c r="I14" s="225" t="str">
        <f t="shared" si="0"/>
        <v>NJ</v>
      </c>
      <c r="J14" s="225" t="str">
        <f t="shared" si="1"/>
        <v>MA</v>
      </c>
      <c r="K14" s="152" t="str">
        <f t="shared" si="2"/>
        <v>Northeast</v>
      </c>
      <c r="L14" s="225" t="str">
        <f>INDEX('State '!$A$1:$C$62,MATCH($I14,'State '!$B:$B,0),3)</f>
        <v>Northeast</v>
      </c>
      <c r="M14" s="225" t="str">
        <f>INDEX('State '!$A$1:$C$62,MATCH($J14,'State '!$B:$B,0),3)</f>
        <v>Northeast</v>
      </c>
      <c r="N14" s="103"/>
      <c r="O14" s="164">
        <v>451.8</v>
      </c>
      <c r="P14" s="235">
        <v>6.3</v>
      </c>
      <c r="Q14" s="165">
        <v>93</v>
      </c>
      <c r="R14" s="104">
        <v>42</v>
      </c>
      <c r="S14" s="225" t="s">
        <v>135</v>
      </c>
      <c r="T14" s="225" t="s">
        <v>381</v>
      </c>
      <c r="U14" s="225" t="s">
        <v>2170</v>
      </c>
      <c r="V14" s="103" t="s">
        <v>2239</v>
      </c>
      <c r="W14" s="82" t="s">
        <v>3207</v>
      </c>
      <c r="X14" s="82"/>
      <c r="Y14" s="160" t="s">
        <v>2552</v>
      </c>
    </row>
    <row r="15" spans="1:261" s="19" customFormat="1" ht="38.25" x14ac:dyDescent="0.2">
      <c r="A15" s="102">
        <v>44253</v>
      </c>
      <c r="B15" s="223" t="s">
        <v>3243</v>
      </c>
      <c r="C15" s="223" t="s">
        <v>298</v>
      </c>
      <c r="D15" s="223" t="s">
        <v>140</v>
      </c>
      <c r="E15" s="112" t="s">
        <v>143</v>
      </c>
      <c r="F15" s="63">
        <v>44221</v>
      </c>
      <c r="G15" s="64">
        <v>2021</v>
      </c>
      <c r="H15" s="225" t="s">
        <v>2721</v>
      </c>
      <c r="I15" s="225" t="str">
        <f t="shared" si="0"/>
        <v>MA</v>
      </c>
      <c r="J15" s="225" t="str">
        <f t="shared" si="1"/>
        <v>NB</v>
      </c>
      <c r="K15" s="152" t="str">
        <f t="shared" si="2"/>
        <v>Northeast, Canada</v>
      </c>
      <c r="L15" s="225" t="str">
        <f>INDEX('State '!$A$1:$C$62,MATCH($I15,'State '!$B:$B,0),3)</f>
        <v>Northeast</v>
      </c>
      <c r="M15" s="225" t="str">
        <f>INDEX('State '!$A$1:$C$62,MATCH($J15,'State '!$B:$B,0),3)</f>
        <v>Canada</v>
      </c>
      <c r="N15" s="103"/>
      <c r="O15" s="164"/>
      <c r="P15" s="178">
        <v>0</v>
      </c>
      <c r="Q15" s="165">
        <v>93</v>
      </c>
      <c r="R15" s="104"/>
      <c r="S15" s="225" t="s">
        <v>135</v>
      </c>
      <c r="T15" s="225" t="s">
        <v>381</v>
      </c>
      <c r="U15" s="225" t="s">
        <v>2170</v>
      </c>
      <c r="V15" s="103" t="s">
        <v>2239</v>
      </c>
      <c r="W15" s="82" t="s">
        <v>2763</v>
      </c>
      <c r="X15" s="82"/>
      <c r="Y15" s="156" t="s">
        <v>2552</v>
      </c>
    </row>
    <row r="16" spans="1:261" s="19" customFormat="1" ht="25.5" x14ac:dyDescent="0.2">
      <c r="A16" s="102">
        <v>44372</v>
      </c>
      <c r="B16" s="83" t="s">
        <v>3269</v>
      </c>
      <c r="C16" s="220" t="s">
        <v>199</v>
      </c>
      <c r="D16" s="220" t="s">
        <v>142</v>
      </c>
      <c r="E16" s="220" t="s">
        <v>423</v>
      </c>
      <c r="F16" s="220"/>
      <c r="G16" s="64">
        <v>2021</v>
      </c>
      <c r="H16" s="225" t="s">
        <v>33</v>
      </c>
      <c r="I16" s="228" t="str">
        <f>RIGHT($H16,2)</f>
        <v>WV</v>
      </c>
      <c r="J16" s="228" t="str">
        <f t="shared" si="1"/>
        <v>WV</v>
      </c>
      <c r="K16" s="152" t="s">
        <v>5</v>
      </c>
      <c r="L16" s="225" t="str">
        <f>INDEX('State '!$A$1:$C$62,MATCH($I16,'State '!$B:$B,0),3)</f>
        <v>Northeast</v>
      </c>
      <c r="M16" s="225" t="str">
        <f>INDEX('State '!$A$1:$C$62,MATCH($J16,'State '!$B:$B,0),3)</f>
        <v>Northeast</v>
      </c>
      <c r="N16" s="199"/>
      <c r="O16" s="164">
        <v>30.5</v>
      </c>
      <c r="P16" s="235">
        <v>1.47</v>
      </c>
      <c r="Q16" s="165">
        <v>0</v>
      </c>
      <c r="R16" s="104" t="s">
        <v>3270</v>
      </c>
      <c r="S16" s="225" t="s">
        <v>135</v>
      </c>
      <c r="T16" s="225" t="s">
        <v>381</v>
      </c>
      <c r="U16" s="225" t="s">
        <v>3271</v>
      </c>
      <c r="V16" s="225" t="s">
        <v>2236</v>
      </c>
      <c r="W16" s="223" t="s">
        <v>3272</v>
      </c>
      <c r="X16" s="83"/>
      <c r="Y16" s="167"/>
    </row>
    <row r="17" spans="1:261" s="19" customFormat="1" ht="38.25" x14ac:dyDescent="0.2">
      <c r="A17" s="102">
        <v>44253</v>
      </c>
      <c r="B17" s="223" t="s">
        <v>3178</v>
      </c>
      <c r="C17" s="223" t="s">
        <v>199</v>
      </c>
      <c r="D17" s="223" t="s">
        <v>142</v>
      </c>
      <c r="E17" s="112" t="s">
        <v>423</v>
      </c>
      <c r="F17" s="63"/>
      <c r="G17" s="64">
        <v>2021</v>
      </c>
      <c r="H17" s="225" t="s">
        <v>7</v>
      </c>
      <c r="I17" s="225" t="str">
        <f>LEFT($H17,2)</f>
        <v>PA</v>
      </c>
      <c r="J17" s="225" t="str">
        <f t="shared" si="1"/>
        <v>PA</v>
      </c>
      <c r="K17" s="152" t="str">
        <f>IF($L17=$M17,L17,CONCATENATE($L17,", ",IF(ISBLANK(N17),"",CONCATENATE(N17,", ")),$M17))</f>
        <v>Northeast</v>
      </c>
      <c r="L17" s="225" t="str">
        <f>INDEX('State '!$A$1:$C$62,MATCH($I17,'State '!$B:$B,0),3)</f>
        <v>Northeast</v>
      </c>
      <c r="M17" s="225" t="str">
        <f>INDEX('State '!$A$1:$C$62,MATCH($J17,'State '!$B:$B,0),3)</f>
        <v>Northeast</v>
      </c>
      <c r="N17" s="225"/>
      <c r="O17" s="164"/>
      <c r="P17" s="254">
        <v>0</v>
      </c>
      <c r="Q17" s="165">
        <v>0</v>
      </c>
      <c r="R17" s="104"/>
      <c r="S17" s="225" t="s">
        <v>135</v>
      </c>
      <c r="T17" s="225" t="s">
        <v>381</v>
      </c>
      <c r="U17" s="225" t="s">
        <v>2800</v>
      </c>
      <c r="V17" s="225" t="s">
        <v>2236</v>
      </c>
      <c r="W17" s="223" t="s">
        <v>2801</v>
      </c>
      <c r="X17" s="223"/>
      <c r="Y17" s="226"/>
    </row>
    <row r="18" spans="1:261" s="19" customFormat="1" ht="38.25" x14ac:dyDescent="0.2">
      <c r="A18" s="102">
        <v>44239</v>
      </c>
      <c r="B18" s="223" t="s">
        <v>3236</v>
      </c>
      <c r="C18" s="83" t="s">
        <v>235</v>
      </c>
      <c r="D18" s="223" t="s">
        <v>140</v>
      </c>
      <c r="E18" s="112" t="s">
        <v>137</v>
      </c>
      <c r="F18" s="63"/>
      <c r="G18" s="64">
        <v>2023</v>
      </c>
      <c r="H18" s="225" t="s">
        <v>18</v>
      </c>
      <c r="I18" s="225" t="s">
        <v>18</v>
      </c>
      <c r="J18" s="225" t="s">
        <v>18</v>
      </c>
      <c r="K18" s="231" t="s">
        <v>15</v>
      </c>
      <c r="L18" s="231" t="s">
        <v>15</v>
      </c>
      <c r="M18" s="231" t="s">
        <v>15</v>
      </c>
      <c r="N18" s="225"/>
      <c r="O18" s="164">
        <v>38</v>
      </c>
      <c r="P18" s="252">
        <v>3.2</v>
      </c>
      <c r="Q18" s="165">
        <v>29</v>
      </c>
      <c r="R18" s="104">
        <v>36</v>
      </c>
      <c r="S18" s="225" t="s">
        <v>138</v>
      </c>
      <c r="T18" s="225" t="s">
        <v>381</v>
      </c>
      <c r="U18" s="225" t="s">
        <v>3237</v>
      </c>
      <c r="V18" s="225" t="s">
        <v>2236</v>
      </c>
      <c r="W18" s="223" t="s">
        <v>3238</v>
      </c>
      <c r="X18" s="223" t="s">
        <v>2907</v>
      </c>
      <c r="Y18" s="167"/>
    </row>
    <row r="19" spans="1:261" ht="51" x14ac:dyDescent="0.2">
      <c r="A19" s="243">
        <v>44286</v>
      </c>
      <c r="B19" s="119" t="s">
        <v>2986</v>
      </c>
      <c r="C19" s="119" t="s">
        <v>274</v>
      </c>
      <c r="D19" s="119" t="s">
        <v>134</v>
      </c>
      <c r="E19" s="250" t="s">
        <v>423</v>
      </c>
      <c r="F19" s="247"/>
      <c r="G19" s="251">
        <v>2021</v>
      </c>
      <c r="H19" s="243" t="s">
        <v>41</v>
      </c>
      <c r="I19" s="243" t="str">
        <f t="shared" ref="I19:I35" si="3">LEFT($H19,2)</f>
        <v>MI</v>
      </c>
      <c r="J19" s="243" t="str">
        <f t="shared" ref="J19:J39" si="4">RIGHT($H19,2)</f>
        <v>MI</v>
      </c>
      <c r="K19" s="244" t="str">
        <f>IF($L19=$M19,L19,CONCATENATE($L19,", ",IF(ISBLANK(N19),"",CONCATENATE(N19,", ")),$M19))</f>
        <v>Midwest</v>
      </c>
      <c r="L19" s="243" t="str">
        <f>INDEX('State '!$A$1:$C$62,MATCH($I19,'State '!$B:$B,0),3)</f>
        <v>Midwest</v>
      </c>
      <c r="M19" s="243" t="str">
        <f>INDEX('State '!$A$1:$C$62,MATCH($J19,'State '!$B:$B,0),3)</f>
        <v>Midwest</v>
      </c>
      <c r="N19" s="243"/>
      <c r="O19" s="245">
        <v>21.5</v>
      </c>
      <c r="P19" s="256">
        <v>1.25</v>
      </c>
      <c r="Q19" s="249">
        <v>180</v>
      </c>
      <c r="R19" s="248">
        <v>24</v>
      </c>
      <c r="S19" s="243" t="s">
        <v>135</v>
      </c>
      <c r="T19" s="243" t="s">
        <v>381</v>
      </c>
      <c r="U19" s="243" t="s">
        <v>2987</v>
      </c>
      <c r="V19" s="243" t="s">
        <v>2236</v>
      </c>
      <c r="W19" s="119" t="s">
        <v>2988</v>
      </c>
      <c r="X19" s="119" t="s">
        <v>2905</v>
      </c>
      <c r="Y19" s="166"/>
    </row>
    <row r="20" spans="1:261" s="19" customFormat="1" ht="25.5" x14ac:dyDescent="0.2">
      <c r="A20" s="102">
        <v>44126</v>
      </c>
      <c r="B20" s="223" t="s">
        <v>2875</v>
      </c>
      <c r="C20" s="223" t="s">
        <v>2876</v>
      </c>
      <c r="D20" s="223" t="s">
        <v>136</v>
      </c>
      <c r="E20" s="112" t="s">
        <v>2954</v>
      </c>
      <c r="F20" s="63"/>
      <c r="G20" s="64" t="s">
        <v>382</v>
      </c>
      <c r="H20" s="225" t="s">
        <v>6</v>
      </c>
      <c r="I20" s="225" t="str">
        <f t="shared" si="3"/>
        <v>TX</v>
      </c>
      <c r="J20" s="225" t="str">
        <f t="shared" si="4"/>
        <v>TX</v>
      </c>
      <c r="K20" s="152" t="str">
        <f>IF($L20=$M20,L20,CONCATENATE($L20,", ",IF(ISBLANK(N20),"",CONCATENATE(N20,", ")),$M20))</f>
        <v>South Central</v>
      </c>
      <c r="L20" s="225" t="str">
        <f>INDEX('State '!$A$1:$C$62,MATCH($I20,'State '!$B:$B,0),3)</f>
        <v>South Central</v>
      </c>
      <c r="M20" s="225" t="str">
        <f>INDEX('State '!$A$1:$C$62,MATCH($J20,'State '!$B:$B,0),3)</f>
        <v>South Central</v>
      </c>
      <c r="N20" s="103"/>
      <c r="O20" s="164"/>
      <c r="P20" s="178"/>
      <c r="Q20" s="165">
        <v>2000</v>
      </c>
      <c r="R20" s="104"/>
      <c r="S20" s="225" t="s">
        <v>138</v>
      </c>
      <c r="T20" s="225" t="s">
        <v>2668</v>
      </c>
      <c r="U20" s="225"/>
      <c r="V20" s="103" t="s">
        <v>2236</v>
      </c>
      <c r="W20" s="82" t="s">
        <v>2877</v>
      </c>
      <c r="X20" s="223"/>
      <c r="Y20" s="226"/>
    </row>
    <row r="21" spans="1:261" s="19" customFormat="1" ht="38.25" x14ac:dyDescent="0.2">
      <c r="A21" s="102">
        <v>44043</v>
      </c>
      <c r="B21" s="223" t="s">
        <v>3174</v>
      </c>
      <c r="C21" s="223" t="s">
        <v>1927</v>
      </c>
      <c r="D21" s="223" t="s">
        <v>140</v>
      </c>
      <c r="E21" s="112" t="s">
        <v>423</v>
      </c>
      <c r="F21" s="63"/>
      <c r="G21" s="64">
        <v>2021</v>
      </c>
      <c r="H21" s="225" t="s">
        <v>3175</v>
      </c>
      <c r="I21" s="103" t="str">
        <f t="shared" si="3"/>
        <v>MI</v>
      </c>
      <c r="J21" s="103" t="str">
        <f t="shared" si="4"/>
        <v>WI</v>
      </c>
      <c r="K21" s="152" t="s">
        <v>9</v>
      </c>
      <c r="L21" s="225" t="s">
        <v>9</v>
      </c>
      <c r="M21" s="225" t="s">
        <v>9</v>
      </c>
      <c r="N21" s="103"/>
      <c r="O21" s="164">
        <v>40</v>
      </c>
      <c r="P21" s="178">
        <v>0</v>
      </c>
      <c r="Q21" s="165">
        <v>380</v>
      </c>
      <c r="R21" s="104"/>
      <c r="S21" s="225" t="s">
        <v>135</v>
      </c>
      <c r="T21" s="225" t="s">
        <v>381</v>
      </c>
      <c r="U21" s="225" t="s">
        <v>3176</v>
      </c>
      <c r="V21" s="103" t="s">
        <v>2239</v>
      </c>
      <c r="W21" s="82" t="s">
        <v>3177</v>
      </c>
      <c r="X21" s="223"/>
      <c r="Y21" s="226"/>
    </row>
    <row r="22" spans="1:261" s="19" customFormat="1" x14ac:dyDescent="0.2">
      <c r="A22" s="102">
        <v>44000</v>
      </c>
      <c r="B22" s="223" t="s">
        <v>2940</v>
      </c>
      <c r="C22" s="83" t="s">
        <v>199</v>
      </c>
      <c r="D22" s="223" t="s">
        <v>140</v>
      </c>
      <c r="E22" s="223" t="s">
        <v>389</v>
      </c>
      <c r="F22" s="63"/>
      <c r="G22" s="64">
        <v>2021</v>
      </c>
      <c r="H22" s="225" t="s">
        <v>0</v>
      </c>
      <c r="I22" s="225" t="str">
        <f t="shared" si="3"/>
        <v>LA</v>
      </c>
      <c r="J22" s="225" t="str">
        <f t="shared" si="4"/>
        <v>LA</v>
      </c>
      <c r="K22" s="152" t="str">
        <f t="shared" ref="K22:K35" si="5">IF($L22=$M22,L22,CONCATENATE($L22,", ",IF(ISBLANK(N22),"",CONCATENATE(N22,", ")),$M22))</f>
        <v>South Central</v>
      </c>
      <c r="L22" s="103" t="str">
        <f>INDEX('State '!$A$1:$C$62,MATCH($I22,'State '!$B:$B,0),3)</f>
        <v>South Central</v>
      </c>
      <c r="M22" s="103" t="str">
        <f>INDEX('State '!$A$1:$C$62,MATCH($J22,'State '!$B:$B,0),3)</f>
        <v>South Central</v>
      </c>
      <c r="N22" s="103"/>
      <c r="O22" s="164">
        <v>149</v>
      </c>
      <c r="P22" s="235">
        <v>0.2</v>
      </c>
      <c r="Q22" s="165">
        <v>750</v>
      </c>
      <c r="R22" s="104">
        <v>20</v>
      </c>
      <c r="S22" s="225" t="s">
        <v>135</v>
      </c>
      <c r="T22" s="225" t="s">
        <v>381</v>
      </c>
      <c r="U22" s="225" t="s">
        <v>2941</v>
      </c>
      <c r="V22" s="103" t="s">
        <v>2236</v>
      </c>
      <c r="W22" s="82" t="s">
        <v>2942</v>
      </c>
      <c r="X22" s="223" t="s">
        <v>2904</v>
      </c>
      <c r="Y22" s="156"/>
    </row>
    <row r="23" spans="1:261" s="19" customFormat="1" ht="25.5" x14ac:dyDescent="0.2">
      <c r="A23" s="102">
        <v>44313</v>
      </c>
      <c r="B23" s="223" t="s">
        <v>3138</v>
      </c>
      <c r="C23" s="83" t="s">
        <v>1775</v>
      </c>
      <c r="D23" s="223" t="s">
        <v>140</v>
      </c>
      <c r="E23" s="223" t="s">
        <v>143</v>
      </c>
      <c r="F23" s="63">
        <v>44255</v>
      </c>
      <c r="G23" s="64">
        <v>2021</v>
      </c>
      <c r="H23" s="225" t="s">
        <v>1183</v>
      </c>
      <c r="I23" s="225" t="str">
        <f t="shared" si="3"/>
        <v>NM</v>
      </c>
      <c r="J23" s="225" t="str">
        <f t="shared" si="4"/>
        <v>TX</v>
      </c>
      <c r="K23" s="231" t="str">
        <f t="shared" si="5"/>
        <v>Mountain, South Central</v>
      </c>
      <c r="L23" s="225" t="str">
        <f>INDEX('State '!$A$1:$C$62,MATCH($I23,'State '!$B:$B,0),3)</f>
        <v>Mountain</v>
      </c>
      <c r="M23" s="225" t="str">
        <f>INDEX('State '!$A$1:$C$62,MATCH($J23,'State '!$B:$B,0),3)</f>
        <v>South Central</v>
      </c>
      <c r="N23" s="225"/>
      <c r="O23" s="164"/>
      <c r="P23" s="178"/>
      <c r="Q23" s="165"/>
      <c r="R23" s="104"/>
      <c r="S23" s="225" t="s">
        <v>135</v>
      </c>
      <c r="T23" s="225" t="s">
        <v>381</v>
      </c>
      <c r="U23" s="225" t="s">
        <v>3139</v>
      </c>
      <c r="V23" s="225" t="s">
        <v>2239</v>
      </c>
      <c r="W23" s="223" t="s">
        <v>3140</v>
      </c>
      <c r="X23" s="223"/>
      <c r="Y23" s="156"/>
    </row>
    <row r="24" spans="1:261" s="19" customFormat="1" ht="25.5" x14ac:dyDescent="0.2">
      <c r="A24" s="102">
        <v>44274</v>
      </c>
      <c r="B24" s="223" t="s">
        <v>2805</v>
      </c>
      <c r="C24" s="83" t="s">
        <v>2806</v>
      </c>
      <c r="D24" s="223" t="s">
        <v>140</v>
      </c>
      <c r="E24" s="223" t="s">
        <v>423</v>
      </c>
      <c r="F24" s="63"/>
      <c r="G24" s="64">
        <v>2022</v>
      </c>
      <c r="H24" s="225" t="s">
        <v>8</v>
      </c>
      <c r="I24" s="225" t="str">
        <f t="shared" si="3"/>
        <v>OH</v>
      </c>
      <c r="J24" s="225" t="str">
        <f t="shared" si="4"/>
        <v>OH</v>
      </c>
      <c r="K24" s="231" t="str">
        <f t="shared" si="5"/>
        <v>Northeast</v>
      </c>
      <c r="L24" s="225" t="str">
        <f>INDEX('State '!$A$1:$C$62,MATCH($I24,'State '!$B:$B,0),3)</f>
        <v>Northeast</v>
      </c>
      <c r="M24" s="225" t="str">
        <f>INDEX('State '!$A$1:$C$62,MATCH($J24,'State '!$B:$B,0),3)</f>
        <v>Northeast</v>
      </c>
      <c r="N24" s="225"/>
      <c r="O24" s="164"/>
      <c r="P24" s="178">
        <v>12</v>
      </c>
      <c r="Q24" s="165">
        <v>1.032</v>
      </c>
      <c r="R24" s="104">
        <v>20</v>
      </c>
      <c r="S24" s="225" t="s">
        <v>138</v>
      </c>
      <c r="T24" s="225" t="s">
        <v>2807</v>
      </c>
      <c r="U24" s="225"/>
      <c r="V24" s="225" t="s">
        <v>2236</v>
      </c>
      <c r="W24" s="223" t="s">
        <v>2808</v>
      </c>
      <c r="X24" s="223" t="s">
        <v>2905</v>
      </c>
      <c r="Y24" s="167" t="s">
        <v>2952</v>
      </c>
    </row>
    <row r="25" spans="1:261" s="19" customFormat="1" ht="25.5" x14ac:dyDescent="0.2">
      <c r="A25" s="102">
        <v>44302</v>
      </c>
      <c r="B25" s="223" t="s">
        <v>2879</v>
      </c>
      <c r="C25" s="223" t="s">
        <v>2880</v>
      </c>
      <c r="D25" s="223" t="s">
        <v>136</v>
      </c>
      <c r="E25" s="223" t="s">
        <v>143</v>
      </c>
      <c r="F25" s="63">
        <v>44285</v>
      </c>
      <c r="G25" s="104">
        <v>2021</v>
      </c>
      <c r="H25" s="225" t="s">
        <v>6</v>
      </c>
      <c r="I25" s="225" t="str">
        <f t="shared" si="3"/>
        <v>TX</v>
      </c>
      <c r="J25" s="225" t="str">
        <f t="shared" si="4"/>
        <v>TX</v>
      </c>
      <c r="K25" s="231" t="str">
        <f t="shared" si="5"/>
        <v>South Central</v>
      </c>
      <c r="L25" s="225" t="str">
        <f>INDEX('State '!$A$1:$C$62,MATCH($I25,'State '!$B:$B,0),3)</f>
        <v>South Central</v>
      </c>
      <c r="M25" s="225" t="str">
        <f>INDEX('State '!$A$1:$C$62,MATCH($J25,'State '!$B:$B,0),3)</f>
        <v>South Central</v>
      </c>
      <c r="N25" s="225"/>
      <c r="O25" s="164"/>
      <c r="P25" s="121">
        <v>107</v>
      </c>
      <c r="Q25" s="165">
        <v>1000</v>
      </c>
      <c r="R25" s="104">
        <v>36</v>
      </c>
      <c r="S25" s="225" t="s">
        <v>138</v>
      </c>
      <c r="T25" s="225"/>
      <c r="U25" s="225"/>
      <c r="V25" s="225" t="s">
        <v>2236</v>
      </c>
      <c r="W25" s="223" t="s">
        <v>3077</v>
      </c>
      <c r="X25" s="223"/>
      <c r="Y25" s="167" t="s">
        <v>2953</v>
      </c>
    </row>
    <row r="26" spans="1:261" s="19" customFormat="1" x14ac:dyDescent="0.2">
      <c r="A26" s="102">
        <v>44204</v>
      </c>
      <c r="B26" s="223" t="s">
        <v>2826</v>
      </c>
      <c r="C26" s="223" t="s">
        <v>2827</v>
      </c>
      <c r="D26" s="223" t="s">
        <v>140</v>
      </c>
      <c r="E26" s="223" t="s">
        <v>2705</v>
      </c>
      <c r="F26" s="63">
        <v>44183</v>
      </c>
      <c r="G26" s="121">
        <v>2021</v>
      </c>
      <c r="H26" s="225" t="s">
        <v>6</v>
      </c>
      <c r="I26" s="225" t="str">
        <f t="shared" si="3"/>
        <v>TX</v>
      </c>
      <c r="J26" s="225" t="str">
        <f t="shared" si="4"/>
        <v>TX</v>
      </c>
      <c r="K26" s="152" t="str">
        <f t="shared" si="5"/>
        <v>South Central</v>
      </c>
      <c r="L26" s="103" t="str">
        <f>INDEX('State '!$A$1:$C$62,MATCH($I26,'State '!$B:$B,0),3)</f>
        <v>South Central</v>
      </c>
      <c r="M26" s="103" t="str">
        <f>INDEX('State '!$A$1:$C$62,MATCH($J26,'State '!$B:$B,0),3)</f>
        <v>South Central</v>
      </c>
      <c r="N26" s="103"/>
      <c r="O26" s="164"/>
      <c r="P26" s="178">
        <v>21</v>
      </c>
      <c r="Q26" s="165">
        <v>1530</v>
      </c>
      <c r="R26" s="104">
        <v>42</v>
      </c>
      <c r="S26" s="225" t="s">
        <v>135</v>
      </c>
      <c r="T26" s="225" t="s">
        <v>381</v>
      </c>
      <c r="U26" s="225" t="s">
        <v>2829</v>
      </c>
      <c r="V26" s="103" t="s">
        <v>2236</v>
      </c>
      <c r="W26" s="82" t="s">
        <v>2828</v>
      </c>
      <c r="X26" s="82" t="s">
        <v>2904</v>
      </c>
      <c r="Y26" s="226"/>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row>
    <row r="27" spans="1:261" ht="25.5" x14ac:dyDescent="0.2">
      <c r="A27" s="102">
        <v>43978</v>
      </c>
      <c r="B27" s="223" t="s">
        <v>3122</v>
      </c>
      <c r="C27" s="223" t="s">
        <v>280</v>
      </c>
      <c r="D27" s="223" t="s">
        <v>136</v>
      </c>
      <c r="E27" s="223" t="s">
        <v>137</v>
      </c>
      <c r="F27" s="63"/>
      <c r="G27" s="64">
        <v>2021</v>
      </c>
      <c r="H27" s="225" t="s">
        <v>3123</v>
      </c>
      <c r="I27" s="225" t="str">
        <f t="shared" si="3"/>
        <v>ID</v>
      </c>
      <c r="J27" s="225" t="str">
        <f t="shared" si="4"/>
        <v>WY</v>
      </c>
      <c r="K27" s="152" t="str">
        <f t="shared" si="5"/>
        <v>Mountain</v>
      </c>
      <c r="L27" s="103" t="str">
        <f>INDEX('State '!$A$1:$C$62,MATCH($I27,'State '!$B:$B,0),3)</f>
        <v>Mountain</v>
      </c>
      <c r="M27" s="103" t="str">
        <f>INDEX('State '!$A$1:$C$62,MATCH($J27,'State '!$B:$B,0),3)</f>
        <v>Mountain</v>
      </c>
      <c r="N27" s="103"/>
      <c r="O27" s="164"/>
      <c r="P27" s="178">
        <v>49</v>
      </c>
      <c r="Q27" s="165">
        <v>2</v>
      </c>
      <c r="R27" s="104">
        <v>24</v>
      </c>
      <c r="S27" s="225" t="s">
        <v>135</v>
      </c>
      <c r="T27" s="225" t="s">
        <v>381</v>
      </c>
      <c r="U27" s="225" t="s">
        <v>3124</v>
      </c>
      <c r="V27" s="103" t="s">
        <v>2239</v>
      </c>
      <c r="W27" s="82" t="s">
        <v>3125</v>
      </c>
      <c r="X27" s="82" t="s">
        <v>2910</v>
      </c>
      <c r="Y27" s="167" t="s">
        <v>3126</v>
      </c>
      <c r="Z27" s="93"/>
    </row>
    <row r="28" spans="1:261" ht="25.5" x14ac:dyDescent="0.2">
      <c r="A28" s="102">
        <v>44113</v>
      </c>
      <c r="B28" s="83" t="s">
        <v>3198</v>
      </c>
      <c r="C28" s="83" t="s">
        <v>3105</v>
      </c>
      <c r="D28" s="83" t="s">
        <v>136</v>
      </c>
      <c r="E28" s="112" t="s">
        <v>423</v>
      </c>
      <c r="F28" s="65"/>
      <c r="G28" s="117">
        <v>2021</v>
      </c>
      <c r="H28" s="225" t="s">
        <v>3106</v>
      </c>
      <c r="I28" s="103" t="str">
        <f t="shared" si="3"/>
        <v>MN</v>
      </c>
      <c r="J28" s="103" t="str">
        <f t="shared" si="4"/>
        <v>ND</v>
      </c>
      <c r="K28" s="152" t="str">
        <f t="shared" si="5"/>
        <v>Midwest, Mountain</v>
      </c>
      <c r="L28" s="225" t="str">
        <f>INDEX('State '!$A$1:$C$62,MATCH($I28,'State '!$B:$B,0),3)</f>
        <v>Midwest</v>
      </c>
      <c r="M28" s="225" t="str">
        <f>INDEX('State '!$A$1:$C$62,MATCH($J28,'State '!$B:$B,0),3)</f>
        <v>Mountain</v>
      </c>
      <c r="N28" s="103"/>
      <c r="O28" s="164">
        <v>8.5</v>
      </c>
      <c r="P28" s="178">
        <v>35</v>
      </c>
      <c r="Q28" s="118"/>
      <c r="R28" s="66"/>
      <c r="S28" s="113" t="s">
        <v>135</v>
      </c>
      <c r="T28" s="114" t="s">
        <v>381</v>
      </c>
      <c r="U28" s="115" t="s">
        <v>3107</v>
      </c>
      <c r="V28" s="103" t="s">
        <v>2239</v>
      </c>
      <c r="W28" s="82" t="s">
        <v>3108</v>
      </c>
      <c r="X28" s="223" t="s">
        <v>2907</v>
      </c>
      <c r="Y28" s="156"/>
      <c r="Z28" s="93"/>
    </row>
    <row r="29" spans="1:261" ht="38.25" x14ac:dyDescent="0.2">
      <c r="A29" s="102">
        <v>44057</v>
      </c>
      <c r="B29" s="223" t="s">
        <v>2878</v>
      </c>
      <c r="C29" s="223" t="s">
        <v>2658</v>
      </c>
      <c r="D29" s="223" t="s">
        <v>136</v>
      </c>
      <c r="E29" s="223" t="s">
        <v>2282</v>
      </c>
      <c r="F29" s="63"/>
      <c r="G29" s="64" t="s">
        <v>382</v>
      </c>
      <c r="H29" s="225" t="s">
        <v>0</v>
      </c>
      <c r="I29" s="225" t="str">
        <f t="shared" si="3"/>
        <v>LA</v>
      </c>
      <c r="J29" s="225" t="str">
        <f t="shared" si="4"/>
        <v>LA</v>
      </c>
      <c r="K29" s="152" t="str">
        <f t="shared" si="5"/>
        <v>South Central</v>
      </c>
      <c r="L29" s="225" t="str">
        <f>INDEX('State '!$A$1:$C$62,MATCH($I29,'State '!$B:$B,0),3)</f>
        <v>South Central</v>
      </c>
      <c r="M29" s="225" t="str">
        <f>INDEX('State '!$A$1:$C$62,MATCH($J29,'State '!$B:$B,0),3)</f>
        <v>South Central</v>
      </c>
      <c r="N29" s="103"/>
      <c r="O29" s="164"/>
      <c r="P29" s="178"/>
      <c r="Q29" s="165">
        <v>2000</v>
      </c>
      <c r="R29" s="104"/>
      <c r="S29" s="225" t="s">
        <v>138</v>
      </c>
      <c r="T29" s="225"/>
      <c r="U29" s="225"/>
      <c r="V29" s="103" t="s">
        <v>2236</v>
      </c>
      <c r="W29" s="82" t="s">
        <v>3179</v>
      </c>
      <c r="X29" s="82"/>
      <c r="Y29" s="226"/>
      <c r="Z29" s="93"/>
    </row>
    <row r="30" spans="1:261" s="19" customFormat="1" ht="38.25" x14ac:dyDescent="0.2">
      <c r="A30" s="102">
        <v>44313</v>
      </c>
      <c r="B30" s="223" t="s">
        <v>2732</v>
      </c>
      <c r="C30" s="223" t="s">
        <v>218</v>
      </c>
      <c r="D30" s="223" t="s">
        <v>140</v>
      </c>
      <c r="E30" s="223" t="s">
        <v>2705</v>
      </c>
      <c r="F30" s="63">
        <v>43980</v>
      </c>
      <c r="G30" s="64">
        <v>2021</v>
      </c>
      <c r="H30" s="225" t="s">
        <v>2733</v>
      </c>
      <c r="I30" s="225" t="str">
        <f t="shared" si="3"/>
        <v>MD</v>
      </c>
      <c r="J30" s="225" t="str">
        <f t="shared" si="4"/>
        <v>DE</v>
      </c>
      <c r="K30" s="152" t="str">
        <f t="shared" si="5"/>
        <v>Northeast</v>
      </c>
      <c r="L30" s="225" t="str">
        <f>INDEX('State '!$A$1:$C$62,MATCH($I30,'State '!$B:$B,0),3)</f>
        <v>Northeast</v>
      </c>
      <c r="M30" s="225" t="str">
        <f>INDEX('State '!$A$1:$C$62,MATCH($J30,'State '!$B:$B,0),3)</f>
        <v>Northeast</v>
      </c>
      <c r="N30" s="103"/>
      <c r="O30" s="164">
        <v>37</v>
      </c>
      <c r="P30" s="178">
        <f>5+7.4+0.35+7</f>
        <v>19.75</v>
      </c>
      <c r="Q30" s="165">
        <f>11.8+2.5</f>
        <v>14.3</v>
      </c>
      <c r="R30" s="104" t="s">
        <v>3121</v>
      </c>
      <c r="S30" s="225" t="s">
        <v>135</v>
      </c>
      <c r="T30" s="225" t="s">
        <v>381</v>
      </c>
      <c r="U30" s="225" t="s">
        <v>2734</v>
      </c>
      <c r="V30" s="103" t="s">
        <v>2239</v>
      </c>
      <c r="W30" s="82" t="s">
        <v>2735</v>
      </c>
      <c r="X30" s="82" t="s">
        <v>2908</v>
      </c>
      <c r="Y30" s="226"/>
      <c r="Z30" s="106"/>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row>
    <row r="31" spans="1:261" ht="25.5" x14ac:dyDescent="0.2">
      <c r="A31" s="102">
        <v>43605</v>
      </c>
      <c r="B31" s="83" t="s">
        <v>2856</v>
      </c>
      <c r="C31" s="83" t="s">
        <v>2857</v>
      </c>
      <c r="D31" s="83" t="s">
        <v>136</v>
      </c>
      <c r="E31" s="112" t="s">
        <v>159</v>
      </c>
      <c r="F31" s="65"/>
      <c r="G31" s="117">
        <v>2024</v>
      </c>
      <c r="H31" s="225" t="s">
        <v>0</v>
      </c>
      <c r="I31" s="225" t="str">
        <f t="shared" si="3"/>
        <v>LA</v>
      </c>
      <c r="J31" s="225" t="str">
        <f t="shared" si="4"/>
        <v>LA</v>
      </c>
      <c r="K31" s="152" t="str">
        <f t="shared" si="5"/>
        <v>South Central</v>
      </c>
      <c r="L31" s="225" t="str">
        <f>INDEX('State '!$A$1:$C$62,MATCH($I31,'State '!$B:$B,0),3)</f>
        <v>South Central</v>
      </c>
      <c r="M31" s="225" t="str">
        <f>INDEX('State '!$A$1:$C$62,MATCH($J31,'State '!$B:$B,0),3)</f>
        <v>South Central</v>
      </c>
      <c r="N31" s="225"/>
      <c r="O31" s="164"/>
      <c r="P31" s="64">
        <v>281</v>
      </c>
      <c r="Q31" s="118"/>
      <c r="R31" s="66">
        <v>42</v>
      </c>
      <c r="S31" s="113" t="s">
        <v>135</v>
      </c>
      <c r="T31" s="114" t="s">
        <v>381</v>
      </c>
      <c r="U31" s="115" t="s">
        <v>2858</v>
      </c>
      <c r="V31" s="103" t="s">
        <v>2236</v>
      </c>
      <c r="W31" s="82" t="s">
        <v>2859</v>
      </c>
      <c r="X31" s="223" t="s">
        <v>2904</v>
      </c>
      <c r="Y31" s="167" t="s">
        <v>2973</v>
      </c>
      <c r="Z31" s="93"/>
    </row>
    <row r="32" spans="1:261" ht="25.5" x14ac:dyDescent="0.2">
      <c r="A32" s="102">
        <v>44323</v>
      </c>
      <c r="B32" s="223" t="s">
        <v>564</v>
      </c>
      <c r="C32" s="223" t="s">
        <v>3144</v>
      </c>
      <c r="D32" s="223" t="s">
        <v>134</v>
      </c>
      <c r="E32" s="223" t="s">
        <v>137</v>
      </c>
      <c r="F32" s="63"/>
      <c r="G32" s="64">
        <v>2024</v>
      </c>
      <c r="H32" s="225" t="s">
        <v>21</v>
      </c>
      <c r="I32" s="225" t="str">
        <f t="shared" si="3"/>
        <v>UT</v>
      </c>
      <c r="J32" s="225" t="str">
        <f t="shared" si="4"/>
        <v>UT</v>
      </c>
      <c r="K32" s="152" t="str">
        <f t="shared" si="5"/>
        <v>Mountain</v>
      </c>
      <c r="L32" s="225" t="str">
        <f>INDEX('State '!$A$1:$C$62,MATCH($I32,'State '!$B:$B,0),3)</f>
        <v>Mountain</v>
      </c>
      <c r="M32" s="225" t="str">
        <f>INDEX('State '!$A$1:$C$62,MATCH($J32,'State '!$B:$B,0),3)</f>
        <v>Mountain</v>
      </c>
      <c r="N32" s="103"/>
      <c r="O32" s="164">
        <v>93.1</v>
      </c>
      <c r="P32" s="178">
        <v>35</v>
      </c>
      <c r="Q32" s="165">
        <v>140</v>
      </c>
      <c r="R32" s="104">
        <v>24</v>
      </c>
      <c r="S32" s="225" t="s">
        <v>135</v>
      </c>
      <c r="T32" s="225" t="s">
        <v>381</v>
      </c>
      <c r="U32" s="225" t="s">
        <v>3145</v>
      </c>
      <c r="V32" s="103" t="s">
        <v>2236</v>
      </c>
      <c r="W32" s="82"/>
      <c r="X32" s="223"/>
      <c r="Y32" s="226"/>
      <c r="Z32" s="93"/>
    </row>
    <row r="33" spans="1:261" s="19" customFormat="1" x14ac:dyDescent="0.2">
      <c r="A33" s="102">
        <v>43756</v>
      </c>
      <c r="B33" s="223" t="s">
        <v>1992</v>
      </c>
      <c r="C33" s="223" t="s">
        <v>1932</v>
      </c>
      <c r="D33" s="223" t="s">
        <v>140</v>
      </c>
      <c r="E33" s="223" t="s">
        <v>2954</v>
      </c>
      <c r="F33" s="63"/>
      <c r="G33" s="64" t="s">
        <v>382</v>
      </c>
      <c r="H33" s="225" t="s">
        <v>388</v>
      </c>
      <c r="I33" s="225" t="str">
        <f t="shared" si="3"/>
        <v>PA</v>
      </c>
      <c r="J33" s="225" t="str">
        <f t="shared" si="4"/>
        <v>NY</v>
      </c>
      <c r="K33" s="231" t="str">
        <f t="shared" si="5"/>
        <v>Northeast</v>
      </c>
      <c r="L33" s="225" t="str">
        <f>INDEX('State '!$A$1:$C$62,MATCH($I33,'State '!$B:$B,0),3)</f>
        <v>Northeast</v>
      </c>
      <c r="M33" s="225" t="str">
        <f>INDEX('State '!$A$1:$C$62,MATCH($J33,'State '!$B:$B,0),3)</f>
        <v>Northeast</v>
      </c>
      <c r="N33" s="225"/>
      <c r="O33" s="164">
        <v>800</v>
      </c>
      <c r="P33" s="121">
        <v>50</v>
      </c>
      <c r="Q33" s="165">
        <v>1000</v>
      </c>
      <c r="R33" s="104"/>
      <c r="S33" s="225" t="s">
        <v>135</v>
      </c>
      <c r="T33" s="225" t="s">
        <v>381</v>
      </c>
      <c r="U33" s="225" t="s">
        <v>382</v>
      </c>
      <c r="V33" s="225" t="s">
        <v>2239</v>
      </c>
      <c r="W33" s="223" t="s">
        <v>2955</v>
      </c>
      <c r="X33" s="119"/>
      <c r="Y33" s="166"/>
    </row>
    <row r="34" spans="1:261" s="19" customFormat="1" x14ac:dyDescent="0.2">
      <c r="A34" s="102">
        <v>43872</v>
      </c>
      <c r="B34" s="223" t="s">
        <v>3055</v>
      </c>
      <c r="C34" s="223" t="s">
        <v>3056</v>
      </c>
      <c r="D34" s="223" t="s">
        <v>136</v>
      </c>
      <c r="E34" s="223" t="s">
        <v>389</v>
      </c>
      <c r="F34" s="63"/>
      <c r="G34" s="64">
        <v>2024</v>
      </c>
      <c r="H34" s="225" t="s">
        <v>543</v>
      </c>
      <c r="I34" s="225" t="str">
        <f t="shared" si="3"/>
        <v>AK</v>
      </c>
      <c r="J34" s="225" t="str">
        <f t="shared" si="4"/>
        <v>AK</v>
      </c>
      <c r="K34" s="231" t="str">
        <f t="shared" si="5"/>
        <v>Pacific</v>
      </c>
      <c r="L34" s="225" t="str">
        <f>INDEX('State '!$A$1:$C$62,MATCH($I34,'State '!$B:$B,0),3)</f>
        <v>Pacific</v>
      </c>
      <c r="M34" s="225" t="str">
        <f>INDEX('State '!$A$1:$C$62,MATCH($J34,'State '!$B:$B,0),3)</f>
        <v>Pacific</v>
      </c>
      <c r="N34" s="225"/>
      <c r="O34" s="164">
        <v>783.2</v>
      </c>
      <c r="P34" s="121">
        <v>208</v>
      </c>
      <c r="Q34" s="165">
        <v>73</v>
      </c>
      <c r="R34" s="104">
        <v>14</v>
      </c>
      <c r="S34" s="225" t="s">
        <v>138</v>
      </c>
      <c r="T34" s="225" t="s">
        <v>3057</v>
      </c>
      <c r="U34" s="225"/>
      <c r="V34" s="225" t="s">
        <v>2236</v>
      </c>
      <c r="W34" s="223" t="s">
        <v>3058</v>
      </c>
      <c r="X34" s="119" t="s">
        <v>2903</v>
      </c>
      <c r="Y34" s="195"/>
    </row>
    <row r="35" spans="1:261" s="19" customFormat="1" ht="63.75" x14ac:dyDescent="0.2">
      <c r="A35" s="230">
        <v>44211</v>
      </c>
      <c r="B35" s="224" t="s">
        <v>2662</v>
      </c>
      <c r="C35" s="224" t="s">
        <v>2663</v>
      </c>
      <c r="D35" s="224" t="s">
        <v>140</v>
      </c>
      <c r="E35" s="223" t="s">
        <v>423</v>
      </c>
      <c r="F35" s="227"/>
      <c r="G35" s="229">
        <v>2021</v>
      </c>
      <c r="H35" s="228" t="s">
        <v>1183</v>
      </c>
      <c r="I35" s="228" t="str">
        <f t="shared" si="3"/>
        <v>NM</v>
      </c>
      <c r="J35" s="228" t="str">
        <f t="shared" si="4"/>
        <v>TX</v>
      </c>
      <c r="K35" s="152" t="str">
        <f t="shared" si="5"/>
        <v>Mountain, South Central</v>
      </c>
      <c r="L35" s="225" t="str">
        <f>INDEX('State '!$A$1:$C$62,MATCH($I35,'State '!$B:$B,0),3)</f>
        <v>Mountain</v>
      </c>
      <c r="M35" s="225" t="str">
        <f>INDEX('State '!$A$1:$C$62,MATCH($J35,'State '!$B:$B,0),3)</f>
        <v>South Central</v>
      </c>
      <c r="N35" s="103"/>
      <c r="O35" s="164">
        <v>450</v>
      </c>
      <c r="P35" s="235">
        <f>34+81.1+17.3+1.4</f>
        <v>133.80000000000001</v>
      </c>
      <c r="Q35" s="232">
        <v>1400</v>
      </c>
      <c r="R35" s="229" t="s">
        <v>425</v>
      </c>
      <c r="S35" s="228" t="s">
        <v>135</v>
      </c>
      <c r="T35" s="228" t="s">
        <v>381</v>
      </c>
      <c r="U35" s="228" t="s">
        <v>2896</v>
      </c>
      <c r="V35" s="103" t="s">
        <v>2239</v>
      </c>
      <c r="W35" s="82" t="s">
        <v>2757</v>
      </c>
      <c r="X35" s="119"/>
      <c r="Y35" s="166"/>
    </row>
    <row r="36" spans="1:261" s="19" customFormat="1" ht="63.75" x14ac:dyDescent="0.2">
      <c r="A36" s="102">
        <v>44372</v>
      </c>
      <c r="B36" s="223" t="s">
        <v>3260</v>
      </c>
      <c r="C36" s="224" t="s">
        <v>2330</v>
      </c>
      <c r="D36" s="223" t="s">
        <v>136</v>
      </c>
      <c r="E36" s="223" t="s">
        <v>137</v>
      </c>
      <c r="F36" s="63"/>
      <c r="G36" s="64">
        <v>2024</v>
      </c>
      <c r="H36" s="225" t="s">
        <v>0</v>
      </c>
      <c r="I36" s="225" t="s">
        <v>0</v>
      </c>
      <c r="J36" s="225" t="str">
        <f t="shared" si="4"/>
        <v>LA</v>
      </c>
      <c r="K36" s="152" t="s">
        <v>2529</v>
      </c>
      <c r="L36" s="225" t="str">
        <f>INDEX('State '!$A$1:$C$62,MATCH($I36,'State '!$B:$B,0),3)</f>
        <v>South Central</v>
      </c>
      <c r="M36" s="225" t="str">
        <f>INDEX('State '!$A$1:$C$62,MATCH($J36,'State '!$B:$B,0),3)</f>
        <v>South Central</v>
      </c>
      <c r="N36" s="103"/>
      <c r="O36" s="164">
        <v>426</v>
      </c>
      <c r="P36" s="178">
        <v>6</v>
      </c>
      <c r="Q36" s="165">
        <v>2400</v>
      </c>
      <c r="R36" s="104">
        <v>42</v>
      </c>
      <c r="S36" s="225" t="s">
        <v>138</v>
      </c>
      <c r="T36" s="225" t="s">
        <v>381</v>
      </c>
      <c r="U36" s="225"/>
      <c r="V36" s="103" t="s">
        <v>2236</v>
      </c>
      <c r="W36" s="82" t="s">
        <v>3263</v>
      </c>
      <c r="X36" s="223" t="s">
        <v>2904</v>
      </c>
      <c r="Y36" s="226"/>
    </row>
    <row r="37" spans="1:261" ht="38.25" x14ac:dyDescent="0.2">
      <c r="A37" s="102">
        <v>44372</v>
      </c>
      <c r="B37" s="223" t="s">
        <v>3261</v>
      </c>
      <c r="C37" s="224" t="s">
        <v>2330</v>
      </c>
      <c r="D37" s="223" t="s">
        <v>136</v>
      </c>
      <c r="E37" s="223" t="s">
        <v>137</v>
      </c>
      <c r="F37" s="63"/>
      <c r="G37" s="64">
        <v>2026</v>
      </c>
      <c r="H37" s="225" t="s">
        <v>0</v>
      </c>
      <c r="I37" s="225" t="s">
        <v>0</v>
      </c>
      <c r="J37" s="225" t="str">
        <f t="shared" si="4"/>
        <v>LA</v>
      </c>
      <c r="K37" s="152" t="s">
        <v>2529</v>
      </c>
      <c r="L37" s="103" t="str">
        <f>INDEX('State '!$A$1:$C$62,MATCH($I37,'State '!$B:$B,0),3)</f>
        <v>South Central</v>
      </c>
      <c r="M37" s="103" t="str">
        <f>INDEX('State '!$A$1:$C$62,MATCH($J37,'State '!$B:$B,0),3)</f>
        <v>South Central</v>
      </c>
      <c r="N37" s="103"/>
      <c r="O37" s="164">
        <v>426</v>
      </c>
      <c r="P37" s="178">
        <v>0</v>
      </c>
      <c r="Q37" s="165">
        <v>800</v>
      </c>
      <c r="R37" s="104"/>
      <c r="S37" s="225" t="s">
        <v>138</v>
      </c>
      <c r="T37" s="225" t="s">
        <v>381</v>
      </c>
      <c r="U37" s="225"/>
      <c r="V37" s="103" t="s">
        <v>2236</v>
      </c>
      <c r="W37" s="82" t="s">
        <v>3264</v>
      </c>
      <c r="X37" s="223" t="s">
        <v>2904</v>
      </c>
      <c r="Y37" s="166"/>
    </row>
    <row r="38" spans="1:261" s="19" customFormat="1" ht="38.25" x14ac:dyDescent="0.2">
      <c r="A38" s="102">
        <v>44372</v>
      </c>
      <c r="B38" s="223" t="s">
        <v>3262</v>
      </c>
      <c r="C38" s="224" t="s">
        <v>2330</v>
      </c>
      <c r="D38" s="223" t="s">
        <v>136</v>
      </c>
      <c r="E38" s="223" t="s">
        <v>137</v>
      </c>
      <c r="F38" s="63"/>
      <c r="G38" s="64">
        <v>2026</v>
      </c>
      <c r="H38" s="225" t="s">
        <v>0</v>
      </c>
      <c r="I38" s="225" t="s">
        <v>0</v>
      </c>
      <c r="J38" s="225" t="str">
        <f t="shared" si="4"/>
        <v>LA</v>
      </c>
      <c r="K38" s="152" t="s">
        <v>2529</v>
      </c>
      <c r="L38" s="103" t="str">
        <f>INDEX('State '!$A$1:$C$62,MATCH($I38,'State '!$B:$B,0),3)</f>
        <v>South Central</v>
      </c>
      <c r="M38" s="103" t="str">
        <f>INDEX('State '!$A$1:$C$62,MATCH($J38,'State '!$B:$B,0),3)</f>
        <v>South Central</v>
      </c>
      <c r="N38" s="103"/>
      <c r="O38" s="164">
        <v>426</v>
      </c>
      <c r="P38" s="178">
        <v>31</v>
      </c>
      <c r="Q38" s="165">
        <v>1400</v>
      </c>
      <c r="R38" s="104">
        <v>42</v>
      </c>
      <c r="S38" s="225" t="s">
        <v>138</v>
      </c>
      <c r="T38" s="225" t="s">
        <v>381</v>
      </c>
      <c r="U38" s="225"/>
      <c r="V38" s="103" t="s">
        <v>2236</v>
      </c>
      <c r="W38" s="82" t="s">
        <v>3265</v>
      </c>
      <c r="X38" s="223" t="s">
        <v>2904</v>
      </c>
      <c r="Y38" s="166"/>
    </row>
    <row r="39" spans="1:261" ht="25.5" x14ac:dyDescent="0.2">
      <c r="A39" s="102">
        <v>44313</v>
      </c>
      <c r="B39" s="224" t="s">
        <v>2330</v>
      </c>
      <c r="C39" s="224" t="s">
        <v>2330</v>
      </c>
      <c r="D39" s="224" t="s">
        <v>136</v>
      </c>
      <c r="E39" s="224" t="s">
        <v>389</v>
      </c>
      <c r="F39" s="227"/>
      <c r="G39" s="116">
        <v>2024</v>
      </c>
      <c r="H39" s="228" t="s">
        <v>0</v>
      </c>
      <c r="I39" s="228" t="str">
        <f>LEFT($H39,2)</f>
        <v>LA</v>
      </c>
      <c r="J39" s="228" t="str">
        <f t="shared" si="4"/>
        <v>LA</v>
      </c>
      <c r="K39" s="231" t="str">
        <f>IF($L39=$M39,L39,CONCATENATE($L39,", ",IF(ISBLANK(N39),"",CONCATENATE(N39,", ")),$M39))</f>
        <v>South Central</v>
      </c>
      <c r="L39" s="225" t="str">
        <f>INDEX('State '!$A$1:$C$62,MATCH($I39,'State '!$B:$B,0),3)</f>
        <v>South Central</v>
      </c>
      <c r="M39" s="225" t="str">
        <f>INDEX('State '!$A$1:$C$62,MATCH($J39,'State '!$B:$B,0),3)</f>
        <v>South Central</v>
      </c>
      <c r="N39" s="225"/>
      <c r="O39" s="164"/>
      <c r="P39" s="233">
        <v>96</v>
      </c>
      <c r="Q39" s="232">
        <v>4600</v>
      </c>
      <c r="R39" s="229"/>
      <c r="S39" s="228" t="s">
        <v>138</v>
      </c>
      <c r="T39" s="228" t="s">
        <v>381</v>
      </c>
      <c r="U39" s="228" t="s">
        <v>2331</v>
      </c>
      <c r="V39" s="225" t="s">
        <v>2236</v>
      </c>
      <c r="W39" s="223" t="s">
        <v>2802</v>
      </c>
      <c r="X39" s="223" t="s">
        <v>2904</v>
      </c>
      <c r="Y39" s="226"/>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c r="IW39" s="19"/>
      <c r="IX39" s="19"/>
      <c r="IY39" s="19"/>
      <c r="IZ39" s="19"/>
      <c r="JA39" s="19"/>
    </row>
    <row r="40" spans="1:261" ht="63.75" x14ac:dyDescent="0.2">
      <c r="A40" s="102">
        <v>44099</v>
      </c>
      <c r="B40" s="83" t="s">
        <v>3191</v>
      </c>
      <c r="C40" s="220" t="s">
        <v>2013</v>
      </c>
      <c r="D40" s="220" t="s">
        <v>134</v>
      </c>
      <c r="E40" s="220" t="s">
        <v>137</v>
      </c>
      <c r="F40" s="220"/>
      <c r="G40" s="64">
        <v>2023</v>
      </c>
      <c r="H40" s="225" t="s">
        <v>0</v>
      </c>
      <c r="I40" s="225" t="s">
        <v>0</v>
      </c>
      <c r="J40" s="225" t="s">
        <v>0</v>
      </c>
      <c r="K40" s="152" t="s">
        <v>2529</v>
      </c>
      <c r="L40" s="231" t="s">
        <v>2529</v>
      </c>
      <c r="M40" s="231" t="s">
        <v>2529</v>
      </c>
      <c r="N40" s="199"/>
      <c r="O40" s="164">
        <v>363.8</v>
      </c>
      <c r="P40" s="178">
        <v>8</v>
      </c>
      <c r="Q40" s="165">
        <v>183</v>
      </c>
      <c r="R40" s="104">
        <v>30</v>
      </c>
      <c r="S40" s="225" t="s">
        <v>138</v>
      </c>
      <c r="T40" s="225" t="s">
        <v>381</v>
      </c>
      <c r="U40" s="225" t="s">
        <v>3193</v>
      </c>
      <c r="V40" s="103" t="s">
        <v>2236</v>
      </c>
      <c r="W40" s="82" t="s">
        <v>3192</v>
      </c>
      <c r="X40" s="83"/>
      <c r="Y40" s="167"/>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c r="IW40" s="19"/>
      <c r="IX40" s="19"/>
      <c r="IY40" s="19"/>
      <c r="IZ40" s="19"/>
      <c r="JA40" s="19"/>
    </row>
    <row r="41" spans="1:261" s="19" customFormat="1" ht="25.5" x14ac:dyDescent="0.2">
      <c r="A41" s="102">
        <v>44025</v>
      </c>
      <c r="B41" s="224" t="s">
        <v>2614</v>
      </c>
      <c r="C41" s="224" t="s">
        <v>261</v>
      </c>
      <c r="D41" s="224" t="s">
        <v>134</v>
      </c>
      <c r="E41" s="224" t="s">
        <v>2282</v>
      </c>
      <c r="F41" s="227"/>
      <c r="G41" s="116">
        <v>2023</v>
      </c>
      <c r="H41" s="228" t="s">
        <v>3162</v>
      </c>
      <c r="I41" s="228" t="str">
        <f>LEFT($H41,2)</f>
        <v>PA</v>
      </c>
      <c r="J41" s="228" t="str">
        <f>RIGHT($H41,2)</f>
        <v>WV</v>
      </c>
      <c r="K41" s="152" t="str">
        <f>IF($L41=$M41,L41,CONCATENATE($L41,", ",IF(ISBLANK(N41),"",CONCATENATE(N41,", ")),$M41))</f>
        <v>Northeast</v>
      </c>
      <c r="L41" s="225" t="str">
        <f>INDEX('State '!$A$1:$C$62,MATCH($I41,'State '!$B:$B,0),3)</f>
        <v>Northeast</v>
      </c>
      <c r="M41" s="225" t="str">
        <f>INDEX('State '!$A$1:$C$62,MATCH($J41,'State '!$B:$B,0),3)</f>
        <v>Northeast</v>
      </c>
      <c r="N41" s="225"/>
      <c r="O41" s="164">
        <v>24.97</v>
      </c>
      <c r="P41" s="236">
        <v>3.37</v>
      </c>
      <c r="Q41" s="232">
        <v>47.5</v>
      </c>
      <c r="R41" s="229">
        <v>8</v>
      </c>
      <c r="S41" s="225" t="s">
        <v>135</v>
      </c>
      <c r="T41" s="225" t="s">
        <v>381</v>
      </c>
      <c r="U41" s="228" t="s">
        <v>2615</v>
      </c>
      <c r="V41" s="103" t="s">
        <v>2239</v>
      </c>
      <c r="W41" s="82" t="s">
        <v>2957</v>
      </c>
      <c r="X41" s="223" t="s">
        <v>2907</v>
      </c>
      <c r="Y41" s="167" t="s">
        <v>2956</v>
      </c>
    </row>
    <row r="42" spans="1:261" ht="25.5" x14ac:dyDescent="0.2">
      <c r="A42" s="102">
        <v>44042</v>
      </c>
      <c r="B42" s="83" t="s">
        <v>3172</v>
      </c>
      <c r="C42" s="83" t="s">
        <v>2983</v>
      </c>
      <c r="D42" s="83" t="s">
        <v>142</v>
      </c>
      <c r="E42" s="83" t="s">
        <v>139</v>
      </c>
      <c r="F42" s="223"/>
      <c r="G42" s="64">
        <v>2022</v>
      </c>
      <c r="H42" s="225" t="s">
        <v>28</v>
      </c>
      <c r="I42" s="114" t="s">
        <v>28</v>
      </c>
      <c r="J42" s="114" t="s">
        <v>28</v>
      </c>
      <c r="K42" s="152" t="s">
        <v>9</v>
      </c>
      <c r="L42" s="114" t="s">
        <v>9</v>
      </c>
      <c r="M42" s="114" t="s">
        <v>9</v>
      </c>
      <c r="N42" s="114"/>
      <c r="O42" s="164">
        <v>400</v>
      </c>
      <c r="P42" s="178"/>
      <c r="Q42" s="165">
        <v>125</v>
      </c>
      <c r="R42" s="104"/>
      <c r="S42" s="225" t="s">
        <v>138</v>
      </c>
      <c r="T42" s="114"/>
      <c r="U42" s="114"/>
      <c r="V42" s="114" t="s">
        <v>2236</v>
      </c>
      <c r="W42" s="83" t="s">
        <v>3173</v>
      </c>
      <c r="X42" s="83" t="s">
        <v>2905</v>
      </c>
      <c r="Y42" s="167"/>
    </row>
    <row r="43" spans="1:261" ht="25.5" x14ac:dyDescent="0.2">
      <c r="A43" s="230">
        <v>43872</v>
      </c>
      <c r="B43" s="224" t="s">
        <v>3048</v>
      </c>
      <c r="C43" s="224" t="s">
        <v>206</v>
      </c>
      <c r="D43" s="224" t="s">
        <v>140</v>
      </c>
      <c r="E43" s="224" t="s">
        <v>137</v>
      </c>
      <c r="F43" s="227"/>
      <c r="G43" s="229">
        <v>2022</v>
      </c>
      <c r="H43" s="228" t="s">
        <v>0</v>
      </c>
      <c r="I43" s="228" t="str">
        <f>LEFT($H43,2)</f>
        <v>LA</v>
      </c>
      <c r="J43" s="228" t="str">
        <f>RIGHT($H43,2)</f>
        <v>LA</v>
      </c>
      <c r="K43" s="152" t="str">
        <f>IF($L43=$M43,L43,CONCATENATE($L43,", ",IF(ISBLANK(N43),"",CONCATENATE(N43,", ")),$M43))</f>
        <v>South Central</v>
      </c>
      <c r="L43" s="225" t="str">
        <f>INDEX('State '!$A$1:$C$62,MATCH($I43,'State '!$B:$B,0),3)</f>
        <v>South Central</v>
      </c>
      <c r="M43" s="225" t="str">
        <f>INDEX('State '!$A$1:$C$62,MATCH($J43,'State '!$B:$B,0),3)</f>
        <v>South Central</v>
      </c>
      <c r="N43" s="225"/>
      <c r="O43" s="164">
        <v>261.7</v>
      </c>
      <c r="P43" s="239">
        <f>9.1+4</f>
        <v>13.1</v>
      </c>
      <c r="Q43" s="232">
        <v>1100</v>
      </c>
      <c r="R43" s="229">
        <v>36</v>
      </c>
      <c r="S43" s="228" t="s">
        <v>135</v>
      </c>
      <c r="T43" s="228" t="s">
        <v>381</v>
      </c>
      <c r="U43" s="228" t="s">
        <v>3049</v>
      </c>
      <c r="V43" s="225" t="s">
        <v>2236</v>
      </c>
      <c r="W43" s="223" t="s">
        <v>3050</v>
      </c>
      <c r="X43" s="223" t="s">
        <v>2904</v>
      </c>
      <c r="Y43" s="156"/>
    </row>
    <row r="44" spans="1:261" x14ac:dyDescent="0.2">
      <c r="A44" s="230">
        <v>44253</v>
      </c>
      <c r="B44" s="224" t="s">
        <v>2839</v>
      </c>
      <c r="C44" s="224" t="s">
        <v>201</v>
      </c>
      <c r="D44" s="224" t="s">
        <v>140</v>
      </c>
      <c r="E44" s="223" t="s">
        <v>423</v>
      </c>
      <c r="F44" s="227"/>
      <c r="G44" s="229">
        <v>2021</v>
      </c>
      <c r="H44" s="228" t="s">
        <v>7</v>
      </c>
      <c r="I44" s="228" t="str">
        <f>LEFT($H44,2)</f>
        <v>PA</v>
      </c>
      <c r="J44" s="228" t="str">
        <f>RIGHT($H44,2)</f>
        <v>PA</v>
      </c>
      <c r="K44" s="152" t="str">
        <f>IF($L44=$M44,L44,CONCATENATE($L44,", ",IF(ISBLANK(N44),"",CONCATENATE(N44,", ")),$M44))</f>
        <v>Northeast</v>
      </c>
      <c r="L44" s="225" t="str">
        <f>INDEX('State '!$A$1:$C$62,MATCH($I44,'State '!$B:$B,0),3)</f>
        <v>Northeast</v>
      </c>
      <c r="M44" s="225" t="str">
        <f>INDEX('State '!$A$1:$C$62,MATCH($J44,'State '!$B:$B,0),3)</f>
        <v>Northeast</v>
      </c>
      <c r="N44" s="225"/>
      <c r="O44" s="164">
        <v>279</v>
      </c>
      <c r="P44" s="239">
        <f>29.5+1.4+0.4</f>
        <v>31.299999999999997</v>
      </c>
      <c r="Q44" s="232">
        <v>330</v>
      </c>
      <c r="R44" s="229">
        <v>20</v>
      </c>
      <c r="S44" s="228" t="s">
        <v>135</v>
      </c>
      <c r="T44" s="228" t="s">
        <v>381</v>
      </c>
      <c r="U44" s="228" t="s">
        <v>2840</v>
      </c>
      <c r="V44" s="225" t="s">
        <v>2236</v>
      </c>
      <c r="W44" s="223"/>
      <c r="X44" s="223"/>
      <c r="Y44" s="156"/>
    </row>
    <row r="45" spans="1:261" ht="38.25" x14ac:dyDescent="0.2">
      <c r="A45" s="102">
        <v>44295</v>
      </c>
      <c r="B45" s="83" t="s">
        <v>3182</v>
      </c>
      <c r="C45" s="83" t="s">
        <v>235</v>
      </c>
      <c r="D45" s="83" t="s">
        <v>134</v>
      </c>
      <c r="E45" s="83" t="s">
        <v>143</v>
      </c>
      <c r="F45" s="63">
        <v>44228</v>
      </c>
      <c r="G45" s="64">
        <v>2021</v>
      </c>
      <c r="H45" s="225" t="s">
        <v>6</v>
      </c>
      <c r="I45" s="114" t="s">
        <v>6</v>
      </c>
      <c r="J45" s="114" t="s">
        <v>6</v>
      </c>
      <c r="K45" s="152" t="s">
        <v>2529</v>
      </c>
      <c r="L45" s="114" t="s">
        <v>2529</v>
      </c>
      <c r="M45" s="114" t="s">
        <v>2529</v>
      </c>
      <c r="N45" s="114"/>
      <c r="O45" s="164">
        <v>18.899999999999999</v>
      </c>
      <c r="P45" s="235">
        <v>2.6</v>
      </c>
      <c r="Q45" s="165">
        <v>107</v>
      </c>
      <c r="R45" s="104" t="s">
        <v>3185</v>
      </c>
      <c r="S45" s="225" t="s">
        <v>138</v>
      </c>
      <c r="T45" s="114" t="s">
        <v>381</v>
      </c>
      <c r="U45" s="114" t="s">
        <v>3183</v>
      </c>
      <c r="V45" s="114" t="s">
        <v>2236</v>
      </c>
      <c r="W45" s="83" t="s">
        <v>3184</v>
      </c>
      <c r="X45" s="83" t="s">
        <v>2905</v>
      </c>
      <c r="Y45" s="167"/>
    </row>
    <row r="46" spans="1:261" s="19" customFormat="1" ht="38.25" x14ac:dyDescent="0.2">
      <c r="A46" s="102">
        <v>43767</v>
      </c>
      <c r="B46" s="224" t="s">
        <v>2335</v>
      </c>
      <c r="C46" s="83" t="s">
        <v>2334</v>
      </c>
      <c r="D46" s="224" t="s">
        <v>134</v>
      </c>
      <c r="E46" s="224" t="s">
        <v>389</v>
      </c>
      <c r="F46" s="227"/>
      <c r="G46" s="116">
        <v>2022</v>
      </c>
      <c r="H46" s="228" t="s">
        <v>0</v>
      </c>
      <c r="I46" s="228" t="str">
        <f t="shared" ref="I46:I61" si="6">LEFT($H46,2)</f>
        <v>LA</v>
      </c>
      <c r="J46" s="228" t="str">
        <f t="shared" ref="J46:J61" si="7">RIGHT($H46,2)</f>
        <v>LA</v>
      </c>
      <c r="K46" s="152" t="str">
        <f t="shared" ref="K46:K56" si="8">IF($L46=$M46,L46,CONCATENATE($L46,", ",IF(ISBLANK(N46),"",CONCATENATE(N46,", ")),$M46))</f>
        <v>South Central</v>
      </c>
      <c r="L46" s="225" t="str">
        <f>INDEX('State '!$A$1:$C$62,MATCH($I46,'State '!$B:$B,0),3)</f>
        <v>South Central</v>
      </c>
      <c r="M46" s="225" t="str">
        <f>INDEX('State '!$A$1:$C$62,MATCH($J46,'State '!$B:$B,0),3)</f>
        <v>South Central</v>
      </c>
      <c r="N46" s="225"/>
      <c r="O46" s="164"/>
      <c r="P46" s="240">
        <v>15</v>
      </c>
      <c r="Q46" s="232">
        <v>1970</v>
      </c>
      <c r="R46" s="229">
        <v>42</v>
      </c>
      <c r="S46" s="228" t="s">
        <v>135</v>
      </c>
      <c r="T46" s="228" t="s">
        <v>381</v>
      </c>
      <c r="U46" s="228" t="s">
        <v>2337</v>
      </c>
      <c r="V46" s="225" t="s">
        <v>2236</v>
      </c>
      <c r="W46" s="223" t="s">
        <v>2972</v>
      </c>
      <c r="X46" s="223" t="s">
        <v>2904</v>
      </c>
      <c r="Y46" s="167" t="s">
        <v>2890</v>
      </c>
      <c r="Z46" s="106"/>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row>
    <row r="47" spans="1:261" s="19" customFormat="1" ht="25.5" x14ac:dyDescent="0.2">
      <c r="A47" s="102">
        <v>43767</v>
      </c>
      <c r="B47" s="224" t="s">
        <v>2336</v>
      </c>
      <c r="C47" s="83" t="s">
        <v>2334</v>
      </c>
      <c r="D47" s="83" t="s">
        <v>140</v>
      </c>
      <c r="E47" s="224" t="s">
        <v>389</v>
      </c>
      <c r="F47" s="65"/>
      <c r="G47" s="117">
        <v>2023</v>
      </c>
      <c r="H47" s="225" t="s">
        <v>0</v>
      </c>
      <c r="I47" s="225" t="str">
        <f t="shared" si="6"/>
        <v>LA</v>
      </c>
      <c r="J47" s="225" t="str">
        <f t="shared" si="7"/>
        <v>LA</v>
      </c>
      <c r="K47" s="152" t="str">
        <f t="shared" si="8"/>
        <v>South Central</v>
      </c>
      <c r="L47" s="225" t="str">
        <f>INDEX('State '!$A$1:$C$62,MATCH($I47,'State '!$B:$B,0),3)</f>
        <v>South Central</v>
      </c>
      <c r="M47" s="225" t="str">
        <f>INDEX('State '!$A$1:$C$62,MATCH($J47,'State '!$B:$B,0),3)</f>
        <v>South Central</v>
      </c>
      <c r="N47" s="225"/>
      <c r="O47" s="164"/>
      <c r="P47" s="64">
        <v>12</v>
      </c>
      <c r="Q47" s="118">
        <v>1970</v>
      </c>
      <c r="R47" s="66">
        <v>42</v>
      </c>
      <c r="S47" s="113" t="s">
        <v>135</v>
      </c>
      <c r="T47" s="228" t="s">
        <v>381</v>
      </c>
      <c r="U47" s="228" t="s">
        <v>2337</v>
      </c>
      <c r="V47" s="225" t="s">
        <v>2236</v>
      </c>
      <c r="W47" s="223" t="s">
        <v>2891</v>
      </c>
      <c r="X47" s="223" t="s">
        <v>2904</v>
      </c>
      <c r="Y47" s="167" t="s">
        <v>2890</v>
      </c>
      <c r="Z47" s="106"/>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row>
    <row r="48" spans="1:261" s="19" customFormat="1" ht="38.25" x14ac:dyDescent="0.2">
      <c r="A48" s="102">
        <v>44313</v>
      </c>
      <c r="B48" s="224" t="s">
        <v>3051</v>
      </c>
      <c r="C48" s="83" t="s">
        <v>3054</v>
      </c>
      <c r="D48" s="83" t="s">
        <v>136</v>
      </c>
      <c r="E48" s="224" t="s">
        <v>423</v>
      </c>
      <c r="F48" s="65"/>
      <c r="G48" s="117">
        <v>2021</v>
      </c>
      <c r="H48" s="225" t="s">
        <v>6</v>
      </c>
      <c r="I48" s="225" t="str">
        <f t="shared" si="6"/>
        <v>TX</v>
      </c>
      <c r="J48" s="225" t="str">
        <f t="shared" si="7"/>
        <v>TX</v>
      </c>
      <c r="K48" s="231" t="str">
        <f t="shared" si="8"/>
        <v>South Central</v>
      </c>
      <c r="L48" s="225" t="str">
        <f>INDEX('State '!$A$1:$C$62,MATCH($I48,'State '!$B:$B,0),3)</f>
        <v>South Central</v>
      </c>
      <c r="M48" s="225" t="str">
        <f>INDEX('State '!$A$1:$C$62,MATCH($J48,'State '!$B:$B,0),3)</f>
        <v>South Central</v>
      </c>
      <c r="N48" s="225"/>
      <c r="O48" s="164"/>
      <c r="P48" s="200">
        <v>150</v>
      </c>
      <c r="Q48" s="118">
        <v>1500</v>
      </c>
      <c r="R48" s="66">
        <v>36</v>
      </c>
      <c r="S48" s="113" t="s">
        <v>138</v>
      </c>
      <c r="T48" s="228" t="s">
        <v>2668</v>
      </c>
      <c r="U48" s="228"/>
      <c r="V48" s="225" t="s">
        <v>2236</v>
      </c>
      <c r="W48" s="223" t="s">
        <v>3053</v>
      </c>
      <c r="X48" s="223"/>
      <c r="Y48" s="167" t="s">
        <v>3052</v>
      </c>
      <c r="Z48" s="106"/>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row>
    <row r="49" spans="1:261" s="19" customFormat="1" x14ac:dyDescent="0.2">
      <c r="A49" s="102">
        <v>43966</v>
      </c>
      <c r="B49" s="223" t="s">
        <v>2421</v>
      </c>
      <c r="C49" s="223" t="s">
        <v>2422</v>
      </c>
      <c r="D49" s="223" t="s">
        <v>140</v>
      </c>
      <c r="E49" s="223" t="s">
        <v>423</v>
      </c>
      <c r="F49" s="63"/>
      <c r="G49" s="64">
        <v>2022</v>
      </c>
      <c r="H49" s="225" t="s">
        <v>2266</v>
      </c>
      <c r="I49" s="225" t="str">
        <f t="shared" si="6"/>
        <v>LA</v>
      </c>
      <c r="J49" s="225" t="str">
        <f t="shared" si="7"/>
        <v>TX</v>
      </c>
      <c r="K49" s="152" t="str">
        <f t="shared" si="8"/>
        <v>South Central</v>
      </c>
      <c r="L49" s="225" t="str">
        <f>INDEX('State '!$A$1:$C$62,MATCH($I49,'State '!$B:$B,0),3)</f>
        <v>South Central</v>
      </c>
      <c r="M49" s="225" t="str">
        <f>INDEX('State '!$A$1:$C$62,MATCH($J49,'State '!$B:$B,0),3)</f>
        <v>South Central</v>
      </c>
      <c r="N49" s="225"/>
      <c r="O49" s="164">
        <v>383</v>
      </c>
      <c r="P49" s="178">
        <v>69</v>
      </c>
      <c r="Q49" s="165">
        <v>2500</v>
      </c>
      <c r="R49" s="104">
        <v>42</v>
      </c>
      <c r="S49" s="225" t="s">
        <v>135</v>
      </c>
      <c r="T49" s="225" t="s">
        <v>381</v>
      </c>
      <c r="U49" s="225" t="s">
        <v>2315</v>
      </c>
      <c r="V49" s="225" t="s">
        <v>2239</v>
      </c>
      <c r="W49" s="223" t="s">
        <v>2959</v>
      </c>
      <c r="X49" s="223" t="s">
        <v>2904</v>
      </c>
      <c r="Y49" s="156" t="s">
        <v>2960</v>
      </c>
      <c r="Z49" s="106"/>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row>
    <row r="50" spans="1:261" s="19" customFormat="1" ht="25.5" x14ac:dyDescent="0.2">
      <c r="A50" s="102">
        <v>44307</v>
      </c>
      <c r="B50" s="223" t="s">
        <v>3016</v>
      </c>
      <c r="C50" s="223" t="s">
        <v>1782</v>
      </c>
      <c r="D50" s="223" t="s">
        <v>140</v>
      </c>
      <c r="E50" s="223" t="s">
        <v>2705</v>
      </c>
      <c r="F50" s="63">
        <v>44306</v>
      </c>
      <c r="G50" s="64">
        <v>2022</v>
      </c>
      <c r="H50" s="225" t="s">
        <v>0</v>
      </c>
      <c r="I50" s="225" t="str">
        <f t="shared" si="6"/>
        <v>LA</v>
      </c>
      <c r="J50" s="225" t="str">
        <f t="shared" si="7"/>
        <v>LA</v>
      </c>
      <c r="K50" s="231" t="str">
        <f t="shared" si="8"/>
        <v>South Central</v>
      </c>
      <c r="L50" s="225" t="str">
        <f>INDEX('State '!$A$1:$C$62,MATCH($I50,'State '!$B:$B,0),3)</f>
        <v>South Central</v>
      </c>
      <c r="M50" s="225" t="str">
        <f>INDEX('State '!$A$1:$C$62,MATCH($J50,'State '!$B:$B,0),3)</f>
        <v>South Central</v>
      </c>
      <c r="N50" s="225"/>
      <c r="O50" s="164">
        <v>200</v>
      </c>
      <c r="P50" s="178"/>
      <c r="Q50" s="165">
        <v>420</v>
      </c>
      <c r="R50" s="104"/>
      <c r="S50" s="225" t="s">
        <v>135</v>
      </c>
      <c r="T50" s="225" t="s">
        <v>381</v>
      </c>
      <c r="U50" s="225" t="s">
        <v>3017</v>
      </c>
      <c r="V50" s="225" t="s">
        <v>2236</v>
      </c>
      <c r="W50" s="223" t="s">
        <v>3018</v>
      </c>
      <c r="X50" s="223"/>
      <c r="Y50" s="156"/>
      <c r="Z50" s="106"/>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row>
    <row r="51" spans="1:261" s="19" customFormat="1" ht="25.5" x14ac:dyDescent="0.2">
      <c r="A51" s="102">
        <v>43349</v>
      </c>
      <c r="B51" s="223" t="s">
        <v>2714</v>
      </c>
      <c r="C51" s="223" t="s">
        <v>199</v>
      </c>
      <c r="D51" s="223" t="s">
        <v>140</v>
      </c>
      <c r="E51" s="223" t="s">
        <v>139</v>
      </c>
      <c r="F51" s="63"/>
      <c r="G51" s="64">
        <v>2021</v>
      </c>
      <c r="H51" s="225" t="s">
        <v>7</v>
      </c>
      <c r="I51" s="225" t="str">
        <f t="shared" si="6"/>
        <v>PA</v>
      </c>
      <c r="J51" s="225" t="str">
        <f t="shared" si="7"/>
        <v>PA</v>
      </c>
      <c r="K51" s="152" t="str">
        <f t="shared" si="8"/>
        <v>Northeast</v>
      </c>
      <c r="L51" s="225" t="str">
        <f>INDEX('State '!$A$1:$C$62,MATCH($I51,'State '!$B:$B,0),3)</f>
        <v>Northeast</v>
      </c>
      <c r="M51" s="225" t="str">
        <f>INDEX('State '!$A$1:$C$62,MATCH($J51,'State '!$B:$B,0),3)</f>
        <v>Northeast</v>
      </c>
      <c r="N51" s="225"/>
      <c r="O51" s="164"/>
      <c r="P51" s="199"/>
      <c r="Q51" s="165">
        <v>475</v>
      </c>
      <c r="R51" s="104"/>
      <c r="S51" s="225" t="s">
        <v>138</v>
      </c>
      <c r="T51" s="225"/>
      <c r="U51" s="225"/>
      <c r="V51" s="225" t="s">
        <v>2236</v>
      </c>
      <c r="W51" s="223" t="s">
        <v>2716</v>
      </c>
      <c r="X51" s="223" t="s">
        <v>2906</v>
      </c>
      <c r="Y51" s="156" t="s">
        <v>2715</v>
      </c>
      <c r="Z51" s="106"/>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row>
    <row r="52" spans="1:261" s="19" customFormat="1" ht="25.5" x14ac:dyDescent="0.2">
      <c r="A52" s="102">
        <v>44313</v>
      </c>
      <c r="B52" s="223" t="s">
        <v>2863</v>
      </c>
      <c r="C52" s="223" t="s">
        <v>2518</v>
      </c>
      <c r="D52" s="223" t="s">
        <v>140</v>
      </c>
      <c r="E52" s="223" t="s">
        <v>423</v>
      </c>
      <c r="F52" s="63"/>
      <c r="G52" s="64">
        <v>2021</v>
      </c>
      <c r="H52" s="225" t="s">
        <v>33</v>
      </c>
      <c r="I52" s="225" t="str">
        <f t="shared" si="6"/>
        <v>WV</v>
      </c>
      <c r="J52" s="225" t="str">
        <f t="shared" si="7"/>
        <v>WV</v>
      </c>
      <c r="K52" s="152" t="str">
        <f t="shared" si="8"/>
        <v>Northeast</v>
      </c>
      <c r="L52" s="225" t="str">
        <f>INDEX('State '!$A$1:$C$62,MATCH($I52,'State '!$B:$B,0),3)</f>
        <v>Northeast</v>
      </c>
      <c r="M52" s="225" t="str">
        <f>INDEX('State '!$A$1:$C$62,MATCH($J52,'State '!$B:$B,0),3)</f>
        <v>Northeast</v>
      </c>
      <c r="N52" s="225"/>
      <c r="O52" s="164">
        <v>28</v>
      </c>
      <c r="P52" s="178"/>
      <c r="Q52" s="165">
        <v>0</v>
      </c>
      <c r="R52" s="104"/>
      <c r="S52" s="225" t="s">
        <v>135</v>
      </c>
      <c r="T52" s="225" t="s">
        <v>381</v>
      </c>
      <c r="U52" s="225" t="s">
        <v>2864</v>
      </c>
      <c r="V52" s="225" t="s">
        <v>2236</v>
      </c>
      <c r="W52" s="223" t="s">
        <v>2865</v>
      </c>
      <c r="X52" s="223"/>
      <c r="Y52" s="160"/>
      <c r="Z52" s="106"/>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row>
    <row r="53" spans="1:261" s="19" customFormat="1" ht="25.5" x14ac:dyDescent="0.2">
      <c r="A53" s="102">
        <v>43770</v>
      </c>
      <c r="B53" s="223" t="s">
        <v>2982</v>
      </c>
      <c r="C53" s="223" t="s">
        <v>2983</v>
      </c>
      <c r="D53" s="223" t="s">
        <v>140</v>
      </c>
      <c r="E53" s="223" t="s">
        <v>139</v>
      </c>
      <c r="F53" s="63"/>
      <c r="G53" s="64">
        <v>2023</v>
      </c>
      <c r="H53" s="225" t="s">
        <v>2984</v>
      </c>
      <c r="I53" s="225" t="str">
        <f t="shared" si="6"/>
        <v>BC</v>
      </c>
      <c r="J53" s="225" t="str">
        <f t="shared" si="7"/>
        <v>OR</v>
      </c>
      <c r="K53" s="231" t="str">
        <f t="shared" si="8"/>
        <v>Canada, Mountain, Pacific</v>
      </c>
      <c r="L53" s="225" t="str">
        <f>INDEX('State '!$A$1:$C$62,MATCH($I53,'State '!$B:$B,0),3)</f>
        <v>Canada</v>
      </c>
      <c r="M53" s="225" t="str">
        <f>INDEX('State '!$A$1:$C$62,MATCH($J53,'State '!$B:$B,0),3)</f>
        <v>Pacific</v>
      </c>
      <c r="N53" s="225" t="s">
        <v>2527</v>
      </c>
      <c r="O53" s="164">
        <v>335</v>
      </c>
      <c r="P53" s="199"/>
      <c r="Q53" s="165">
        <v>250</v>
      </c>
      <c r="R53" s="104"/>
      <c r="S53" s="225" t="s">
        <v>135</v>
      </c>
      <c r="T53" s="225" t="s">
        <v>381</v>
      </c>
      <c r="U53" s="225"/>
      <c r="V53" s="225" t="s">
        <v>2239</v>
      </c>
      <c r="W53" s="223" t="s">
        <v>2985</v>
      </c>
      <c r="X53" s="223"/>
      <c r="Y53" s="160"/>
      <c r="Z53" s="106"/>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row>
    <row r="54" spans="1:261" s="19" customFormat="1" ht="25.5" x14ac:dyDescent="0.2">
      <c r="A54" s="102">
        <v>44351</v>
      </c>
      <c r="B54" s="223" t="s">
        <v>2719</v>
      </c>
      <c r="C54" s="83" t="s">
        <v>2463</v>
      </c>
      <c r="D54" s="83" t="s">
        <v>136</v>
      </c>
      <c r="E54" s="223" t="s">
        <v>389</v>
      </c>
      <c r="F54" s="63"/>
      <c r="G54" s="64">
        <v>2023</v>
      </c>
      <c r="H54" s="225" t="s">
        <v>0</v>
      </c>
      <c r="I54" s="225" t="str">
        <f t="shared" si="6"/>
        <v>LA</v>
      </c>
      <c r="J54" s="225" t="str">
        <f t="shared" si="7"/>
        <v>LA</v>
      </c>
      <c r="K54" s="231" t="str">
        <f t="shared" si="8"/>
        <v>South Central</v>
      </c>
      <c r="L54" s="225" t="str">
        <f>INDEX('State '!$A$1:$C$62,MATCH($I54,'State '!$B:$B,0),3)</f>
        <v>South Central</v>
      </c>
      <c r="M54" s="225" t="str">
        <f>INDEX('State '!$A$1:$C$62,MATCH($J54,'State '!$B:$B,0),3)</f>
        <v>South Central</v>
      </c>
      <c r="N54" s="225"/>
      <c r="O54" s="164">
        <v>540</v>
      </c>
      <c r="P54" s="121">
        <v>134</v>
      </c>
      <c r="Q54" s="165">
        <v>1650</v>
      </c>
      <c r="R54" s="104"/>
      <c r="S54" s="225" t="s">
        <v>135</v>
      </c>
      <c r="T54" s="225" t="s">
        <v>381</v>
      </c>
      <c r="U54" s="225" t="s">
        <v>3071</v>
      </c>
      <c r="V54" s="225" t="s">
        <v>2236</v>
      </c>
      <c r="W54" s="223" t="s">
        <v>2720</v>
      </c>
      <c r="X54" s="223" t="s">
        <v>2904</v>
      </c>
      <c r="Y54" s="160" t="s">
        <v>2849</v>
      </c>
      <c r="Z54" s="106"/>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row>
    <row r="55" spans="1:261" s="19" customFormat="1" ht="25.5" x14ac:dyDescent="0.2">
      <c r="A55" s="102">
        <v>44372</v>
      </c>
      <c r="B55" s="223" t="s">
        <v>2866</v>
      </c>
      <c r="C55" s="223" t="s">
        <v>2867</v>
      </c>
      <c r="D55" s="223" t="s">
        <v>140</v>
      </c>
      <c r="E55" s="223" t="s">
        <v>423</v>
      </c>
      <c r="F55" s="63"/>
      <c r="G55" s="104">
        <v>2022</v>
      </c>
      <c r="H55" s="225" t="s">
        <v>523</v>
      </c>
      <c r="I55" s="225" t="str">
        <f t="shared" si="6"/>
        <v>AL</v>
      </c>
      <c r="J55" s="225" t="str">
        <f t="shared" si="7"/>
        <v>FL</v>
      </c>
      <c r="K55" s="231" t="str">
        <f t="shared" si="8"/>
        <v>South Central, Southeast</v>
      </c>
      <c r="L55" s="225" t="str">
        <f>INDEX('State '!$A$1:$C$62,MATCH($I55,'State '!$B:$B,0),3)</f>
        <v>South Central</v>
      </c>
      <c r="M55" s="225" t="str">
        <f>INDEX('State '!$A$1:$C$62,MATCH($J55,'State '!$B:$B,0),3)</f>
        <v>Southeast</v>
      </c>
      <c r="N55" s="103"/>
      <c r="O55" s="164">
        <v>154.6</v>
      </c>
      <c r="P55" s="121">
        <v>4</v>
      </c>
      <c r="Q55" s="165">
        <v>78</v>
      </c>
      <c r="R55" s="104">
        <v>36</v>
      </c>
      <c r="S55" s="225" t="s">
        <v>135</v>
      </c>
      <c r="T55" s="225" t="s">
        <v>381</v>
      </c>
      <c r="U55" s="225" t="s">
        <v>2868</v>
      </c>
      <c r="V55" s="103" t="s">
        <v>2239</v>
      </c>
      <c r="W55" s="223" t="s">
        <v>2869</v>
      </c>
      <c r="X55" s="223" t="s">
        <v>2905</v>
      </c>
      <c r="Y55" s="156"/>
      <c r="Z55" s="106"/>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row>
    <row r="56" spans="1:261" s="19" customFormat="1" ht="38.25" x14ac:dyDescent="0.2">
      <c r="A56" s="102">
        <v>44057</v>
      </c>
      <c r="B56" s="223" t="s">
        <v>2881</v>
      </c>
      <c r="C56" s="223" t="s">
        <v>2658</v>
      </c>
      <c r="D56" s="223" t="s">
        <v>136</v>
      </c>
      <c r="E56" s="223" t="s">
        <v>2282</v>
      </c>
      <c r="F56" s="63"/>
      <c r="G56" s="104" t="s">
        <v>382</v>
      </c>
      <c r="H56" s="225" t="s">
        <v>0</v>
      </c>
      <c r="I56" s="225" t="str">
        <f t="shared" si="6"/>
        <v>LA</v>
      </c>
      <c r="J56" s="225" t="str">
        <f t="shared" si="7"/>
        <v>LA</v>
      </c>
      <c r="K56" s="152" t="str">
        <f t="shared" si="8"/>
        <v>South Central</v>
      </c>
      <c r="L56" s="225" t="str">
        <f>INDEX('State '!$A$1:$C$62,MATCH($I56,'State '!$B:$B,0),3)</f>
        <v>South Central</v>
      </c>
      <c r="M56" s="225" t="str">
        <f>INDEX('State '!$A$1:$C$62,MATCH($J56,'State '!$B:$B,0),3)</f>
        <v>South Central</v>
      </c>
      <c r="N56" s="225"/>
      <c r="O56" s="164"/>
      <c r="P56" s="178"/>
      <c r="Q56" s="165">
        <v>2000</v>
      </c>
      <c r="R56" s="104"/>
      <c r="S56" s="225" t="s">
        <v>138</v>
      </c>
      <c r="T56" s="225"/>
      <c r="U56" s="225"/>
      <c r="V56" s="225" t="s">
        <v>2236</v>
      </c>
      <c r="W56" s="223" t="s">
        <v>3180</v>
      </c>
      <c r="X56" s="223"/>
      <c r="Y56" s="156"/>
      <c r="Z56" s="106"/>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row>
    <row r="57" spans="1:261" ht="25.5" x14ac:dyDescent="0.2">
      <c r="A57" s="102">
        <v>44379</v>
      </c>
      <c r="B57" s="223" t="s">
        <v>3273</v>
      </c>
      <c r="C57" s="83" t="s">
        <v>1997</v>
      </c>
      <c r="D57" s="223" t="s">
        <v>134</v>
      </c>
      <c r="E57" s="112" t="s">
        <v>137</v>
      </c>
      <c r="F57" s="63"/>
      <c r="G57" s="64">
        <v>2024</v>
      </c>
      <c r="H57" s="225" t="s">
        <v>3274</v>
      </c>
      <c r="I57" s="225" t="str">
        <f t="shared" si="6"/>
        <v>KY</v>
      </c>
      <c r="J57" s="225" t="str">
        <f t="shared" si="7"/>
        <v>IN</v>
      </c>
      <c r="K57" s="231" t="s">
        <v>9</v>
      </c>
      <c r="L57" s="225" t="str">
        <f>INDEX('State '!$A$1:$C$62,MATCH($I57,'State '!$B:$B,0),3)</f>
        <v>Midwest</v>
      </c>
      <c r="M57" s="225" t="str">
        <f>INDEX('State '!$A$1:$C$62,MATCH($J57,'State '!$B:$B,0),3)</f>
        <v>Midwest</v>
      </c>
      <c r="N57" s="225"/>
      <c r="O57" s="164"/>
      <c r="P57" s="178">
        <v>24</v>
      </c>
      <c r="Q57" s="165">
        <v>220</v>
      </c>
      <c r="R57" s="104">
        <v>20</v>
      </c>
      <c r="S57" s="225" t="s">
        <v>135</v>
      </c>
      <c r="T57" s="225" t="s">
        <v>381</v>
      </c>
      <c r="U57" s="225" t="s">
        <v>3275</v>
      </c>
      <c r="V57" s="225" t="s">
        <v>2239</v>
      </c>
      <c r="W57" s="223" t="s">
        <v>3276</v>
      </c>
      <c r="X57" s="223" t="s">
        <v>2905</v>
      </c>
      <c r="Y57" s="167"/>
      <c r="Z57" s="93"/>
    </row>
    <row r="58" spans="1:261" x14ac:dyDescent="0.2">
      <c r="A58" s="102">
        <v>44302</v>
      </c>
      <c r="B58" s="223" t="s">
        <v>1977</v>
      </c>
      <c r="C58" s="223" t="s">
        <v>1932</v>
      </c>
      <c r="D58" s="223" t="s">
        <v>140</v>
      </c>
      <c r="E58" s="112" t="s">
        <v>389</v>
      </c>
      <c r="F58" s="63"/>
      <c r="G58" s="64">
        <v>2023</v>
      </c>
      <c r="H58" s="225" t="s">
        <v>17</v>
      </c>
      <c r="I58" s="225" t="str">
        <f t="shared" si="6"/>
        <v>AL</v>
      </c>
      <c r="J58" s="225" t="str">
        <f t="shared" si="7"/>
        <v>AL</v>
      </c>
      <c r="K58" s="231" t="str">
        <f>IF($L58=$M58,L58,CONCATENATE($L58,", ",IF(ISBLANK(N58),"",CONCATENATE(N58,", ")),$M58))</f>
        <v>South Central</v>
      </c>
      <c r="L58" s="225" t="str">
        <f>INDEX('State '!$A$1:$C$62,MATCH($I58,'State '!$B:$B,0),3)</f>
        <v>South Central</v>
      </c>
      <c r="M58" s="225" t="str">
        <f>INDEX('State '!$A$1:$C$62,MATCH($J58,'State '!$B:$B,0),3)</f>
        <v>South Central</v>
      </c>
      <c r="N58" s="225"/>
      <c r="O58" s="164">
        <v>15</v>
      </c>
      <c r="P58" s="121">
        <v>13</v>
      </c>
      <c r="Q58" s="165">
        <v>106</v>
      </c>
      <c r="R58" s="104">
        <v>42</v>
      </c>
      <c r="S58" s="225" t="s">
        <v>135</v>
      </c>
      <c r="T58" s="225" t="s">
        <v>381</v>
      </c>
      <c r="U58" s="225" t="s">
        <v>1978</v>
      </c>
      <c r="V58" s="225" t="s">
        <v>2236</v>
      </c>
      <c r="W58" s="223"/>
      <c r="X58" s="223"/>
      <c r="Y58" s="226"/>
      <c r="Z58" s="93"/>
    </row>
    <row r="59" spans="1:261" ht="25.5" x14ac:dyDescent="0.2">
      <c r="A59" s="102">
        <v>43873</v>
      </c>
      <c r="B59" s="223" t="s">
        <v>3059</v>
      </c>
      <c r="C59" s="223" t="s">
        <v>205</v>
      </c>
      <c r="D59" s="223" t="s">
        <v>140</v>
      </c>
      <c r="E59" s="223" t="s">
        <v>137</v>
      </c>
      <c r="F59" s="63"/>
      <c r="G59" s="64">
        <v>2023</v>
      </c>
      <c r="H59" s="225" t="s">
        <v>3060</v>
      </c>
      <c r="I59" s="225" t="str">
        <f t="shared" si="6"/>
        <v>QU</v>
      </c>
      <c r="J59" s="225" t="str">
        <f t="shared" si="7"/>
        <v>CT</v>
      </c>
      <c r="K59" s="152" t="str">
        <f>IF($L59=$M59,L59,CONCATENATE($L59,", ",IF(ISBLANK(N59),"",CONCATENATE(N59,", ")),$M59))</f>
        <v>Canada, Northeast</v>
      </c>
      <c r="L59" s="225" t="str">
        <f>INDEX('State '!$A$1:$C$62,MATCH($I59,'State '!$B:$B,0),3)</f>
        <v>Canada</v>
      </c>
      <c r="M59" s="225" t="str">
        <f>INDEX('State '!$A$1:$C$62,MATCH($J59,'State '!$B:$B,0),3)</f>
        <v>Northeast</v>
      </c>
      <c r="N59" s="225"/>
      <c r="O59" s="164">
        <v>272</v>
      </c>
      <c r="P59" s="199"/>
      <c r="Q59" s="165">
        <v>125</v>
      </c>
      <c r="R59" s="104"/>
      <c r="S59" s="225" t="s">
        <v>135</v>
      </c>
      <c r="T59" s="225" t="s">
        <v>381</v>
      </c>
      <c r="U59" s="225" t="s">
        <v>3061</v>
      </c>
      <c r="V59" s="225" t="s">
        <v>2239</v>
      </c>
      <c r="W59" s="223" t="s">
        <v>3062</v>
      </c>
      <c r="X59" s="223"/>
      <c r="Y59" s="226"/>
      <c r="Z59" s="93"/>
    </row>
    <row r="60" spans="1:261" ht="25.5" x14ac:dyDescent="0.2">
      <c r="A60" s="102">
        <v>44008</v>
      </c>
      <c r="B60" s="223" t="s">
        <v>2284</v>
      </c>
      <c r="C60" s="223" t="s">
        <v>256</v>
      </c>
      <c r="D60" s="223" t="s">
        <v>134</v>
      </c>
      <c r="E60" s="223" t="s">
        <v>2260</v>
      </c>
      <c r="F60" s="63"/>
      <c r="G60" s="64">
        <v>2022</v>
      </c>
      <c r="H60" s="225" t="s">
        <v>50</v>
      </c>
      <c r="I60" s="225" t="str">
        <f t="shared" si="6"/>
        <v>WA</v>
      </c>
      <c r="J60" s="225" t="str">
        <f t="shared" si="7"/>
        <v>WA</v>
      </c>
      <c r="K60" s="152" t="str">
        <f>IF($L60=$M60,L60,CONCATENATE($L60,", ",IF(ISBLANK(N60),"",CONCATENATE(N60,", ")),$M60))</f>
        <v>Pacific</v>
      </c>
      <c r="L60" s="225" t="str">
        <f>INDEX('State '!$A$1:$C$62,MATCH($I60,'State '!$B:$B,0),3)</f>
        <v>Pacific</v>
      </c>
      <c r="M60" s="225" t="str">
        <f>INDEX('State '!$A$1:$C$62,MATCH($J60,'State '!$B:$B,0),3)</f>
        <v>Pacific</v>
      </c>
      <c r="N60" s="225"/>
      <c r="O60" s="164">
        <v>22.8</v>
      </c>
      <c r="P60" s="178">
        <v>3</v>
      </c>
      <c r="Q60" s="165"/>
      <c r="R60" s="104">
        <v>24</v>
      </c>
      <c r="S60" s="109" t="s">
        <v>135</v>
      </c>
      <c r="T60" s="225" t="s">
        <v>381</v>
      </c>
      <c r="U60" s="225" t="s">
        <v>2285</v>
      </c>
      <c r="V60" s="225" t="s">
        <v>2236</v>
      </c>
      <c r="W60" s="223" t="s">
        <v>2962</v>
      </c>
      <c r="X60" s="223"/>
      <c r="Y60" s="226"/>
      <c r="Z60" s="93"/>
    </row>
    <row r="61" spans="1:261" x14ac:dyDescent="0.2">
      <c r="A61" s="102">
        <v>44313</v>
      </c>
      <c r="B61" s="223" t="s">
        <v>2481</v>
      </c>
      <c r="C61" s="223" t="s">
        <v>275</v>
      </c>
      <c r="D61" s="223" t="s">
        <v>1935</v>
      </c>
      <c r="E61" s="223" t="s">
        <v>2260</v>
      </c>
      <c r="F61" s="63"/>
      <c r="G61" s="121">
        <v>2026</v>
      </c>
      <c r="H61" s="225" t="s">
        <v>0</v>
      </c>
      <c r="I61" s="225" t="str">
        <f t="shared" si="6"/>
        <v>LA</v>
      </c>
      <c r="J61" s="225" t="str">
        <f t="shared" si="7"/>
        <v>LA</v>
      </c>
      <c r="K61" s="152" t="str">
        <f>IF($L61=$M61,L61,CONCATENATE($L61,", ",IF(ISBLANK(N61),"",CONCATENATE(N61,", ")),$M61))</f>
        <v>South Central</v>
      </c>
      <c r="L61" s="225" t="str">
        <f>INDEX('State '!$A$1:$C$62,MATCH($I61,'State '!$B:$B,0),3)</f>
        <v>South Central</v>
      </c>
      <c r="M61" s="225" t="str">
        <f>INDEX('State '!$A$1:$C$62,MATCH($J61,'State '!$B:$B,0),3)</f>
        <v>South Central</v>
      </c>
      <c r="N61" s="225"/>
      <c r="O61" s="164">
        <v>202</v>
      </c>
      <c r="P61" s="199"/>
      <c r="Q61" s="165">
        <v>1362</v>
      </c>
      <c r="R61" s="104"/>
      <c r="S61" s="225" t="s">
        <v>135</v>
      </c>
      <c r="T61" s="225" t="s">
        <v>381</v>
      </c>
      <c r="U61" s="225" t="s">
        <v>2281</v>
      </c>
      <c r="V61" s="225" t="s">
        <v>2236</v>
      </c>
      <c r="W61" s="223"/>
      <c r="X61" s="223" t="s">
        <v>2904</v>
      </c>
      <c r="Y61" s="226"/>
      <c r="Z61" s="93"/>
    </row>
    <row r="62" spans="1:261" ht="38.25" x14ac:dyDescent="0.2">
      <c r="A62" s="102">
        <v>44372</v>
      </c>
      <c r="B62" s="223" t="s">
        <v>3186</v>
      </c>
      <c r="C62" s="223" t="s">
        <v>260</v>
      </c>
      <c r="D62" s="223" t="s">
        <v>142</v>
      </c>
      <c r="E62" s="223" t="s">
        <v>389</v>
      </c>
      <c r="F62" s="63"/>
      <c r="G62" s="104">
        <v>2021</v>
      </c>
      <c r="H62" s="225" t="s">
        <v>42</v>
      </c>
      <c r="I62" s="225" t="s">
        <v>42</v>
      </c>
      <c r="J62" s="225" t="s">
        <v>42</v>
      </c>
      <c r="K62" s="225" t="s">
        <v>9</v>
      </c>
      <c r="L62" s="225" t="str">
        <f>INDEX('State '!$A$1:$C$62,MATCH($I62,'State '!$B:$B,0),3)</f>
        <v>Midwest</v>
      </c>
      <c r="M62" s="225" t="str">
        <f>INDEX('State '!$A$1:$C$62,MATCH($J62,'State '!$B:$B,0),3)</f>
        <v>Midwest</v>
      </c>
      <c r="N62" s="225"/>
      <c r="O62" s="164">
        <v>19.8</v>
      </c>
      <c r="P62" s="235">
        <v>9.1999999999999993</v>
      </c>
      <c r="Q62" s="165">
        <v>0</v>
      </c>
      <c r="R62" s="104">
        <v>6</v>
      </c>
      <c r="S62" s="225" t="s">
        <v>138</v>
      </c>
      <c r="T62" s="225" t="s">
        <v>381</v>
      </c>
      <c r="U62" s="225" t="s">
        <v>3187</v>
      </c>
      <c r="V62" s="225" t="s">
        <v>2236</v>
      </c>
      <c r="W62" s="83" t="s">
        <v>3188</v>
      </c>
      <c r="X62" s="83"/>
      <c r="Y62" s="83"/>
      <c r="Z62" s="93"/>
    </row>
    <row r="63" spans="1:261" ht="38.25" x14ac:dyDescent="0.2">
      <c r="A63" s="230">
        <v>43333</v>
      </c>
      <c r="B63" s="224" t="s">
        <v>2707</v>
      </c>
      <c r="C63" s="224" t="s">
        <v>2708</v>
      </c>
      <c r="D63" s="224" t="s">
        <v>134</v>
      </c>
      <c r="E63" s="224" t="s">
        <v>137</v>
      </c>
      <c r="F63" s="227"/>
      <c r="G63" s="229">
        <v>2021</v>
      </c>
      <c r="H63" s="228" t="s">
        <v>34</v>
      </c>
      <c r="I63" s="228" t="str">
        <f>LEFT($H63,2)</f>
        <v>WI</v>
      </c>
      <c r="J63" s="228" t="str">
        <f>RIGHT($H63,2)</f>
        <v>WI</v>
      </c>
      <c r="K63" s="231" t="str">
        <f>IF($L63=$M63,L63,CONCATENATE($L63,", ",IF(ISBLANK(N63),"",CONCATENATE(N63,", ")),$M63))</f>
        <v>Midwest</v>
      </c>
      <c r="L63" s="225" t="str">
        <f>INDEX('State '!$A$1:$C$62,MATCH($I63,'State '!$B:$B,0),3)</f>
        <v>Midwest</v>
      </c>
      <c r="M63" s="225" t="str">
        <f>INDEX('State '!$A$1:$C$62,MATCH($J63,'State '!$B:$B,0),3)</f>
        <v>Midwest</v>
      </c>
      <c r="N63" s="225"/>
      <c r="O63" s="164">
        <v>144.30000000000001</v>
      </c>
      <c r="P63" s="240">
        <v>49</v>
      </c>
      <c r="Q63" s="232"/>
      <c r="R63" s="229">
        <v>24</v>
      </c>
      <c r="S63" s="113" t="s">
        <v>138</v>
      </c>
      <c r="T63" s="114" t="s">
        <v>2710</v>
      </c>
      <c r="U63" s="228"/>
      <c r="V63" s="225" t="s">
        <v>2236</v>
      </c>
      <c r="W63" s="223" t="s">
        <v>2711</v>
      </c>
      <c r="X63" s="223" t="s">
        <v>2907</v>
      </c>
      <c r="Y63" s="226" t="s">
        <v>2713</v>
      </c>
      <c r="Z63" s="93"/>
    </row>
    <row r="64" spans="1:261" s="19" customFormat="1" ht="38.25" x14ac:dyDescent="0.2">
      <c r="A64" s="102">
        <v>44176</v>
      </c>
      <c r="B64" s="223" t="s">
        <v>2934</v>
      </c>
      <c r="C64" s="83" t="s">
        <v>239</v>
      </c>
      <c r="D64" s="83" t="s">
        <v>134</v>
      </c>
      <c r="E64" s="223" t="s">
        <v>423</v>
      </c>
      <c r="F64" s="63"/>
      <c r="G64" s="64">
        <v>2022</v>
      </c>
      <c r="H64" s="225" t="s">
        <v>14</v>
      </c>
      <c r="I64" s="225" t="str">
        <f>LEFT($H64,2)</f>
        <v>MS</v>
      </c>
      <c r="J64" s="225" t="str">
        <f>RIGHT($H64,2)</f>
        <v>MS</v>
      </c>
      <c r="K64" s="231" t="str">
        <f>IF($L64=$M64,L64,CONCATENATE($L64,", ",IF(ISBLANK(N64),"",CONCATENATE(N64,", ")),$M64))</f>
        <v>South Central</v>
      </c>
      <c r="L64" s="225" t="str">
        <f>INDEX('State '!$A$1:$C$62,MATCH($I64,'State '!$B:$B,0),3)</f>
        <v>South Central</v>
      </c>
      <c r="M64" s="225" t="str">
        <f>INDEX('State '!$A$1:$C$62,MATCH($J64,'State '!$B:$B,0),3)</f>
        <v>South Central</v>
      </c>
      <c r="N64" s="225"/>
      <c r="O64" s="164">
        <f>36.8+17.6</f>
        <v>54.4</v>
      </c>
      <c r="P64" s="235">
        <v>3.4</v>
      </c>
      <c r="Q64" s="165">
        <v>200</v>
      </c>
      <c r="R64" s="104">
        <v>20</v>
      </c>
      <c r="S64" s="225" t="s">
        <v>135</v>
      </c>
      <c r="T64" s="225" t="s">
        <v>381</v>
      </c>
      <c r="U64" s="225" t="s">
        <v>2935</v>
      </c>
      <c r="V64" s="225" t="s">
        <v>2236</v>
      </c>
      <c r="W64" s="223" t="s">
        <v>2936</v>
      </c>
      <c r="X64" s="223" t="s">
        <v>2905</v>
      </c>
      <c r="Y64" s="156"/>
      <c r="Z64" s="106"/>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row>
    <row r="65" spans="1:261" s="19" customFormat="1" ht="25.5" x14ac:dyDescent="0.2">
      <c r="A65" s="230">
        <v>44313</v>
      </c>
      <c r="B65" s="224" t="s">
        <v>3153</v>
      </c>
      <c r="C65" s="224" t="s">
        <v>2594</v>
      </c>
      <c r="D65" s="224" t="s">
        <v>140</v>
      </c>
      <c r="E65" s="224" t="s">
        <v>389</v>
      </c>
      <c r="F65" s="227"/>
      <c r="G65" s="229">
        <v>2021</v>
      </c>
      <c r="H65" s="228" t="s">
        <v>388</v>
      </c>
      <c r="I65" s="228" t="str">
        <f>LEFT($H65,2)</f>
        <v>PA</v>
      </c>
      <c r="J65" s="228" t="str">
        <f>RIGHT($H65,2)</f>
        <v>NY</v>
      </c>
      <c r="K65" s="231" t="str">
        <f>IF($L65=$M65,L65,CONCATENATE($L65,", ",IF(ISBLANK(N65),"",CONCATENATE(N65,", ")),$M65))</f>
        <v>Northeast</v>
      </c>
      <c r="L65" s="225" t="str">
        <f>INDEX('State '!$A$1:$C$62,MATCH($I65,'State '!$B:$B,0),3)</f>
        <v>Northeast</v>
      </c>
      <c r="M65" s="225" t="str">
        <f>INDEX('State '!$A$1:$C$62,MATCH($J65,'State '!$B:$B,0),3)</f>
        <v>Northeast</v>
      </c>
      <c r="N65" s="225"/>
      <c r="O65" s="164"/>
      <c r="P65" s="178"/>
      <c r="Q65" s="232">
        <v>10</v>
      </c>
      <c r="R65" s="229"/>
      <c r="S65" s="113" t="s">
        <v>135</v>
      </c>
      <c r="T65" s="114" t="s">
        <v>381</v>
      </c>
      <c r="U65" s="228" t="s">
        <v>3130</v>
      </c>
      <c r="V65" s="103" t="s">
        <v>2239</v>
      </c>
      <c r="W65" s="223" t="s">
        <v>3131</v>
      </c>
      <c r="X65" s="223"/>
      <c r="Y65" s="166"/>
      <c r="Z65" s="106"/>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row>
    <row r="66" spans="1:261" s="19" customFormat="1" ht="25.5" x14ac:dyDescent="0.2">
      <c r="A66" s="102">
        <v>44162</v>
      </c>
      <c r="B66" s="223" t="s">
        <v>2159</v>
      </c>
      <c r="C66" s="223" t="s">
        <v>1932</v>
      </c>
      <c r="D66" s="223" t="s">
        <v>140</v>
      </c>
      <c r="E66" s="223" t="s">
        <v>2705</v>
      </c>
      <c r="F66" s="63">
        <v>44147</v>
      </c>
      <c r="G66" s="64">
        <v>2021</v>
      </c>
      <c r="H66" s="225" t="s">
        <v>823</v>
      </c>
      <c r="I66" s="225" t="str">
        <f>LEFT($H66,2)</f>
        <v>PA</v>
      </c>
      <c r="J66" s="225" t="str">
        <f>RIGHT($H66,2)</f>
        <v>DE</v>
      </c>
      <c r="K66" s="231" t="str">
        <f>IF($L66=$M66,L66,CONCATENATE($L66,", ",IF(ISBLANK(N66),"",CONCATENATE(N66,", ")),$M66))</f>
        <v>Northeast</v>
      </c>
      <c r="L66" s="225" t="str">
        <f>INDEX('State '!$A$1:$C$62,MATCH($I66,'State '!$B:$B,0),3)</f>
        <v>Northeast</v>
      </c>
      <c r="M66" s="225" t="str">
        <f>INDEX('State '!$A$1:$C$62,MATCH($J66,'State '!$B:$B,0),3)</f>
        <v>Northeast</v>
      </c>
      <c r="N66" s="225"/>
      <c r="O66" s="164">
        <v>531</v>
      </c>
      <c r="P66" s="235">
        <v>12.2</v>
      </c>
      <c r="Q66" s="165">
        <v>580</v>
      </c>
      <c r="R66" s="104" t="s">
        <v>561</v>
      </c>
      <c r="S66" s="225" t="s">
        <v>135</v>
      </c>
      <c r="T66" s="225" t="s">
        <v>381</v>
      </c>
      <c r="U66" s="225" t="s">
        <v>2893</v>
      </c>
      <c r="V66" s="225" t="s">
        <v>2239</v>
      </c>
      <c r="W66" s="223" t="s">
        <v>2830</v>
      </c>
      <c r="X66" s="223" t="s">
        <v>2904</v>
      </c>
      <c r="Y66" s="226"/>
      <c r="Z66" s="106"/>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row>
    <row r="67" spans="1:261" ht="25.5" x14ac:dyDescent="0.2">
      <c r="A67" s="102">
        <v>43872</v>
      </c>
      <c r="B67" s="223" t="s">
        <v>3045</v>
      </c>
      <c r="C67" s="223" t="s">
        <v>3046</v>
      </c>
      <c r="D67" s="223" t="s">
        <v>140</v>
      </c>
      <c r="E67" s="223" t="s">
        <v>389</v>
      </c>
      <c r="F67" s="63"/>
      <c r="G67" s="64">
        <v>2024</v>
      </c>
      <c r="H67" s="225" t="s">
        <v>13</v>
      </c>
      <c r="I67" s="225" t="str">
        <f>LEFT($H67,2)</f>
        <v>CA</v>
      </c>
      <c r="J67" s="225" t="str">
        <f>RIGHT($H67,2)</f>
        <v>CA</v>
      </c>
      <c r="K67" s="152" t="str">
        <f>IF($L67=$M67,L67,CONCATENATE($L67,", ",IF(ISBLANK(N67),"",CONCATENATE(N67,", ")),$M67))</f>
        <v>Pacific</v>
      </c>
      <c r="L67" s="225" t="str">
        <f>INDEX('State '!$A$1:$C$62,MATCH($I67,'State '!$B:$B,0),3)</f>
        <v>Pacific</v>
      </c>
      <c r="M67" s="225" t="str">
        <f>INDEX('State '!$A$1:$C$62,MATCH($J67,'State '!$B:$B,0),3)</f>
        <v>Pacific</v>
      </c>
      <c r="N67" s="225"/>
      <c r="O67" s="164">
        <v>677</v>
      </c>
      <c r="P67" s="121">
        <v>49</v>
      </c>
      <c r="Q67" s="165">
        <v>200</v>
      </c>
      <c r="R67" s="104">
        <v>36</v>
      </c>
      <c r="S67" s="225" t="s">
        <v>138</v>
      </c>
      <c r="T67" s="225" t="s">
        <v>2440</v>
      </c>
      <c r="U67" s="225"/>
      <c r="V67" s="225" t="s">
        <v>2236</v>
      </c>
      <c r="W67" s="223" t="s">
        <v>3047</v>
      </c>
      <c r="X67" s="223"/>
      <c r="Y67" s="226"/>
    </row>
    <row r="68" spans="1:261" ht="51" x14ac:dyDescent="0.2">
      <c r="A68" s="102">
        <v>44239</v>
      </c>
      <c r="B68" s="223" t="s">
        <v>3217</v>
      </c>
      <c r="C68" s="83" t="s">
        <v>2983</v>
      </c>
      <c r="D68" s="83" t="s">
        <v>142</v>
      </c>
      <c r="E68" s="223" t="s">
        <v>2705</v>
      </c>
      <c r="F68" s="63">
        <v>43688</v>
      </c>
      <c r="G68" s="64">
        <v>2023</v>
      </c>
      <c r="H68" s="225" t="s">
        <v>54</v>
      </c>
      <c r="I68" s="225" t="s">
        <v>54</v>
      </c>
      <c r="J68" s="225" t="s">
        <v>54</v>
      </c>
      <c r="K68" s="231" t="s">
        <v>5</v>
      </c>
      <c r="L68" s="225" t="s">
        <v>5</v>
      </c>
      <c r="M68" s="225" t="s">
        <v>5</v>
      </c>
      <c r="N68" s="225"/>
      <c r="O68" s="164"/>
      <c r="P68" s="237">
        <v>14.2</v>
      </c>
      <c r="Q68" s="165">
        <v>0</v>
      </c>
      <c r="R68" s="104" t="s">
        <v>3218</v>
      </c>
      <c r="S68" s="225" t="s">
        <v>138</v>
      </c>
      <c r="T68" s="225" t="s">
        <v>381</v>
      </c>
      <c r="U68" s="225" t="s">
        <v>3219</v>
      </c>
      <c r="V68" s="225" t="s">
        <v>2236</v>
      </c>
      <c r="W68" s="223" t="s">
        <v>3221</v>
      </c>
      <c r="X68" s="223"/>
      <c r="Y68" s="156" t="s">
        <v>3220</v>
      </c>
    </row>
    <row r="69" spans="1:261" ht="25.5" x14ac:dyDescent="0.2">
      <c r="A69" s="102">
        <v>43920</v>
      </c>
      <c r="B69" s="223" t="s">
        <v>2872</v>
      </c>
      <c r="C69" s="223" t="s">
        <v>2085</v>
      </c>
      <c r="D69" s="223" t="s">
        <v>140</v>
      </c>
      <c r="E69" s="223" t="s">
        <v>423</v>
      </c>
      <c r="F69" s="63"/>
      <c r="G69" s="64">
        <v>2021</v>
      </c>
      <c r="H69" s="225" t="s">
        <v>56</v>
      </c>
      <c r="I69" s="225" t="str">
        <f>LEFT($H69,2)</f>
        <v>MT</v>
      </c>
      <c r="J69" s="225" t="str">
        <f>RIGHT($H69,2)</f>
        <v>MT</v>
      </c>
      <c r="K69" s="231" t="str">
        <f>IF($L69=$M69,L69,CONCATENATE($L69,", ",IF(ISBLANK(N69),"",CONCATENATE(N69,", ")),$M69))</f>
        <v>Mountain</v>
      </c>
      <c r="L69" s="225" t="str">
        <f>INDEX('State '!$A$1:$C$62,MATCH($I69,'State '!$B:$B,0),3)</f>
        <v>Mountain</v>
      </c>
      <c r="M69" s="225" t="str">
        <f>INDEX('State '!$A$1:$C$62,MATCH($J69,'State '!$B:$B,0),3)</f>
        <v>Mountain</v>
      </c>
      <c r="N69" s="225"/>
      <c r="O69" s="164">
        <v>11.6</v>
      </c>
      <c r="P69" s="237">
        <v>9.5</v>
      </c>
      <c r="Q69" s="165">
        <v>22.5</v>
      </c>
      <c r="R69" s="104"/>
      <c r="S69" s="225" t="s">
        <v>135</v>
      </c>
      <c r="T69" s="225" t="s">
        <v>381</v>
      </c>
      <c r="U69" s="225" t="s">
        <v>2873</v>
      </c>
      <c r="V69" s="225" t="s">
        <v>2236</v>
      </c>
      <c r="W69" s="223" t="s">
        <v>2874</v>
      </c>
      <c r="X69" s="223" t="s">
        <v>2907</v>
      </c>
      <c r="Y69" s="226"/>
    </row>
    <row r="70" spans="1:261" s="19" customFormat="1" ht="38.25" x14ac:dyDescent="0.2">
      <c r="A70" s="102">
        <v>44239</v>
      </c>
      <c r="B70" s="223" t="s">
        <v>3233</v>
      </c>
      <c r="C70" s="83" t="s">
        <v>2983</v>
      </c>
      <c r="D70" s="223" t="s">
        <v>142</v>
      </c>
      <c r="E70" s="112" t="s">
        <v>389</v>
      </c>
      <c r="F70" s="63"/>
      <c r="G70" s="64">
        <v>2021</v>
      </c>
      <c r="H70" s="225" t="s">
        <v>33</v>
      </c>
      <c r="I70" s="225" t="s">
        <v>33</v>
      </c>
      <c r="J70" s="225" t="s">
        <v>33</v>
      </c>
      <c r="K70" s="231" t="s">
        <v>5</v>
      </c>
      <c r="L70" s="225" t="s">
        <v>5</v>
      </c>
      <c r="M70" s="225" t="s">
        <v>5</v>
      </c>
      <c r="N70" s="225"/>
      <c r="O70" s="164">
        <v>23.2</v>
      </c>
      <c r="P70" s="236">
        <v>0.81</v>
      </c>
      <c r="Q70" s="165"/>
      <c r="R70" s="104">
        <v>20</v>
      </c>
      <c r="S70" s="225" t="s">
        <v>138</v>
      </c>
      <c r="T70" s="225" t="s">
        <v>381</v>
      </c>
      <c r="U70" s="225" t="s">
        <v>3234</v>
      </c>
      <c r="V70" s="225" t="s">
        <v>2236</v>
      </c>
      <c r="W70" s="223" t="s">
        <v>3235</v>
      </c>
      <c r="X70" s="223"/>
      <c r="Y70" s="167"/>
      <c r="Z70" s="106"/>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row>
    <row r="71" spans="1:261" s="19" customFormat="1" ht="38.25" x14ac:dyDescent="0.2">
      <c r="A71" s="102">
        <v>43755</v>
      </c>
      <c r="B71" s="223" t="s">
        <v>2937</v>
      </c>
      <c r="C71" s="223" t="s">
        <v>2799</v>
      </c>
      <c r="D71" s="223" t="s">
        <v>134</v>
      </c>
      <c r="E71" s="112" t="s">
        <v>137</v>
      </c>
      <c r="F71" s="63"/>
      <c r="G71" s="64">
        <v>2021</v>
      </c>
      <c r="H71" s="225" t="s">
        <v>8</v>
      </c>
      <c r="I71" s="225" t="str">
        <f>LEFT($H71,2)</f>
        <v>OH</v>
      </c>
      <c r="J71" s="225" t="str">
        <f>RIGHT($H71,2)</f>
        <v>OH</v>
      </c>
      <c r="K71" s="152" t="str">
        <f>IF($L71=$M71,L71,CONCATENATE($L71,", ",IF(ISBLANK(N71),"",CONCATENATE(N71,", ")),$M71))</f>
        <v>Northeast</v>
      </c>
      <c r="L71" s="103" t="str">
        <f>INDEX('State '!$A$1:$C$62,MATCH($I71,'State '!$B:$B,0),3)</f>
        <v>Northeast</v>
      </c>
      <c r="M71" s="103" t="str">
        <f>INDEX('State '!$A$1:$C$62,MATCH($J71,'State '!$B:$B,0),3)</f>
        <v>Northeast</v>
      </c>
      <c r="N71" s="103"/>
      <c r="O71" s="164">
        <v>130</v>
      </c>
      <c r="P71" s="199">
        <f>9963/5280</f>
        <v>1.8869318181818182</v>
      </c>
      <c r="Q71" s="165"/>
      <c r="R71" s="104">
        <v>12</v>
      </c>
      <c r="S71" s="225" t="s">
        <v>138</v>
      </c>
      <c r="T71" s="225" t="s">
        <v>2938</v>
      </c>
      <c r="U71" s="225"/>
      <c r="V71" s="103" t="s">
        <v>2236</v>
      </c>
      <c r="W71" s="82" t="s">
        <v>2939</v>
      </c>
      <c r="X71" s="223" t="s">
        <v>2905</v>
      </c>
      <c r="Y71" s="166"/>
      <c r="Z71" s="106"/>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row>
    <row r="72" spans="1:261" s="19" customFormat="1" ht="38.25" x14ac:dyDescent="0.2">
      <c r="A72" s="102">
        <v>44120</v>
      </c>
      <c r="B72" s="223" t="s">
        <v>3089</v>
      </c>
      <c r="C72" s="223" t="s">
        <v>2470</v>
      </c>
      <c r="D72" s="223" t="s">
        <v>140</v>
      </c>
      <c r="E72" s="112" t="s">
        <v>389</v>
      </c>
      <c r="F72" s="63"/>
      <c r="G72" s="64">
        <v>2024</v>
      </c>
      <c r="H72" s="225" t="s">
        <v>0</v>
      </c>
      <c r="I72" s="225" t="str">
        <f>LEFT($H72,2)</f>
        <v>LA</v>
      </c>
      <c r="J72" s="225" t="str">
        <f>RIGHT($H72,2)</f>
        <v>LA</v>
      </c>
      <c r="K72" s="231" t="str">
        <f>IF($L72=$M72,L72,CONCATENATE($L72,", ",IF(ISBLANK(N72),"",CONCATENATE(N72,", ")),$M72))</f>
        <v>South Central</v>
      </c>
      <c r="L72" s="225" t="str">
        <f>INDEX('State '!$A$1:$C$62,MATCH($I72,'State '!$B:$B,0),3)</f>
        <v>South Central</v>
      </c>
      <c r="M72" s="225" t="str">
        <f>INDEX('State '!$A$1:$C$62,MATCH($J72,'State '!$B:$B,0),3)</f>
        <v>South Central</v>
      </c>
      <c r="N72" s="225"/>
      <c r="O72" s="164">
        <v>88.897000000000006</v>
      </c>
      <c r="P72" s="178"/>
      <c r="Q72" s="165">
        <v>70</v>
      </c>
      <c r="R72" s="104"/>
      <c r="S72" s="225" t="s">
        <v>135</v>
      </c>
      <c r="T72" s="225" t="s">
        <v>381</v>
      </c>
      <c r="U72" s="225" t="s">
        <v>3090</v>
      </c>
      <c r="V72" s="225" t="s">
        <v>2236</v>
      </c>
      <c r="W72" s="223" t="s">
        <v>3091</v>
      </c>
      <c r="X72" s="223" t="s">
        <v>2904</v>
      </c>
      <c r="Y72" s="226"/>
      <c r="Z72" s="106"/>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row>
    <row r="73" spans="1:261" s="19" customFormat="1" ht="25.5" x14ac:dyDescent="0.2">
      <c r="A73" s="102">
        <v>43756</v>
      </c>
      <c r="B73" s="224" t="s">
        <v>3092</v>
      </c>
      <c r="C73" s="224" t="s">
        <v>2470</v>
      </c>
      <c r="D73" s="84" t="s">
        <v>136</v>
      </c>
      <c r="E73" s="224" t="s">
        <v>389</v>
      </c>
      <c r="F73" s="227"/>
      <c r="G73" s="229">
        <v>2023</v>
      </c>
      <c r="H73" s="228" t="s">
        <v>2266</v>
      </c>
      <c r="I73" s="228" t="str">
        <f>LEFT($H73,2)</f>
        <v>LA</v>
      </c>
      <c r="J73" s="228" t="str">
        <f>RIGHT($H73,2)</f>
        <v>TX</v>
      </c>
      <c r="K73" s="231" t="str">
        <f>IF($L73=$M73,L73,CONCATENATE($L73,", ",IF(ISBLANK(N73),"",CONCATENATE(N73,", ")),$M73))</f>
        <v>South Central</v>
      </c>
      <c r="L73" s="225" t="str">
        <f>INDEX('State '!$A$1:$C$62,MATCH($I73,'State '!$B:$B,0),3)</f>
        <v>South Central</v>
      </c>
      <c r="M73" s="225" t="str">
        <f>INDEX('State '!$A$1:$C$62,MATCH($J73,'State '!$B:$B,0),3)</f>
        <v>South Central</v>
      </c>
      <c r="N73" s="225"/>
      <c r="O73" s="164">
        <v>1207</v>
      </c>
      <c r="P73" s="240">
        <v>131</v>
      </c>
      <c r="Q73" s="232">
        <v>2000</v>
      </c>
      <c r="R73" s="229">
        <v>42</v>
      </c>
      <c r="S73" s="228" t="s">
        <v>135</v>
      </c>
      <c r="T73" s="228" t="s">
        <v>381</v>
      </c>
      <c r="U73" s="228" t="s">
        <v>2471</v>
      </c>
      <c r="V73" s="225" t="s">
        <v>2239</v>
      </c>
      <c r="W73" s="223" t="s">
        <v>2793</v>
      </c>
      <c r="X73" s="223" t="s">
        <v>2904</v>
      </c>
      <c r="Y73" s="156" t="s">
        <v>2851</v>
      </c>
      <c r="Z73" s="106"/>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row>
    <row r="74" spans="1:261" s="19" customFormat="1" ht="25.5" x14ac:dyDescent="0.2">
      <c r="A74" s="102">
        <v>44125</v>
      </c>
      <c r="B74" s="223" t="s">
        <v>2884</v>
      </c>
      <c r="C74" s="223" t="s">
        <v>2013</v>
      </c>
      <c r="D74" s="223" t="s">
        <v>140</v>
      </c>
      <c r="E74" s="112" t="s">
        <v>423</v>
      </c>
      <c r="F74" s="63"/>
      <c r="G74" s="64">
        <v>2022</v>
      </c>
      <c r="H74" s="225" t="s">
        <v>2052</v>
      </c>
      <c r="I74" s="225" t="str">
        <f>LEFT($H74,2)</f>
        <v>KY</v>
      </c>
      <c r="J74" s="225" t="str">
        <f>RIGHT($H74,2)</f>
        <v>LA</v>
      </c>
      <c r="K74" s="152" t="str">
        <f>IF($L74=$M74,L74,CONCATENATE($L74,", ",IF(ISBLANK(N74),"",CONCATENATE(N74,", ")),$M74))</f>
        <v>Midwest, South Central</v>
      </c>
      <c r="L74" s="225" t="str">
        <f>INDEX('State '!$A$1:$C$62,MATCH($I74,'State '!$B:$B,0),3)</f>
        <v>Midwest</v>
      </c>
      <c r="M74" s="225" t="str">
        <f>INDEX('State '!$A$1:$C$62,MATCH($J74,'State '!$B:$B,0),3)</f>
        <v>South Central</v>
      </c>
      <c r="N74" s="225"/>
      <c r="O74" s="164">
        <v>472</v>
      </c>
      <c r="P74" s="178"/>
      <c r="Q74" s="165">
        <v>493</v>
      </c>
      <c r="R74" s="104"/>
      <c r="S74" s="225" t="s">
        <v>135</v>
      </c>
      <c r="T74" s="225" t="s">
        <v>381</v>
      </c>
      <c r="U74" s="225" t="s">
        <v>2885</v>
      </c>
      <c r="V74" s="225" t="s">
        <v>2239</v>
      </c>
      <c r="W74" s="223" t="s">
        <v>2886</v>
      </c>
      <c r="X74" s="223"/>
      <c r="Y74" s="226"/>
      <c r="Z74" s="106"/>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row>
    <row r="75" spans="1:261" ht="25.5" x14ac:dyDescent="0.2">
      <c r="A75" s="102">
        <v>43762</v>
      </c>
      <c r="B75" s="223" t="s">
        <v>2969</v>
      </c>
      <c r="C75" s="223" t="s">
        <v>2039</v>
      </c>
      <c r="D75" s="223" t="s">
        <v>134</v>
      </c>
      <c r="E75" s="112" t="s">
        <v>137</v>
      </c>
      <c r="F75" s="63"/>
      <c r="G75" s="64">
        <v>2022</v>
      </c>
      <c r="H75" s="225" t="s">
        <v>17</v>
      </c>
      <c r="I75" s="225" t="str">
        <f>LEFT($H75,2)</f>
        <v>AL</v>
      </c>
      <c r="J75" s="225" t="str">
        <f>RIGHT($H75,2)</f>
        <v>AL</v>
      </c>
      <c r="K75" s="152" t="str">
        <f>IF($L75=$M75,L75,CONCATENATE($L75,", ",IF(ISBLANK(N75),"",CONCATENATE(N75,", ")),$M75))</f>
        <v>South Central</v>
      </c>
      <c r="L75" s="225" t="str">
        <f>INDEX('State '!$A$1:$C$62,MATCH($I75,'State '!$B:$B,0),3)</f>
        <v>South Central</v>
      </c>
      <c r="M75" s="225" t="str">
        <f>INDEX('State '!$A$1:$C$62,MATCH($J75,'State '!$B:$B,0),3)</f>
        <v>South Central</v>
      </c>
      <c r="N75" s="225"/>
      <c r="O75" s="164"/>
      <c r="P75" s="121">
        <v>50</v>
      </c>
      <c r="Q75" s="165"/>
      <c r="R75" s="104">
        <v>16</v>
      </c>
      <c r="S75" s="225" t="s">
        <v>138</v>
      </c>
      <c r="T75" s="225" t="s">
        <v>2971</v>
      </c>
      <c r="U75" s="225"/>
      <c r="V75" s="225" t="s">
        <v>2236</v>
      </c>
      <c r="W75" s="223" t="s">
        <v>2970</v>
      </c>
      <c r="X75" s="223" t="s">
        <v>2905</v>
      </c>
      <c r="Y75" s="226"/>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c r="JA75" s="19"/>
    </row>
    <row r="76" spans="1:261" s="19" customFormat="1" ht="38.25" x14ac:dyDescent="0.2">
      <c r="A76" s="102">
        <v>44029</v>
      </c>
      <c r="B76" s="224" t="s">
        <v>3168</v>
      </c>
      <c r="C76" s="224" t="s">
        <v>261</v>
      </c>
      <c r="D76" s="224" t="s">
        <v>142</v>
      </c>
      <c r="E76" s="224" t="s">
        <v>137</v>
      </c>
      <c r="F76" s="227"/>
      <c r="G76" s="116">
        <v>2021</v>
      </c>
      <c r="H76" s="228" t="s">
        <v>23</v>
      </c>
      <c r="I76" s="228" t="s">
        <v>23</v>
      </c>
      <c r="J76" s="228" t="s">
        <v>23</v>
      </c>
      <c r="K76" s="152" t="s">
        <v>9</v>
      </c>
      <c r="L76" s="225" t="s">
        <v>9</v>
      </c>
      <c r="M76" s="225" t="s">
        <v>9</v>
      </c>
      <c r="N76" s="225"/>
      <c r="O76" s="164">
        <v>18.899999999999999</v>
      </c>
      <c r="P76" s="235">
        <v>0.5</v>
      </c>
      <c r="Q76" s="232"/>
      <c r="R76" s="229">
        <v>30</v>
      </c>
      <c r="S76" s="225" t="s">
        <v>138</v>
      </c>
      <c r="T76" s="225" t="s">
        <v>381</v>
      </c>
      <c r="U76" s="228" t="s">
        <v>3169</v>
      </c>
      <c r="V76" s="103" t="s">
        <v>2236</v>
      </c>
      <c r="W76" s="82" t="s">
        <v>3170</v>
      </c>
      <c r="X76" s="223"/>
      <c r="Y76" s="167"/>
    </row>
    <row r="77" spans="1:261" s="19" customFormat="1" ht="25.5" x14ac:dyDescent="0.2">
      <c r="A77" s="102">
        <v>44302</v>
      </c>
      <c r="B77" s="223" t="s">
        <v>3239</v>
      </c>
      <c r="C77" s="83" t="s">
        <v>2013</v>
      </c>
      <c r="D77" s="223" t="s">
        <v>142</v>
      </c>
      <c r="E77" s="112" t="s">
        <v>423</v>
      </c>
      <c r="F77" s="63"/>
      <c r="G77" s="64">
        <v>2021</v>
      </c>
      <c r="H77" s="225" t="s">
        <v>23</v>
      </c>
      <c r="I77" s="225" t="s">
        <v>23</v>
      </c>
      <c r="J77" s="225" t="s">
        <v>23</v>
      </c>
      <c r="K77" s="152" t="s">
        <v>15</v>
      </c>
      <c r="L77" s="231" t="s">
        <v>15</v>
      </c>
      <c r="M77" s="231" t="s">
        <v>15</v>
      </c>
      <c r="N77" s="225"/>
      <c r="O77" s="164">
        <v>5.4</v>
      </c>
      <c r="P77" s="236">
        <v>0.14768000000000001</v>
      </c>
      <c r="Q77" s="165">
        <v>0</v>
      </c>
      <c r="R77" s="104">
        <v>36</v>
      </c>
      <c r="S77" s="225" t="s">
        <v>135</v>
      </c>
      <c r="T77" s="225" t="s">
        <v>381</v>
      </c>
      <c r="U77" s="225" t="s">
        <v>3240</v>
      </c>
      <c r="V77" s="225" t="s">
        <v>2236</v>
      </c>
      <c r="W77" s="223" t="s">
        <v>3241</v>
      </c>
      <c r="X77" s="223"/>
      <c r="Y77" s="167"/>
    </row>
    <row r="78" spans="1:261" s="19" customFormat="1" ht="25.5" x14ac:dyDescent="0.2">
      <c r="A78" s="230">
        <v>44099</v>
      </c>
      <c r="B78" s="224" t="s">
        <v>3194</v>
      </c>
      <c r="C78" s="224" t="s">
        <v>199</v>
      </c>
      <c r="D78" s="224" t="s">
        <v>142</v>
      </c>
      <c r="E78" s="224" t="s">
        <v>423</v>
      </c>
      <c r="F78" s="227"/>
      <c r="G78" s="229">
        <v>2021</v>
      </c>
      <c r="H78" s="228" t="s">
        <v>33</v>
      </c>
      <c r="I78" s="228" t="str">
        <f>LEFT($H78,2)</f>
        <v>WV</v>
      </c>
      <c r="J78" s="228" t="str">
        <f>RIGHT($H78,2)</f>
        <v>WV</v>
      </c>
      <c r="K78" s="231" t="s">
        <v>5</v>
      </c>
      <c r="L78" s="225" t="s">
        <v>5</v>
      </c>
      <c r="M78" s="225" t="s">
        <v>5</v>
      </c>
      <c r="N78" s="225"/>
      <c r="O78" s="164">
        <v>77</v>
      </c>
      <c r="P78" s="178"/>
      <c r="Q78" s="232"/>
      <c r="R78" s="229" t="s">
        <v>3195</v>
      </c>
      <c r="S78" s="113" t="s">
        <v>138</v>
      </c>
      <c r="T78" s="114" t="s">
        <v>381</v>
      </c>
      <c r="U78" s="228" t="s">
        <v>3196</v>
      </c>
      <c r="V78" s="225" t="s">
        <v>2236</v>
      </c>
      <c r="W78" s="223" t="s">
        <v>3197</v>
      </c>
      <c r="X78" s="223"/>
      <c r="Y78" s="167"/>
    </row>
    <row r="79" spans="1:261" s="19" customFormat="1" ht="25.5" x14ac:dyDescent="0.2">
      <c r="A79" s="102">
        <v>44078</v>
      </c>
      <c r="B79" s="83" t="s">
        <v>3189</v>
      </c>
      <c r="C79" s="83" t="s">
        <v>309</v>
      </c>
      <c r="D79" s="83" t="s">
        <v>140</v>
      </c>
      <c r="E79" s="83" t="s">
        <v>389</v>
      </c>
      <c r="F79" s="223"/>
      <c r="G79" s="64">
        <v>2023</v>
      </c>
      <c r="H79" s="225" t="s">
        <v>8</v>
      </c>
      <c r="I79" s="114" t="s">
        <v>8</v>
      </c>
      <c r="J79" s="114" t="s">
        <v>8</v>
      </c>
      <c r="K79" s="152" t="s">
        <v>9</v>
      </c>
      <c r="L79" s="114" t="s">
        <v>9</v>
      </c>
      <c r="M79" s="114" t="s">
        <v>9</v>
      </c>
      <c r="N79" s="114"/>
      <c r="O79" s="164">
        <v>28</v>
      </c>
      <c r="P79" s="236">
        <v>2.1800000000000002</v>
      </c>
      <c r="Q79" s="165"/>
      <c r="R79" s="104">
        <v>12</v>
      </c>
      <c r="S79" s="225" t="s">
        <v>138</v>
      </c>
      <c r="T79" s="114" t="s">
        <v>2938</v>
      </c>
      <c r="U79" s="114"/>
      <c r="V79" s="114" t="s">
        <v>2236</v>
      </c>
      <c r="W79" s="83" t="s">
        <v>3190</v>
      </c>
      <c r="X79" s="83" t="s">
        <v>2907</v>
      </c>
      <c r="Y79" s="167"/>
    </row>
    <row r="80" spans="1:261" s="19" customFormat="1" x14ac:dyDescent="0.2">
      <c r="A80" s="102">
        <v>44330</v>
      </c>
      <c r="B80" s="83" t="s">
        <v>2991</v>
      </c>
      <c r="C80" s="223" t="s">
        <v>2463</v>
      </c>
      <c r="D80" s="83" t="s">
        <v>140</v>
      </c>
      <c r="E80" s="112" t="s">
        <v>389</v>
      </c>
      <c r="F80" s="65"/>
      <c r="G80" s="117">
        <v>2021</v>
      </c>
      <c r="H80" s="225" t="s">
        <v>37</v>
      </c>
      <c r="I80" s="225" t="str">
        <f t="shared" ref="I80:I113" si="9">LEFT($H80,2)</f>
        <v>OK</v>
      </c>
      <c r="J80" s="225" t="str">
        <f t="shared" ref="J80:J113" si="10">RIGHT($H80,2)</f>
        <v>OK</v>
      </c>
      <c r="K80" s="152" t="str">
        <f>IF($L80=$M80,L80,CONCATENATE($L80,", ",IF(ISBLANK(N80),"",CONCATENATE(N80,", ")),$M80))</f>
        <v>South Central</v>
      </c>
      <c r="L80" s="225" t="str">
        <f>INDEX('State '!$A$1:$C$62,MATCH($I80,'State '!$B:$B,0),3)</f>
        <v>South Central</v>
      </c>
      <c r="M80" s="225" t="str">
        <f>INDEX('State '!$A$1:$C$62,MATCH($J80,'State '!$B:$B,0),3)</f>
        <v>South Central</v>
      </c>
      <c r="N80" s="225"/>
      <c r="O80" s="164">
        <v>35.9</v>
      </c>
      <c r="P80" s="235">
        <v>1.5</v>
      </c>
      <c r="Q80" s="118">
        <v>100</v>
      </c>
      <c r="R80" s="66"/>
      <c r="S80" s="113" t="s">
        <v>135</v>
      </c>
      <c r="T80" s="114" t="s">
        <v>381</v>
      </c>
      <c r="U80" s="115" t="s">
        <v>3152</v>
      </c>
      <c r="V80" s="225" t="s">
        <v>2236</v>
      </c>
      <c r="W80" s="223" t="s">
        <v>2992</v>
      </c>
      <c r="X80" s="223"/>
      <c r="Y80" s="167" t="s">
        <v>3147</v>
      </c>
    </row>
    <row r="81" spans="1:261" ht="25.5" x14ac:dyDescent="0.2">
      <c r="A81" s="102">
        <v>44295</v>
      </c>
      <c r="B81" s="83" t="s">
        <v>3025</v>
      </c>
      <c r="C81" s="223" t="s">
        <v>239</v>
      </c>
      <c r="D81" s="83" t="s">
        <v>140</v>
      </c>
      <c r="E81" s="112" t="s">
        <v>143</v>
      </c>
      <c r="F81" s="65">
        <v>44256</v>
      </c>
      <c r="G81" s="117">
        <v>2021</v>
      </c>
      <c r="H81" s="225" t="s">
        <v>14</v>
      </c>
      <c r="I81" s="225" t="str">
        <f t="shared" si="9"/>
        <v>MS</v>
      </c>
      <c r="J81" s="225" t="str">
        <f t="shared" si="10"/>
        <v>MS</v>
      </c>
      <c r="K81" s="152" t="str">
        <f>IF($L81=$M81,L81,CONCATENATE($L81,", ",IF(ISBLANK(N81),"",CONCATENATE(N81,", ")),$M81))</f>
        <v>South Central</v>
      </c>
      <c r="L81" s="225" t="str">
        <f>INDEX('State '!$A$1:$C$62,MATCH($I81,'State '!$B:$B,0),3)</f>
        <v>South Central</v>
      </c>
      <c r="M81" s="225" t="str">
        <f>INDEX('State '!$A$1:$C$62,MATCH($J81,'State '!$B:$B,0),3)</f>
        <v>South Central</v>
      </c>
      <c r="N81" s="225"/>
      <c r="O81" s="164"/>
      <c r="P81" s="178"/>
      <c r="Q81" s="118">
        <v>48</v>
      </c>
      <c r="R81" s="66"/>
      <c r="S81" s="113" t="s">
        <v>135</v>
      </c>
      <c r="T81" s="114" t="s">
        <v>381</v>
      </c>
      <c r="U81" s="115" t="s">
        <v>3026</v>
      </c>
      <c r="V81" s="225" t="s">
        <v>2236</v>
      </c>
      <c r="W81" s="223" t="s">
        <v>3027</v>
      </c>
      <c r="X81" s="223"/>
      <c r="Y81" s="226"/>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19"/>
      <c r="IV81" s="19"/>
      <c r="IW81" s="19"/>
      <c r="IX81" s="19"/>
      <c r="IY81" s="19"/>
      <c r="IZ81" s="19"/>
      <c r="JA81" s="19"/>
    </row>
    <row r="82" spans="1:261" ht="51" x14ac:dyDescent="0.2">
      <c r="A82" s="102">
        <v>44292</v>
      </c>
      <c r="B82" s="223" t="s">
        <v>3244</v>
      </c>
      <c r="C82" s="223" t="s">
        <v>3246</v>
      </c>
      <c r="D82" s="223" t="s">
        <v>140</v>
      </c>
      <c r="E82" s="223" t="s">
        <v>137</v>
      </c>
      <c r="F82" s="63"/>
      <c r="G82" s="64">
        <v>2022</v>
      </c>
      <c r="H82" s="225" t="s">
        <v>3245</v>
      </c>
      <c r="I82" s="225" t="str">
        <f t="shared" si="9"/>
        <v>PA</v>
      </c>
      <c r="J82" s="225" t="str">
        <f t="shared" si="10"/>
        <v>VA</v>
      </c>
      <c r="K82" s="231" t="s">
        <v>5</v>
      </c>
      <c r="L82" s="225" t="s">
        <v>5</v>
      </c>
      <c r="M82" s="225" t="s">
        <v>5</v>
      </c>
      <c r="N82" s="225"/>
      <c r="O82" s="164"/>
      <c r="P82" s="178">
        <v>0</v>
      </c>
      <c r="Q82" s="165">
        <v>25</v>
      </c>
      <c r="R82" s="104"/>
      <c r="S82" s="225" t="s">
        <v>135</v>
      </c>
      <c r="T82" s="225" t="s">
        <v>381</v>
      </c>
      <c r="U82" s="225" t="s">
        <v>3247</v>
      </c>
      <c r="V82" s="225" t="s">
        <v>2239</v>
      </c>
      <c r="W82" s="223" t="s">
        <v>3248</v>
      </c>
      <c r="X82" s="223"/>
      <c r="Y82" s="226"/>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19"/>
      <c r="IV82" s="19"/>
      <c r="IW82" s="19"/>
      <c r="IX82" s="19"/>
      <c r="IY82" s="19"/>
      <c r="IZ82" s="19"/>
      <c r="JA82" s="19"/>
    </row>
    <row r="83" spans="1:261" ht="38.25" x14ac:dyDescent="0.2">
      <c r="A83" s="102">
        <v>44239</v>
      </c>
      <c r="B83" s="83" t="s">
        <v>3022</v>
      </c>
      <c r="C83" s="223" t="s">
        <v>199</v>
      </c>
      <c r="D83" s="83" t="s">
        <v>140</v>
      </c>
      <c r="E83" s="112" t="s">
        <v>423</v>
      </c>
      <c r="F83" s="65"/>
      <c r="G83" s="117">
        <v>2021</v>
      </c>
      <c r="H83" s="225" t="s">
        <v>20</v>
      </c>
      <c r="I83" s="225" t="str">
        <f t="shared" si="9"/>
        <v>NJ</v>
      </c>
      <c r="J83" s="225" t="str">
        <f t="shared" si="10"/>
        <v>NJ</v>
      </c>
      <c r="K83" s="231" t="str">
        <f t="shared" ref="K83:K104" si="11">IF($L83=$M83,L83,CONCATENATE($L83,", ",IF(ISBLANK(N83),"",CONCATENATE(N83,", ")),$M83))</f>
        <v>Northeast</v>
      </c>
      <c r="L83" s="225" t="str">
        <f>INDEX('State '!$A$1:$C$62,MATCH($I83,'State '!$B:$B,0),3)</f>
        <v>Northeast</v>
      </c>
      <c r="M83" s="225" t="str">
        <f>INDEX('State '!$A$1:$C$62,MATCH($J83,'State '!$B:$B,0),3)</f>
        <v>Northeast</v>
      </c>
      <c r="N83" s="225"/>
      <c r="O83" s="164">
        <v>52</v>
      </c>
      <c r="P83" s="236">
        <f>1.55+0.2</f>
        <v>1.75</v>
      </c>
      <c r="Q83" s="118">
        <v>264</v>
      </c>
      <c r="R83" s="66" t="s">
        <v>1454</v>
      </c>
      <c r="S83" s="113" t="s">
        <v>135</v>
      </c>
      <c r="T83" s="114" t="s">
        <v>381</v>
      </c>
      <c r="U83" s="115" t="s">
        <v>3023</v>
      </c>
      <c r="V83" s="225" t="s">
        <v>2236</v>
      </c>
      <c r="W83" s="223" t="s">
        <v>3024</v>
      </c>
      <c r="X83" s="223" t="s">
        <v>2905</v>
      </c>
      <c r="Y83" s="226"/>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row>
    <row r="84" spans="1:261" ht="25.5" x14ac:dyDescent="0.2">
      <c r="A84" s="102">
        <v>43948</v>
      </c>
      <c r="B84" s="83" t="s">
        <v>2993</v>
      </c>
      <c r="C84" s="223" t="s">
        <v>2051</v>
      </c>
      <c r="D84" s="83" t="s">
        <v>140</v>
      </c>
      <c r="E84" s="112" t="s">
        <v>389</v>
      </c>
      <c r="F84" s="65"/>
      <c r="G84" s="117">
        <v>2021</v>
      </c>
      <c r="H84" s="225" t="s">
        <v>46</v>
      </c>
      <c r="I84" s="225" t="str">
        <f t="shared" si="9"/>
        <v>KS</v>
      </c>
      <c r="J84" s="225" t="str">
        <f t="shared" si="10"/>
        <v>KS</v>
      </c>
      <c r="K84" s="152" t="str">
        <f t="shared" si="11"/>
        <v>South Central</v>
      </c>
      <c r="L84" s="103" t="str">
        <f>INDEX('State '!$A$1:$C$62,MATCH($I84,'State '!$B:$B,0),3)</f>
        <v>South Central</v>
      </c>
      <c r="M84" s="103" t="str">
        <f>INDEX('State '!$A$1:$C$62,MATCH($J84,'State '!$B:$B,0),3)</f>
        <v>South Central</v>
      </c>
      <c r="N84" s="103"/>
      <c r="O84" s="164">
        <v>3</v>
      </c>
      <c r="P84" s="178"/>
      <c r="Q84" s="118">
        <v>40</v>
      </c>
      <c r="R84" s="66"/>
      <c r="S84" s="113" t="s">
        <v>135</v>
      </c>
      <c r="T84" s="114" t="s">
        <v>381</v>
      </c>
      <c r="U84" s="115" t="s">
        <v>2994</v>
      </c>
      <c r="V84" s="103" t="s">
        <v>2236</v>
      </c>
      <c r="W84" s="82" t="s">
        <v>2996</v>
      </c>
      <c r="X84" s="82"/>
      <c r="Y84" s="226"/>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row>
    <row r="85" spans="1:261" ht="25.5" x14ac:dyDescent="0.2">
      <c r="A85" s="102">
        <v>44313</v>
      </c>
      <c r="B85" s="223" t="s">
        <v>3252</v>
      </c>
      <c r="C85" s="223" t="s">
        <v>3005</v>
      </c>
      <c r="D85" s="223" t="s">
        <v>140</v>
      </c>
      <c r="E85" s="112" t="s">
        <v>139</v>
      </c>
      <c r="F85" s="63"/>
      <c r="G85" s="64">
        <v>2021</v>
      </c>
      <c r="H85" s="225" t="s">
        <v>39</v>
      </c>
      <c r="I85" s="225" t="str">
        <f t="shared" si="9"/>
        <v>MO</v>
      </c>
      <c r="J85" s="225" t="str">
        <f t="shared" si="10"/>
        <v>MO</v>
      </c>
      <c r="K85" s="152" t="str">
        <f t="shared" si="11"/>
        <v>Midwest</v>
      </c>
      <c r="L85" s="225" t="str">
        <f>INDEX('State '!$A$1:$C$62,MATCH($I85,'State '!$B:$B,0),3)</f>
        <v>Midwest</v>
      </c>
      <c r="M85" s="225" t="str">
        <f>INDEX('State '!$A$1:$C$62,MATCH($J85,'State '!$B:$B,0),3)</f>
        <v>Midwest</v>
      </c>
      <c r="N85" s="225"/>
      <c r="O85" s="164"/>
      <c r="P85" s="199"/>
      <c r="Q85" s="165">
        <v>75</v>
      </c>
      <c r="R85" s="104"/>
      <c r="S85" s="225" t="s">
        <v>135</v>
      </c>
      <c r="T85" s="225" t="s">
        <v>381</v>
      </c>
      <c r="U85" s="225"/>
      <c r="V85" s="225" t="s">
        <v>2236</v>
      </c>
      <c r="W85" s="223" t="s">
        <v>3004</v>
      </c>
      <c r="X85" s="223"/>
      <c r="Y85" s="156"/>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row>
    <row r="86" spans="1:261" ht="25.5" x14ac:dyDescent="0.2">
      <c r="A86" s="102">
        <v>44321</v>
      </c>
      <c r="B86" s="223" t="s">
        <v>2032</v>
      </c>
      <c r="C86" s="223" t="s">
        <v>2518</v>
      </c>
      <c r="D86" s="223" t="s">
        <v>136</v>
      </c>
      <c r="E86" s="112" t="s">
        <v>423</v>
      </c>
      <c r="F86" s="63"/>
      <c r="G86" s="64">
        <v>2022</v>
      </c>
      <c r="H86" s="103" t="s">
        <v>2457</v>
      </c>
      <c r="I86" s="225" t="str">
        <f t="shared" si="9"/>
        <v>WV</v>
      </c>
      <c r="J86" s="225" t="str">
        <f t="shared" si="10"/>
        <v>VA</v>
      </c>
      <c r="K86" s="152" t="str">
        <f t="shared" si="11"/>
        <v>Northeast</v>
      </c>
      <c r="L86" s="225" t="str">
        <f>INDEX('State '!$A$1:$C$62,MATCH($I86,'State '!$B:$B,0),3)</f>
        <v>Northeast</v>
      </c>
      <c r="M86" s="225" t="str">
        <f>INDEX('State '!$A$1:$C$62,MATCH($J86,'State '!$B:$B,0),3)</f>
        <v>Northeast</v>
      </c>
      <c r="N86" s="225"/>
      <c r="O86" s="164">
        <v>6200</v>
      </c>
      <c r="P86" s="235">
        <v>303.5</v>
      </c>
      <c r="Q86" s="165">
        <v>2000</v>
      </c>
      <c r="R86" s="104">
        <v>42</v>
      </c>
      <c r="S86" s="225" t="s">
        <v>135</v>
      </c>
      <c r="T86" s="225" t="s">
        <v>381</v>
      </c>
      <c r="U86" s="225" t="s">
        <v>2156</v>
      </c>
      <c r="V86" s="225" t="s">
        <v>2239</v>
      </c>
      <c r="W86" s="223" t="s">
        <v>2483</v>
      </c>
      <c r="X86" s="223"/>
      <c r="Y86" s="156" t="s">
        <v>2566</v>
      </c>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row>
    <row r="87" spans="1:261" ht="25.5" x14ac:dyDescent="0.2">
      <c r="A87" s="102">
        <v>44321</v>
      </c>
      <c r="B87" s="223" t="s">
        <v>2517</v>
      </c>
      <c r="C87" s="223" t="s">
        <v>2518</v>
      </c>
      <c r="D87" s="223" t="s">
        <v>136</v>
      </c>
      <c r="E87" s="112" t="s">
        <v>389</v>
      </c>
      <c r="F87" s="63"/>
      <c r="G87" s="64">
        <v>2023</v>
      </c>
      <c r="H87" s="225" t="s">
        <v>758</v>
      </c>
      <c r="I87" s="225" t="str">
        <f t="shared" si="9"/>
        <v>VA</v>
      </c>
      <c r="J87" s="225" t="str">
        <f t="shared" si="10"/>
        <v>NC</v>
      </c>
      <c r="K87" s="152" t="str">
        <f t="shared" si="11"/>
        <v>Northeast, Southeast</v>
      </c>
      <c r="L87" s="225" t="str">
        <f>INDEX('State '!$A$1:$C$62,MATCH($I87,'State '!$B:$B,0),3)</f>
        <v>Northeast</v>
      </c>
      <c r="M87" s="225" t="str">
        <f>INDEX('State '!$A$1:$C$62,MATCH($J87,'State '!$B:$B,0),3)</f>
        <v>Southeast</v>
      </c>
      <c r="N87" s="225"/>
      <c r="O87" s="164">
        <v>440</v>
      </c>
      <c r="P87" s="178">
        <v>73</v>
      </c>
      <c r="Q87" s="165">
        <v>375</v>
      </c>
      <c r="R87" s="104" t="s">
        <v>436</v>
      </c>
      <c r="S87" s="225" t="s">
        <v>135</v>
      </c>
      <c r="T87" s="225" t="s">
        <v>381</v>
      </c>
      <c r="U87" s="225" t="s">
        <v>2728</v>
      </c>
      <c r="V87" s="103" t="s">
        <v>2239</v>
      </c>
      <c r="W87" s="82" t="s">
        <v>2519</v>
      </c>
      <c r="X87" s="223"/>
      <c r="Y87" s="156" t="s">
        <v>2568</v>
      </c>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row>
    <row r="88" spans="1:261" ht="38.25" x14ac:dyDescent="0.2">
      <c r="A88" s="102">
        <v>44274</v>
      </c>
      <c r="B88" s="223" t="s">
        <v>2843</v>
      </c>
      <c r="C88" s="223" t="s">
        <v>2127</v>
      </c>
      <c r="D88" s="223" t="s">
        <v>1935</v>
      </c>
      <c r="E88" s="223" t="s">
        <v>143</v>
      </c>
      <c r="F88" s="63">
        <v>44256</v>
      </c>
      <c r="G88" s="64">
        <v>2021</v>
      </c>
      <c r="H88" s="225" t="s">
        <v>2407</v>
      </c>
      <c r="I88" s="225" t="str">
        <f t="shared" si="9"/>
        <v>IL</v>
      </c>
      <c r="J88" s="225" t="str">
        <f t="shared" si="10"/>
        <v>TX</v>
      </c>
      <c r="K88" s="231" t="str">
        <f t="shared" si="11"/>
        <v>Midwest, South Central</v>
      </c>
      <c r="L88" s="225" t="str">
        <f>INDEX('State '!$A$1:$C$62,MATCH($I88,'State '!$B:$B,0),3)</f>
        <v>Midwest</v>
      </c>
      <c r="M88" s="225" t="str">
        <f>INDEX('State '!$A$1:$C$62,MATCH($J88,'State '!$B:$B,0),3)</f>
        <v>South Central</v>
      </c>
      <c r="N88" s="225"/>
      <c r="O88" s="164">
        <v>176</v>
      </c>
      <c r="P88" s="178"/>
      <c r="Q88" s="165">
        <v>300</v>
      </c>
      <c r="R88" s="104"/>
      <c r="S88" s="225" t="s">
        <v>135</v>
      </c>
      <c r="T88" s="225" t="s">
        <v>381</v>
      </c>
      <c r="U88" s="225" t="s">
        <v>2841</v>
      </c>
      <c r="V88" s="225" t="s">
        <v>2239</v>
      </c>
      <c r="W88" s="223" t="s">
        <v>2842</v>
      </c>
      <c r="X88" s="223" t="s">
        <v>2904</v>
      </c>
      <c r="Y88" s="226"/>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19"/>
      <c r="IP88" s="19"/>
      <c r="IQ88" s="19"/>
      <c r="IR88" s="19"/>
      <c r="IS88" s="19"/>
      <c r="IT88" s="19"/>
      <c r="IU88" s="19"/>
      <c r="IV88" s="19"/>
      <c r="IW88" s="19"/>
      <c r="IX88" s="19"/>
      <c r="IY88" s="19"/>
      <c r="IZ88" s="19"/>
      <c r="JA88" s="19"/>
    </row>
    <row r="89" spans="1:261" ht="38.25" x14ac:dyDescent="0.2">
      <c r="A89" s="102">
        <v>44176</v>
      </c>
      <c r="B89" s="223" t="s">
        <v>2882</v>
      </c>
      <c r="C89" s="223" t="s">
        <v>2127</v>
      </c>
      <c r="D89" s="223" t="s">
        <v>1935</v>
      </c>
      <c r="E89" s="223" t="s">
        <v>139</v>
      </c>
      <c r="F89" s="63"/>
      <c r="G89" s="64">
        <v>2021</v>
      </c>
      <c r="H89" s="225" t="s">
        <v>2883</v>
      </c>
      <c r="I89" s="225" t="str">
        <f t="shared" si="9"/>
        <v>IA</v>
      </c>
      <c r="J89" s="225" t="str">
        <f t="shared" si="10"/>
        <v>TX</v>
      </c>
      <c r="K89" s="231" t="str">
        <f t="shared" si="11"/>
        <v>Midwest, South Central</v>
      </c>
      <c r="L89" s="225" t="str">
        <f>INDEX('State '!$A$1:$C$62,MATCH($I89,'State '!$B:$B,0),3)</f>
        <v>Midwest</v>
      </c>
      <c r="M89" s="225" t="str">
        <f>INDEX('State '!$A$1:$C$62,MATCH($J89,'State '!$B:$B,0),3)</f>
        <v>South Central</v>
      </c>
      <c r="N89" s="225"/>
      <c r="O89" s="164">
        <v>145</v>
      </c>
      <c r="P89" s="178"/>
      <c r="Q89" s="165">
        <v>260</v>
      </c>
      <c r="R89" s="104"/>
      <c r="S89" s="225" t="s">
        <v>135</v>
      </c>
      <c r="T89" s="225" t="s">
        <v>381</v>
      </c>
      <c r="U89" s="225"/>
      <c r="V89" s="225" t="s">
        <v>2239</v>
      </c>
      <c r="W89" s="223" t="s">
        <v>2842</v>
      </c>
      <c r="X89" s="223" t="s">
        <v>2904</v>
      </c>
      <c r="Y89" s="226"/>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19"/>
      <c r="IV89" s="19"/>
      <c r="IW89" s="19"/>
      <c r="IX89" s="19"/>
      <c r="IY89" s="19"/>
      <c r="IZ89" s="19"/>
      <c r="JA89" s="19"/>
    </row>
    <row r="90" spans="1:261" ht="25.5" x14ac:dyDescent="0.2">
      <c r="A90" s="102">
        <v>43882</v>
      </c>
      <c r="B90" s="223" t="s">
        <v>3064</v>
      </c>
      <c r="C90" s="223" t="s">
        <v>1782</v>
      </c>
      <c r="D90" s="223" t="s">
        <v>134</v>
      </c>
      <c r="E90" s="223" t="s">
        <v>139</v>
      </c>
      <c r="F90" s="63"/>
      <c r="G90" s="64">
        <v>2022</v>
      </c>
      <c r="H90" s="225" t="s">
        <v>41</v>
      </c>
      <c r="I90" s="225" t="str">
        <f t="shared" si="9"/>
        <v>MI</v>
      </c>
      <c r="J90" s="225" t="str">
        <f t="shared" si="10"/>
        <v>MI</v>
      </c>
      <c r="K90" s="152" t="str">
        <f t="shared" si="11"/>
        <v>Midwest</v>
      </c>
      <c r="L90" s="225" t="str">
        <f>INDEX('State '!$A$1:$C$62,MATCH($I90,'State '!$B:$B,0),3)</f>
        <v>Midwest</v>
      </c>
      <c r="M90" s="225" t="str">
        <f>INDEX('State '!$A$1:$C$62,MATCH($J90,'State '!$B:$B,0),3)</f>
        <v>Midwest</v>
      </c>
      <c r="N90" s="225"/>
      <c r="O90" s="164"/>
      <c r="P90" s="199"/>
      <c r="Q90" s="165"/>
      <c r="R90" s="104"/>
      <c r="S90" s="225" t="s">
        <v>135</v>
      </c>
      <c r="T90" s="225" t="s">
        <v>381</v>
      </c>
      <c r="U90" s="225"/>
      <c r="V90" s="225" t="s">
        <v>2236</v>
      </c>
      <c r="W90" s="223" t="s">
        <v>3065</v>
      </c>
      <c r="X90" s="223" t="s">
        <v>2905</v>
      </c>
      <c r="Y90" s="166"/>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19"/>
      <c r="IV90" s="19"/>
      <c r="IW90" s="19"/>
      <c r="IX90" s="19"/>
      <c r="IY90" s="19"/>
      <c r="IZ90" s="19"/>
      <c r="JA90" s="19"/>
    </row>
    <row r="91" spans="1:261" ht="25.5" x14ac:dyDescent="0.2">
      <c r="A91" s="102">
        <v>43948</v>
      </c>
      <c r="B91" s="223" t="s">
        <v>3063</v>
      </c>
      <c r="C91" s="223" t="s">
        <v>2983</v>
      </c>
      <c r="D91" s="223" t="s">
        <v>140</v>
      </c>
      <c r="E91" s="223" t="s">
        <v>137</v>
      </c>
      <c r="F91" s="63"/>
      <c r="G91" s="64">
        <v>2022</v>
      </c>
      <c r="H91" s="225" t="s">
        <v>1350</v>
      </c>
      <c r="I91" s="225" t="str">
        <f t="shared" si="9"/>
        <v>AZ</v>
      </c>
      <c r="J91" s="225" t="str">
        <f t="shared" si="10"/>
        <v>MX</v>
      </c>
      <c r="K91" s="152" t="str">
        <f t="shared" si="11"/>
        <v>Mountain, Pacific, Mexico</v>
      </c>
      <c r="L91" s="225" t="str">
        <f>INDEX('State '!$A$1:$C$62,MATCH($I91,'State '!$B:$B,0),3)</f>
        <v>Mountain</v>
      </c>
      <c r="M91" s="225" t="str">
        <f>INDEX('State '!$A$1:$C$62,MATCH($J91,'State '!$B:$B,0),3)</f>
        <v>Mexico</v>
      </c>
      <c r="N91" s="225" t="s">
        <v>2528</v>
      </c>
      <c r="O91" s="164">
        <v>127.2</v>
      </c>
      <c r="P91" s="178"/>
      <c r="Q91" s="165">
        <v>450</v>
      </c>
      <c r="R91" s="104"/>
      <c r="S91" s="225" t="s">
        <v>135</v>
      </c>
      <c r="T91" s="225" t="s">
        <v>381</v>
      </c>
      <c r="U91" s="225" t="s">
        <v>3066</v>
      </c>
      <c r="V91" s="103" t="s">
        <v>2239</v>
      </c>
      <c r="W91" s="82" t="s">
        <v>3067</v>
      </c>
      <c r="X91" s="223" t="s">
        <v>2904</v>
      </c>
      <c r="Y91" s="167" t="s">
        <v>3102</v>
      </c>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c r="JA91" s="19"/>
    </row>
    <row r="92" spans="1:261" ht="25.5" x14ac:dyDescent="0.2">
      <c r="A92" s="102">
        <v>44393</v>
      </c>
      <c r="B92" s="223" t="s">
        <v>2948</v>
      </c>
      <c r="C92" s="223" t="s">
        <v>1786</v>
      </c>
      <c r="D92" s="223" t="s">
        <v>136</v>
      </c>
      <c r="E92" s="223" t="s">
        <v>423</v>
      </c>
      <c r="F92" s="63"/>
      <c r="G92" s="64">
        <v>2021</v>
      </c>
      <c r="H92" s="225" t="s">
        <v>11</v>
      </c>
      <c r="I92" s="225" t="str">
        <f t="shared" si="9"/>
        <v>ND</v>
      </c>
      <c r="J92" s="225" t="str">
        <f t="shared" si="10"/>
        <v>ND</v>
      </c>
      <c r="K92" s="152" t="str">
        <f t="shared" si="11"/>
        <v>Mountain</v>
      </c>
      <c r="L92" s="103" t="str">
        <f>INDEX('State '!$A$1:$C$62,MATCH($I92,'State '!$B:$B,0),3)</f>
        <v>Mountain</v>
      </c>
      <c r="M92" s="103" t="str">
        <f>INDEX('State '!$A$1:$C$62,MATCH($J92,'State '!$B:$B,0),3)</f>
        <v>Mountain</v>
      </c>
      <c r="N92" s="103"/>
      <c r="O92" s="164">
        <v>260.5</v>
      </c>
      <c r="P92" s="235">
        <v>62</v>
      </c>
      <c r="Q92" s="165">
        <v>245</v>
      </c>
      <c r="R92" s="104">
        <v>20</v>
      </c>
      <c r="S92" s="225" t="s">
        <v>135</v>
      </c>
      <c r="T92" s="225" t="s">
        <v>381</v>
      </c>
      <c r="U92" s="225" t="s">
        <v>3103</v>
      </c>
      <c r="V92" s="103" t="s">
        <v>2236</v>
      </c>
      <c r="W92" s="82" t="s">
        <v>2949</v>
      </c>
      <c r="X92" s="82" t="s">
        <v>2907</v>
      </c>
      <c r="Y92" s="167" t="s">
        <v>2950</v>
      </c>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19"/>
      <c r="IV92" s="19"/>
      <c r="IW92" s="19"/>
      <c r="IX92" s="19"/>
      <c r="IY92" s="19"/>
      <c r="IZ92" s="19"/>
      <c r="JA92" s="19"/>
    </row>
    <row r="93" spans="1:261" x14ac:dyDescent="0.2">
      <c r="A93" s="102">
        <v>44295</v>
      </c>
      <c r="B93" s="83" t="s">
        <v>2288</v>
      </c>
      <c r="C93" s="83" t="s">
        <v>2054</v>
      </c>
      <c r="D93" s="83" t="s">
        <v>136</v>
      </c>
      <c r="E93" s="112" t="s">
        <v>2282</v>
      </c>
      <c r="F93" s="65"/>
      <c r="G93" s="122">
        <v>2025</v>
      </c>
      <c r="H93" s="225" t="s">
        <v>543</v>
      </c>
      <c r="I93" s="225" t="str">
        <f t="shared" si="9"/>
        <v>AK</v>
      </c>
      <c r="J93" s="225" t="str">
        <f t="shared" si="10"/>
        <v>AK</v>
      </c>
      <c r="K93" s="231" t="str">
        <f t="shared" si="11"/>
        <v>Pacific</v>
      </c>
      <c r="L93" s="225" t="str">
        <f>INDEX('State '!$A$1:$C$62,MATCH($I93,'State '!$B:$B,0),3)</f>
        <v>Pacific</v>
      </c>
      <c r="M93" s="225" t="str">
        <f>INDEX('State '!$A$1:$C$62,MATCH($J93,'State '!$B:$B,0),3)</f>
        <v>Pacific</v>
      </c>
      <c r="N93" s="225"/>
      <c r="O93" s="164">
        <v>9970</v>
      </c>
      <c r="P93" s="64">
        <v>727</v>
      </c>
      <c r="Q93" s="118">
        <v>500</v>
      </c>
      <c r="R93" s="66">
        <v>36</v>
      </c>
      <c r="S93" s="113" t="s">
        <v>138</v>
      </c>
      <c r="T93" s="114" t="s">
        <v>187</v>
      </c>
      <c r="U93" s="115" t="s">
        <v>382</v>
      </c>
      <c r="V93" s="225" t="s">
        <v>2236</v>
      </c>
      <c r="W93" s="223"/>
      <c r="X93" s="223"/>
      <c r="Y93" s="226"/>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row>
    <row r="94" spans="1:261" ht="25.5" x14ac:dyDescent="0.2">
      <c r="A94" s="102">
        <v>44344</v>
      </c>
      <c r="B94" s="224" t="s">
        <v>2332</v>
      </c>
      <c r="C94" s="224" t="s">
        <v>2360</v>
      </c>
      <c r="D94" s="224" t="s">
        <v>136</v>
      </c>
      <c r="E94" s="224" t="s">
        <v>139</v>
      </c>
      <c r="F94" s="227"/>
      <c r="G94" s="229">
        <v>2023</v>
      </c>
      <c r="H94" s="228" t="s">
        <v>403</v>
      </c>
      <c r="I94" s="228" t="str">
        <f t="shared" si="9"/>
        <v>PA</v>
      </c>
      <c r="J94" s="228" t="str">
        <f t="shared" si="10"/>
        <v>NY</v>
      </c>
      <c r="K94" s="231" t="str">
        <f t="shared" si="11"/>
        <v>Northeast</v>
      </c>
      <c r="L94" s="225" t="str">
        <f>INDEX('State '!$A$1:$C$62,MATCH($I94,'State '!$B:$B,0),3)</f>
        <v>Northeast</v>
      </c>
      <c r="M94" s="225" t="str">
        <f>INDEX('State '!$A$1:$C$62,MATCH($J94,'State '!$B:$B,0),3)</f>
        <v>Northeast</v>
      </c>
      <c r="N94" s="225"/>
      <c r="O94" s="164">
        <v>926.5</v>
      </c>
      <c r="P94" s="254">
        <v>37.1</v>
      </c>
      <c r="Q94" s="232">
        <v>400</v>
      </c>
      <c r="R94" s="229">
        <v>42</v>
      </c>
      <c r="S94" s="228" t="s">
        <v>135</v>
      </c>
      <c r="T94" s="228" t="s">
        <v>381</v>
      </c>
      <c r="U94" s="228" t="s">
        <v>2333</v>
      </c>
      <c r="V94" s="225" t="s">
        <v>2239</v>
      </c>
      <c r="W94" s="223" t="s">
        <v>3253</v>
      </c>
      <c r="X94" s="223"/>
      <c r="Y94" s="226"/>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19"/>
      <c r="IP94" s="19"/>
      <c r="IQ94" s="19"/>
      <c r="IR94" s="19"/>
      <c r="IS94" s="19"/>
      <c r="IT94" s="19"/>
      <c r="IU94" s="19"/>
      <c r="IV94" s="19"/>
      <c r="IW94" s="19"/>
      <c r="IX94" s="19"/>
      <c r="IY94" s="19"/>
      <c r="IZ94" s="19"/>
      <c r="JA94" s="19"/>
    </row>
    <row r="95" spans="1:261" x14ac:dyDescent="0.2">
      <c r="A95" s="102">
        <v>44313</v>
      </c>
      <c r="B95" s="83" t="s">
        <v>2433</v>
      </c>
      <c r="C95" s="83" t="s">
        <v>230</v>
      </c>
      <c r="D95" s="83" t="s">
        <v>140</v>
      </c>
      <c r="E95" s="112" t="s">
        <v>2260</v>
      </c>
      <c r="F95" s="65"/>
      <c r="G95" s="122">
        <v>2024</v>
      </c>
      <c r="H95" s="225" t="s">
        <v>2211</v>
      </c>
      <c r="I95" s="225" t="str">
        <f t="shared" si="9"/>
        <v>NY</v>
      </c>
      <c r="J95" s="225" t="str">
        <f t="shared" si="10"/>
        <v>ON</v>
      </c>
      <c r="K95" s="152" t="str">
        <f t="shared" si="11"/>
        <v>Northeast, Canada</v>
      </c>
      <c r="L95" s="103" t="str">
        <f>INDEX('State '!$A$1:$C$62,MATCH($I95,'State '!$B:$B,0),3)</f>
        <v>Northeast</v>
      </c>
      <c r="M95" s="103" t="str">
        <f>INDEX('State '!$A$1:$C$62,MATCH($J95,'State '!$B:$B,0),3)</f>
        <v>Canada</v>
      </c>
      <c r="N95" s="103"/>
      <c r="O95" s="164"/>
      <c r="P95" s="238">
        <v>2.1</v>
      </c>
      <c r="Q95" s="118">
        <v>350</v>
      </c>
      <c r="R95" s="66">
        <v>24</v>
      </c>
      <c r="S95" s="113" t="s">
        <v>135</v>
      </c>
      <c r="T95" s="114" t="s">
        <v>381</v>
      </c>
      <c r="U95" s="115" t="s">
        <v>2097</v>
      </c>
      <c r="V95" s="103" t="s">
        <v>2239</v>
      </c>
      <c r="W95" s="82" t="s">
        <v>2545</v>
      </c>
      <c r="X95" s="223"/>
      <c r="Y95" s="156" t="s">
        <v>2572</v>
      </c>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19"/>
      <c r="IP95" s="19"/>
      <c r="IQ95" s="19"/>
      <c r="IR95" s="19"/>
      <c r="IS95" s="19"/>
      <c r="IT95" s="19"/>
      <c r="IU95" s="19"/>
      <c r="IV95" s="19"/>
      <c r="IW95" s="19"/>
      <c r="IX95" s="19"/>
      <c r="IY95" s="19"/>
      <c r="IZ95" s="19"/>
      <c r="JA95" s="19"/>
    </row>
    <row r="96" spans="1:261" x14ac:dyDescent="0.2">
      <c r="A96" s="102">
        <v>44313</v>
      </c>
      <c r="B96" s="83" t="s">
        <v>2432</v>
      </c>
      <c r="C96" s="83" t="s">
        <v>201</v>
      </c>
      <c r="D96" s="83" t="s">
        <v>140</v>
      </c>
      <c r="E96" s="112" t="s">
        <v>2260</v>
      </c>
      <c r="F96" s="65"/>
      <c r="G96" s="122">
        <v>2024</v>
      </c>
      <c r="H96" s="225" t="s">
        <v>388</v>
      </c>
      <c r="I96" s="225" t="str">
        <f t="shared" si="9"/>
        <v>PA</v>
      </c>
      <c r="J96" s="225" t="str">
        <f t="shared" si="10"/>
        <v>NY</v>
      </c>
      <c r="K96" s="152" t="str">
        <f t="shared" si="11"/>
        <v>Northeast</v>
      </c>
      <c r="L96" s="103" t="str">
        <f>INDEX('State '!$A$1:$C$62,MATCH($I96,'State '!$B:$B,0),3)</f>
        <v>Northeast</v>
      </c>
      <c r="M96" s="103" t="str">
        <f>INDEX('State '!$A$1:$C$62,MATCH($J96,'State '!$B:$B,0),3)</f>
        <v>Northeast</v>
      </c>
      <c r="N96" s="103"/>
      <c r="O96" s="164">
        <v>455</v>
      </c>
      <c r="P96" s="64">
        <v>101</v>
      </c>
      <c r="Q96" s="118">
        <v>497</v>
      </c>
      <c r="R96" s="66">
        <v>24</v>
      </c>
      <c r="S96" s="113" t="s">
        <v>135</v>
      </c>
      <c r="T96" s="114" t="s">
        <v>381</v>
      </c>
      <c r="U96" s="115" t="s">
        <v>2097</v>
      </c>
      <c r="V96" s="103" t="s">
        <v>2239</v>
      </c>
      <c r="W96" s="82" t="s">
        <v>2545</v>
      </c>
      <c r="X96" s="82"/>
      <c r="Y96" s="156" t="s">
        <v>2572</v>
      </c>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19"/>
      <c r="IU96" s="19"/>
      <c r="IV96" s="19"/>
      <c r="IW96" s="19"/>
      <c r="IX96" s="19"/>
      <c r="IY96" s="19"/>
      <c r="IZ96" s="19"/>
      <c r="JA96" s="19"/>
    </row>
    <row r="97" spans="1:262" ht="25.5" x14ac:dyDescent="0.2">
      <c r="A97" s="102">
        <v>44372</v>
      </c>
      <c r="B97" s="223" t="s">
        <v>3013</v>
      </c>
      <c r="C97" s="223" t="s">
        <v>260</v>
      </c>
      <c r="D97" s="223" t="s">
        <v>140</v>
      </c>
      <c r="E97" s="223" t="s">
        <v>423</v>
      </c>
      <c r="F97" s="63"/>
      <c r="G97" s="104">
        <v>2021</v>
      </c>
      <c r="H97" s="225" t="s">
        <v>30</v>
      </c>
      <c r="I97" s="225" t="str">
        <f t="shared" si="9"/>
        <v>MN</v>
      </c>
      <c r="J97" s="225" t="str">
        <f t="shared" si="10"/>
        <v>MN</v>
      </c>
      <c r="K97" s="152" t="str">
        <f t="shared" si="11"/>
        <v>Midwest</v>
      </c>
      <c r="L97" s="103" t="str">
        <f>INDEX('State '!$A$1:$C$62,MATCH($I97,'State '!$B:$B,0),3)</f>
        <v>Midwest</v>
      </c>
      <c r="M97" s="103" t="str">
        <f>INDEX('State '!$A$1:$C$62,MATCH($J97,'State '!$B:$B,0),3)</f>
        <v>Midwest</v>
      </c>
      <c r="N97" s="103"/>
      <c r="O97" s="164">
        <v>57.4</v>
      </c>
      <c r="P97" s="235">
        <f>8.3+13.3</f>
        <v>21.6</v>
      </c>
      <c r="Q97" s="165">
        <v>45.7</v>
      </c>
      <c r="R97" s="104" t="s">
        <v>1027</v>
      </c>
      <c r="S97" s="225" t="s">
        <v>135</v>
      </c>
      <c r="T97" s="225" t="s">
        <v>381</v>
      </c>
      <c r="U97" s="225" t="s">
        <v>3014</v>
      </c>
      <c r="V97" s="103" t="s">
        <v>2236</v>
      </c>
      <c r="W97" s="82" t="s">
        <v>3015</v>
      </c>
      <c r="X97" s="223"/>
      <c r="Y97" s="167" t="s">
        <v>3259</v>
      </c>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19"/>
      <c r="IV97" s="19"/>
      <c r="IW97" s="19"/>
      <c r="IX97" s="19"/>
      <c r="IY97" s="19"/>
      <c r="IZ97" s="19"/>
      <c r="JA97" s="19"/>
    </row>
    <row r="98" spans="1:262" x14ac:dyDescent="0.2">
      <c r="A98" s="102">
        <v>44309</v>
      </c>
      <c r="B98" s="223" t="s">
        <v>3094</v>
      </c>
      <c r="C98" s="223" t="s">
        <v>3095</v>
      </c>
      <c r="D98" s="223" t="s">
        <v>136</v>
      </c>
      <c r="E98" s="223" t="s">
        <v>2282</v>
      </c>
      <c r="F98" s="63"/>
      <c r="G98" s="104">
        <v>2022</v>
      </c>
      <c r="H98" s="103" t="s">
        <v>2</v>
      </c>
      <c r="I98" s="225" t="str">
        <f t="shared" si="9"/>
        <v>OR</v>
      </c>
      <c r="J98" s="225" t="str">
        <f t="shared" si="10"/>
        <v>OR</v>
      </c>
      <c r="K98" s="152" t="str">
        <f t="shared" si="11"/>
        <v>Pacific</v>
      </c>
      <c r="L98" s="225" t="str">
        <f>INDEX('State '!$A$1:$C$62,MATCH($I98,'State '!$B:$B,0),3)</f>
        <v>Pacific</v>
      </c>
      <c r="M98" s="225" t="str">
        <f>INDEX('State '!$A$1:$C$62,MATCH($J98,'State '!$B:$B,0),3)</f>
        <v>Pacific</v>
      </c>
      <c r="N98" s="225"/>
      <c r="O98" s="164"/>
      <c r="P98" s="178"/>
      <c r="Q98" s="165">
        <v>1200</v>
      </c>
      <c r="R98" s="104"/>
      <c r="S98" s="225" t="s">
        <v>135</v>
      </c>
      <c r="T98" s="225" t="s">
        <v>381</v>
      </c>
      <c r="U98" s="225" t="s">
        <v>3097</v>
      </c>
      <c r="V98" s="225" t="s">
        <v>2236</v>
      </c>
      <c r="W98" s="223" t="s">
        <v>3096</v>
      </c>
      <c r="X98" s="223" t="s">
        <v>2904</v>
      </c>
      <c r="Y98" s="226"/>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19"/>
      <c r="IV98" s="19"/>
      <c r="IW98" s="19"/>
      <c r="IX98" s="19"/>
      <c r="IY98" s="19"/>
      <c r="IZ98" s="19"/>
      <c r="JA98" s="19"/>
    </row>
    <row r="99" spans="1:262" ht="25.5" x14ac:dyDescent="0.2">
      <c r="A99" s="102">
        <v>43557</v>
      </c>
      <c r="B99" s="83" t="s">
        <v>2428</v>
      </c>
      <c r="C99" s="83" t="s">
        <v>2429</v>
      </c>
      <c r="D99" s="83" t="s">
        <v>136</v>
      </c>
      <c r="E99" s="112" t="s">
        <v>139</v>
      </c>
      <c r="F99" s="65"/>
      <c r="G99" s="122">
        <v>2021</v>
      </c>
      <c r="H99" s="225" t="s">
        <v>6</v>
      </c>
      <c r="I99" s="225" t="str">
        <f t="shared" si="9"/>
        <v>TX</v>
      </c>
      <c r="J99" s="225" t="str">
        <f t="shared" si="10"/>
        <v>TX</v>
      </c>
      <c r="K99" s="152" t="str">
        <f t="shared" si="11"/>
        <v>South Central</v>
      </c>
      <c r="L99" s="103" t="str">
        <f>INDEX('State '!$A$1:$C$62,MATCH($I99,'State '!$B:$B,0),3)</f>
        <v>South Central</v>
      </c>
      <c r="M99" s="103" t="str">
        <f>INDEX('State '!$A$1:$C$62,MATCH($J99,'State '!$B:$B,0),3)</f>
        <v>South Central</v>
      </c>
      <c r="N99" s="103"/>
      <c r="O99" s="164"/>
      <c r="P99" s="200"/>
      <c r="Q99" s="118">
        <v>1850</v>
      </c>
      <c r="R99" s="66"/>
      <c r="S99" s="113" t="s">
        <v>138</v>
      </c>
      <c r="T99" s="114"/>
      <c r="U99" s="115"/>
      <c r="V99" s="103" t="s">
        <v>2236</v>
      </c>
      <c r="W99" s="82" t="s">
        <v>2632</v>
      </c>
      <c r="X99" s="223"/>
      <c r="Y99" s="156" t="s">
        <v>2631</v>
      </c>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row>
    <row r="100" spans="1:262" x14ac:dyDescent="0.2">
      <c r="A100" s="225">
        <v>44313</v>
      </c>
      <c r="B100" s="223" t="s">
        <v>2005</v>
      </c>
      <c r="C100" s="223" t="s">
        <v>2005</v>
      </c>
      <c r="D100" s="223" t="s">
        <v>136</v>
      </c>
      <c r="E100" s="112" t="s">
        <v>2282</v>
      </c>
      <c r="F100" s="63"/>
      <c r="G100" s="104">
        <v>2023</v>
      </c>
      <c r="H100" s="225" t="s">
        <v>400</v>
      </c>
      <c r="I100" s="225" t="str">
        <f t="shared" si="9"/>
        <v>PA</v>
      </c>
      <c r="J100" s="225" t="str">
        <f t="shared" si="10"/>
        <v>NJ</v>
      </c>
      <c r="K100" s="231" t="str">
        <f t="shared" si="11"/>
        <v>Northeast</v>
      </c>
      <c r="L100" s="103" t="str">
        <f>INDEX('State '!$A$1:$C$62,MATCH($I100,'State '!$B:$B,0),3)</f>
        <v>Northeast</v>
      </c>
      <c r="M100" s="103" t="str">
        <f>INDEX('State '!$A$1:$C$62,MATCH($J100,'State '!$B:$B,0),3)</f>
        <v>Northeast</v>
      </c>
      <c r="N100" s="103"/>
      <c r="O100" s="164">
        <v>1000</v>
      </c>
      <c r="P100" s="178">
        <v>118</v>
      </c>
      <c r="Q100" s="165">
        <v>1107</v>
      </c>
      <c r="R100" s="104" t="s">
        <v>404</v>
      </c>
      <c r="S100" s="225" t="s">
        <v>135</v>
      </c>
      <c r="T100" s="225" t="s">
        <v>381</v>
      </c>
      <c r="U100" s="225" t="s">
        <v>2118</v>
      </c>
      <c r="V100" s="103" t="s">
        <v>2239</v>
      </c>
      <c r="W100" s="223"/>
      <c r="X100" s="223"/>
      <c r="Y100" s="226"/>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row>
    <row r="101" spans="1:262" s="19" customFormat="1" ht="38.25" x14ac:dyDescent="0.2">
      <c r="A101" s="102">
        <v>43894</v>
      </c>
      <c r="B101" s="223" t="s">
        <v>3072</v>
      </c>
      <c r="C101" s="223" t="s">
        <v>2005</v>
      </c>
      <c r="D101" s="223" t="s">
        <v>136</v>
      </c>
      <c r="E101" s="112" t="s">
        <v>137</v>
      </c>
      <c r="F101" s="63"/>
      <c r="G101" s="104">
        <v>2021</v>
      </c>
      <c r="H101" s="103" t="s">
        <v>7</v>
      </c>
      <c r="I101" s="103" t="str">
        <f t="shared" si="9"/>
        <v>PA</v>
      </c>
      <c r="J101" s="103" t="str">
        <f t="shared" si="10"/>
        <v>PA</v>
      </c>
      <c r="K101" s="152" t="str">
        <f t="shared" si="11"/>
        <v>Northeast</v>
      </c>
      <c r="L101" s="103" t="str">
        <f>INDEX('State '!$A$1:$C$62,MATCH($I101,'State '!$B:$B,0),3)</f>
        <v>Northeast</v>
      </c>
      <c r="M101" s="103" t="str">
        <f>INDEX('State '!$A$1:$C$62,MATCH($J101,'State '!$B:$B,0),3)</f>
        <v>Northeast</v>
      </c>
      <c r="N101" s="103"/>
      <c r="O101" s="164">
        <v>1300</v>
      </c>
      <c r="P101" s="121">
        <v>68</v>
      </c>
      <c r="Q101" s="165">
        <v>1107</v>
      </c>
      <c r="R101" s="104">
        <v>36</v>
      </c>
      <c r="S101" s="225" t="s">
        <v>135</v>
      </c>
      <c r="T101" s="225" t="s">
        <v>381</v>
      </c>
      <c r="U101" s="225" t="s">
        <v>3075</v>
      </c>
      <c r="V101" s="103" t="s">
        <v>2236</v>
      </c>
      <c r="W101" s="82" t="s">
        <v>3076</v>
      </c>
      <c r="X101" s="223"/>
      <c r="Y101" s="226"/>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row>
    <row r="102" spans="1:262" ht="38.25" x14ac:dyDescent="0.2">
      <c r="A102" s="102">
        <v>43894</v>
      </c>
      <c r="B102" s="223" t="s">
        <v>3073</v>
      </c>
      <c r="C102" s="223" t="s">
        <v>2005</v>
      </c>
      <c r="D102" s="223" t="s">
        <v>136</v>
      </c>
      <c r="E102" s="112" t="s">
        <v>137</v>
      </c>
      <c r="F102" s="63"/>
      <c r="G102" s="104">
        <v>2023</v>
      </c>
      <c r="H102" s="225" t="s">
        <v>400</v>
      </c>
      <c r="I102" s="225" t="str">
        <f t="shared" si="9"/>
        <v>PA</v>
      </c>
      <c r="J102" s="225" t="str">
        <f t="shared" si="10"/>
        <v>NJ</v>
      </c>
      <c r="K102" s="152" t="str">
        <f t="shared" si="11"/>
        <v>Northeast</v>
      </c>
      <c r="L102" s="103" t="str">
        <f>INDEX('State '!$A$1:$C$62,MATCH($I102,'State '!$B:$B,0),3)</f>
        <v>Northeast</v>
      </c>
      <c r="M102" s="103" t="str">
        <f>INDEX('State '!$A$1:$C$62,MATCH($J102,'State '!$B:$B,0),3)</f>
        <v>Northeast</v>
      </c>
      <c r="N102" s="103"/>
      <c r="O102" s="164"/>
      <c r="P102" s="121">
        <v>50</v>
      </c>
      <c r="Q102" s="165">
        <v>1107</v>
      </c>
      <c r="R102" s="104" t="s">
        <v>404</v>
      </c>
      <c r="S102" s="225" t="s">
        <v>135</v>
      </c>
      <c r="T102" s="225" t="s">
        <v>381</v>
      </c>
      <c r="U102" s="225" t="s">
        <v>3075</v>
      </c>
      <c r="V102" s="103" t="s">
        <v>2239</v>
      </c>
      <c r="W102" s="82" t="s">
        <v>3076</v>
      </c>
      <c r="X102" s="223"/>
      <c r="Y102" s="226"/>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19"/>
      <c r="IV102" s="19"/>
      <c r="IW102" s="19"/>
      <c r="IX102" s="19"/>
      <c r="IY102" s="19"/>
      <c r="IZ102" s="19"/>
      <c r="JA102" s="19"/>
    </row>
    <row r="103" spans="1:262" ht="25.5" x14ac:dyDescent="0.2">
      <c r="A103" s="102">
        <v>44197</v>
      </c>
      <c r="B103" s="223" t="s">
        <v>3078</v>
      </c>
      <c r="C103" s="223" t="s">
        <v>221</v>
      </c>
      <c r="D103" s="223" t="s">
        <v>136</v>
      </c>
      <c r="E103" s="112" t="s">
        <v>143</v>
      </c>
      <c r="F103" s="63">
        <v>44197</v>
      </c>
      <c r="G103" s="104">
        <v>2021</v>
      </c>
      <c r="H103" s="225" t="s">
        <v>6</v>
      </c>
      <c r="I103" s="225" t="str">
        <f t="shared" si="9"/>
        <v>TX</v>
      </c>
      <c r="J103" s="225" t="str">
        <f t="shared" si="10"/>
        <v>TX</v>
      </c>
      <c r="K103" s="152" t="str">
        <f t="shared" si="11"/>
        <v>South Central</v>
      </c>
      <c r="L103" s="103" t="str">
        <f>INDEX('State '!$A$1:$C$62,MATCH($I103,'State '!$B:$B,0),3)</f>
        <v>South Central</v>
      </c>
      <c r="M103" s="103" t="str">
        <f>INDEX('State '!$A$1:$C$62,MATCH($J103,'State '!$B:$B,0),3)</f>
        <v>South Central</v>
      </c>
      <c r="N103" s="103"/>
      <c r="O103" s="164"/>
      <c r="P103" s="121">
        <v>430</v>
      </c>
      <c r="Q103" s="165">
        <v>2100</v>
      </c>
      <c r="R103" s="104"/>
      <c r="S103" s="225" t="s">
        <v>138</v>
      </c>
      <c r="T103" s="225" t="s">
        <v>2668</v>
      </c>
      <c r="U103" s="225"/>
      <c r="V103" s="103" t="s">
        <v>2236</v>
      </c>
      <c r="W103" s="82" t="s">
        <v>3215</v>
      </c>
      <c r="X103" s="82"/>
      <c r="Y103" s="156" t="s">
        <v>3216</v>
      </c>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19"/>
      <c r="IV103" s="19"/>
      <c r="IW103" s="19"/>
      <c r="IX103" s="19"/>
      <c r="IY103" s="19"/>
      <c r="IZ103" s="19"/>
      <c r="JA103" s="19"/>
    </row>
    <row r="104" spans="1:262" s="19" customFormat="1" x14ac:dyDescent="0.2">
      <c r="A104" s="102">
        <v>43895</v>
      </c>
      <c r="B104" s="223" t="s">
        <v>3080</v>
      </c>
      <c r="C104" s="223" t="s">
        <v>221</v>
      </c>
      <c r="D104" s="223" t="s">
        <v>136</v>
      </c>
      <c r="E104" s="112" t="s">
        <v>139</v>
      </c>
      <c r="F104" s="63"/>
      <c r="G104" s="104">
        <v>2023</v>
      </c>
      <c r="H104" s="225" t="s">
        <v>6</v>
      </c>
      <c r="I104" s="225" t="str">
        <f t="shared" si="9"/>
        <v>TX</v>
      </c>
      <c r="J104" s="225" t="str">
        <f t="shared" si="10"/>
        <v>TX</v>
      </c>
      <c r="K104" s="152" t="str">
        <f t="shared" si="11"/>
        <v>South Central</v>
      </c>
      <c r="L104" s="225" t="str">
        <f>INDEX('State '!$A$1:$C$62,MATCH($I104,'State '!$B:$B,0),3)</f>
        <v>South Central</v>
      </c>
      <c r="M104" s="225" t="str">
        <f>INDEX('State '!$A$1:$C$62,MATCH($J104,'State '!$B:$B,0),3)</f>
        <v>South Central</v>
      </c>
      <c r="N104" s="225"/>
      <c r="O104" s="164"/>
      <c r="P104" s="199"/>
      <c r="Q104" s="165">
        <v>2000</v>
      </c>
      <c r="R104" s="104"/>
      <c r="S104" s="225" t="s">
        <v>138</v>
      </c>
      <c r="T104" s="225" t="s">
        <v>2668</v>
      </c>
      <c r="U104" s="225"/>
      <c r="V104" s="225" t="s">
        <v>2236</v>
      </c>
      <c r="W104" s="223" t="s">
        <v>3081</v>
      </c>
      <c r="X104" s="223"/>
      <c r="Y104" s="226"/>
      <c r="Z104" s="106"/>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row>
    <row r="105" spans="1:262" s="19" customFormat="1" ht="25.5" x14ac:dyDescent="0.2">
      <c r="A105" s="230">
        <v>44344</v>
      </c>
      <c r="B105" s="224" t="s">
        <v>3254</v>
      </c>
      <c r="C105" s="224" t="s">
        <v>3255</v>
      </c>
      <c r="D105" s="224" t="s">
        <v>140</v>
      </c>
      <c r="E105" s="224" t="s">
        <v>137</v>
      </c>
      <c r="F105" s="227"/>
      <c r="G105" s="229"/>
      <c r="H105" s="228" t="s">
        <v>29</v>
      </c>
      <c r="I105" s="225" t="str">
        <f t="shared" si="9"/>
        <v>WY</v>
      </c>
      <c r="J105" s="225" t="str">
        <f t="shared" si="10"/>
        <v>WY</v>
      </c>
      <c r="K105" s="152" t="s">
        <v>2527</v>
      </c>
      <c r="L105" s="103" t="s">
        <v>2527</v>
      </c>
      <c r="M105" s="103" t="s">
        <v>2527</v>
      </c>
      <c r="N105" s="103"/>
      <c r="O105" s="164">
        <v>4.8</v>
      </c>
      <c r="P105" s="253">
        <v>0.17</v>
      </c>
      <c r="Q105" s="232">
        <v>130</v>
      </c>
      <c r="R105" s="229"/>
      <c r="S105" s="228" t="s">
        <v>135</v>
      </c>
      <c r="T105" s="228" t="s">
        <v>381</v>
      </c>
      <c r="U105" s="228" t="s">
        <v>3257</v>
      </c>
      <c r="V105" s="103" t="s">
        <v>2236</v>
      </c>
      <c r="W105" s="82" t="s">
        <v>3256</v>
      </c>
      <c r="X105" s="223"/>
      <c r="Y105" s="156"/>
      <c r="Z105" s="106"/>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row>
    <row r="106" spans="1:262" s="19" customFormat="1" ht="25.5" x14ac:dyDescent="0.2">
      <c r="A106" s="102">
        <v>44239</v>
      </c>
      <c r="B106" s="83" t="s">
        <v>2887</v>
      </c>
      <c r="C106" s="83" t="s">
        <v>235</v>
      </c>
      <c r="D106" s="83" t="s">
        <v>140</v>
      </c>
      <c r="E106" s="112" t="s">
        <v>423</v>
      </c>
      <c r="F106" s="65"/>
      <c r="G106" s="122">
        <v>2022</v>
      </c>
      <c r="H106" s="225" t="s">
        <v>18</v>
      </c>
      <c r="I106" s="225" t="str">
        <f t="shared" si="9"/>
        <v>FL</v>
      </c>
      <c r="J106" s="225" t="str">
        <f t="shared" si="10"/>
        <v>FL</v>
      </c>
      <c r="K106" s="152" t="str">
        <f t="shared" ref="K106:K113" si="12">IF($L106=$M106,L106,CONCATENATE($L106,", ",IF(ISBLANK(N106),"",CONCATENATE(N106,", ")),$M106))</f>
        <v>Southeast</v>
      </c>
      <c r="L106" s="225" t="str">
        <f>INDEX('State '!$A$1:$C$62,MATCH($I106,'State '!$B:$B,0),3)</f>
        <v>Southeast</v>
      </c>
      <c r="M106" s="225" t="str">
        <f>INDEX('State '!$A$1:$C$62,MATCH($J106,'State '!$B:$B,0),3)</f>
        <v>Southeast</v>
      </c>
      <c r="N106" s="103"/>
      <c r="O106" s="164">
        <v>102.6</v>
      </c>
      <c r="P106" s="238">
        <f>13.7+7</f>
        <v>20.7</v>
      </c>
      <c r="Q106" s="118">
        <v>169</v>
      </c>
      <c r="R106" s="66">
        <v>30</v>
      </c>
      <c r="S106" s="113" t="s">
        <v>135</v>
      </c>
      <c r="T106" s="114" t="s">
        <v>381</v>
      </c>
      <c r="U106" s="115" t="s">
        <v>2888</v>
      </c>
      <c r="V106" s="103" t="s">
        <v>2236</v>
      </c>
      <c r="W106" s="82" t="s">
        <v>2889</v>
      </c>
      <c r="X106" s="223" t="s">
        <v>2905</v>
      </c>
      <c r="Y106" s="226"/>
      <c r="Z106" s="106"/>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row>
    <row r="107" spans="1:262" s="19" customFormat="1" ht="89.25" x14ac:dyDescent="0.2">
      <c r="A107" s="102">
        <v>43998</v>
      </c>
      <c r="B107" s="223" t="s">
        <v>2835</v>
      </c>
      <c r="C107" s="223" t="s">
        <v>1932</v>
      </c>
      <c r="D107" s="223" t="s">
        <v>140</v>
      </c>
      <c r="E107" s="223" t="s">
        <v>159</v>
      </c>
      <c r="F107" s="63"/>
      <c r="G107" s="104">
        <v>2023</v>
      </c>
      <c r="H107" s="225" t="s">
        <v>400</v>
      </c>
      <c r="I107" s="225" t="str">
        <f t="shared" si="9"/>
        <v>PA</v>
      </c>
      <c r="J107" s="225" t="str">
        <f t="shared" si="10"/>
        <v>NJ</v>
      </c>
      <c r="K107" s="152" t="str">
        <f t="shared" si="12"/>
        <v>Northeast</v>
      </c>
      <c r="L107" s="103" t="str">
        <f>INDEX('State '!$A$1:$C$62,MATCH($I107,'State '!$B:$B,0),3)</f>
        <v>Northeast</v>
      </c>
      <c r="M107" s="103" t="str">
        <f>INDEX('State '!$A$1:$C$62,MATCH($J107,'State '!$B:$B,0),3)</f>
        <v>Northeast</v>
      </c>
      <c r="N107" s="103"/>
      <c r="O107" s="164"/>
      <c r="P107" s="235">
        <f>22+13.8</f>
        <v>35.799999999999997</v>
      </c>
      <c r="Q107" s="165">
        <v>1050</v>
      </c>
      <c r="R107" s="104" t="s">
        <v>425</v>
      </c>
      <c r="S107" s="225" t="s">
        <v>135</v>
      </c>
      <c r="T107" s="225" t="s">
        <v>381</v>
      </c>
      <c r="U107" s="225" t="s">
        <v>3132</v>
      </c>
      <c r="V107" s="103" t="s">
        <v>2239</v>
      </c>
      <c r="W107" s="82" t="s">
        <v>3133</v>
      </c>
      <c r="X107" s="82"/>
      <c r="Y107" s="156"/>
      <c r="Z107" s="106"/>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row>
    <row r="108" spans="1:262" s="19" customFormat="1" ht="25.5" x14ac:dyDescent="0.2">
      <c r="A108" s="102">
        <v>43852</v>
      </c>
      <c r="B108" s="223" t="s">
        <v>2739</v>
      </c>
      <c r="C108" s="223" t="s">
        <v>2740</v>
      </c>
      <c r="D108" s="223" t="s">
        <v>136</v>
      </c>
      <c r="E108" s="223" t="s">
        <v>389</v>
      </c>
      <c r="F108" s="63"/>
      <c r="G108" s="104">
        <v>2023</v>
      </c>
      <c r="H108" s="225" t="s">
        <v>6</v>
      </c>
      <c r="I108" s="225" t="str">
        <f t="shared" si="9"/>
        <v>TX</v>
      </c>
      <c r="J108" s="225" t="str">
        <f t="shared" si="10"/>
        <v>TX</v>
      </c>
      <c r="K108" s="152" t="str">
        <f t="shared" si="12"/>
        <v>South Central</v>
      </c>
      <c r="L108" s="103" t="str">
        <f>INDEX('State '!$A$1:$C$62,MATCH($I108,'State '!$B:$B,0),3)</f>
        <v>South Central</v>
      </c>
      <c r="M108" s="103" t="str">
        <f>INDEX('State '!$A$1:$C$62,MATCH($J108,'State '!$B:$B,0),3)</f>
        <v>South Central</v>
      </c>
      <c r="N108" s="103"/>
      <c r="O108" s="164">
        <v>2173</v>
      </c>
      <c r="P108" s="237">
        <f>2.4+135.5</f>
        <v>137.9</v>
      </c>
      <c r="Q108" s="165">
        <v>4500</v>
      </c>
      <c r="R108" s="104">
        <v>42</v>
      </c>
      <c r="S108" s="225" t="s">
        <v>135</v>
      </c>
      <c r="T108" s="225" t="s">
        <v>381</v>
      </c>
      <c r="U108" s="225" t="s">
        <v>2741</v>
      </c>
      <c r="V108" s="103" t="s">
        <v>2236</v>
      </c>
      <c r="W108" s="82" t="s">
        <v>2742</v>
      </c>
      <c r="X108" s="82" t="s">
        <v>2904</v>
      </c>
      <c r="Y108" s="156"/>
      <c r="Z108" s="106"/>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row>
    <row r="109" spans="1:262" s="19" customFormat="1" ht="25.5" x14ac:dyDescent="0.2">
      <c r="A109" s="102">
        <v>43192</v>
      </c>
      <c r="B109" s="223" t="s">
        <v>2434</v>
      </c>
      <c r="C109" s="223" t="s">
        <v>2251</v>
      </c>
      <c r="D109" s="223" t="s">
        <v>140</v>
      </c>
      <c r="E109" s="223" t="s">
        <v>2954</v>
      </c>
      <c r="F109" s="63"/>
      <c r="G109" s="104" t="s">
        <v>382</v>
      </c>
      <c r="H109" s="225" t="s">
        <v>410</v>
      </c>
      <c r="I109" s="225" t="str">
        <f t="shared" si="9"/>
        <v>TX</v>
      </c>
      <c r="J109" s="225" t="str">
        <f t="shared" si="10"/>
        <v>MX</v>
      </c>
      <c r="K109" s="152" t="str">
        <f t="shared" si="12"/>
        <v>South Central, Mexico</v>
      </c>
      <c r="L109" s="103" t="str">
        <f>INDEX('State '!$A$1:$C$62,MATCH($I109,'State '!$B:$B,0),3)</f>
        <v>South Central</v>
      </c>
      <c r="M109" s="103" t="str">
        <f>INDEX('State '!$A$1:$C$62,MATCH($J109,'State '!$B:$B,0),3)</f>
        <v>Mexico</v>
      </c>
      <c r="N109" s="103"/>
      <c r="O109" s="164">
        <v>55</v>
      </c>
      <c r="P109" s="199"/>
      <c r="Q109" s="165">
        <v>70</v>
      </c>
      <c r="R109" s="104">
        <v>30</v>
      </c>
      <c r="S109" s="225" t="s">
        <v>135</v>
      </c>
      <c r="T109" s="225" t="s">
        <v>381</v>
      </c>
      <c r="U109" s="225" t="s">
        <v>382</v>
      </c>
      <c r="V109" s="103" t="s">
        <v>2239</v>
      </c>
      <c r="W109" s="82" t="s">
        <v>2967</v>
      </c>
      <c r="X109" s="223"/>
      <c r="Y109" s="166"/>
      <c r="Z109" s="106"/>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row>
    <row r="110" spans="1:262" s="19" customFormat="1" ht="25.5" x14ac:dyDescent="0.2">
      <c r="A110" s="102">
        <v>44372</v>
      </c>
      <c r="B110" s="223" t="s">
        <v>2199</v>
      </c>
      <c r="C110" s="223" t="s">
        <v>2196</v>
      </c>
      <c r="D110" s="223" t="s">
        <v>140</v>
      </c>
      <c r="E110" s="223" t="s">
        <v>389</v>
      </c>
      <c r="F110" s="63"/>
      <c r="G110" s="104">
        <v>2023</v>
      </c>
      <c r="H110" s="225" t="s">
        <v>2037</v>
      </c>
      <c r="I110" s="225" t="str">
        <f t="shared" si="9"/>
        <v>AL</v>
      </c>
      <c r="J110" s="225" t="str">
        <f t="shared" si="10"/>
        <v>FL</v>
      </c>
      <c r="K110" s="231" t="str">
        <f t="shared" si="12"/>
        <v>South Central, Southeast</v>
      </c>
      <c r="L110" s="225" t="str">
        <f>INDEX('State '!$A$1:$C$62,MATCH($I110,'State '!$B:$B,0),3)</f>
        <v>South Central</v>
      </c>
      <c r="M110" s="225" t="str">
        <f>INDEX('State '!$A$1:$C$62,MATCH($J110,'State '!$B:$B,0),3)</f>
        <v>Southeast</v>
      </c>
      <c r="N110" s="225"/>
      <c r="O110" s="164"/>
      <c r="P110" s="199"/>
      <c r="Q110" s="165">
        <v>75</v>
      </c>
      <c r="R110" s="104"/>
      <c r="S110" s="109" t="s">
        <v>135</v>
      </c>
      <c r="T110" s="225" t="s">
        <v>381</v>
      </c>
      <c r="U110" s="225" t="s">
        <v>2172</v>
      </c>
      <c r="V110" s="225" t="s">
        <v>2239</v>
      </c>
      <c r="W110" s="223" t="s">
        <v>2924</v>
      </c>
      <c r="X110" s="223" t="s">
        <v>2905</v>
      </c>
      <c r="Y110" s="167" t="s">
        <v>2925</v>
      </c>
      <c r="Z110" s="106"/>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row>
    <row r="111" spans="1:262" s="19" customFormat="1" ht="25.5" x14ac:dyDescent="0.2">
      <c r="A111" s="102">
        <v>44302</v>
      </c>
      <c r="B111" s="223" t="s">
        <v>3117</v>
      </c>
      <c r="C111" s="223" t="s">
        <v>3118</v>
      </c>
      <c r="D111" s="223" t="s">
        <v>140</v>
      </c>
      <c r="E111" s="223" t="s">
        <v>143</v>
      </c>
      <c r="F111" s="63">
        <v>44253</v>
      </c>
      <c r="G111" s="104">
        <v>2021</v>
      </c>
      <c r="H111" s="225" t="s">
        <v>43</v>
      </c>
      <c r="I111" s="225" t="str">
        <f t="shared" si="9"/>
        <v>NM</v>
      </c>
      <c r="J111" s="225" t="str">
        <f t="shared" si="10"/>
        <v>NM</v>
      </c>
      <c r="K111" s="152" t="str">
        <f t="shared" si="12"/>
        <v>Mountain</v>
      </c>
      <c r="L111" s="103" t="str">
        <f>INDEX('State '!$A$1:$C$62,MATCH($I111,'State '!$B:$B,0),3)</f>
        <v>Mountain</v>
      </c>
      <c r="M111" s="103" t="str">
        <f>INDEX('State '!$A$1:$C$62,MATCH($J111,'State '!$B:$B,0),3)</f>
        <v>Mountain</v>
      </c>
      <c r="N111" s="103"/>
      <c r="O111" s="164">
        <v>60</v>
      </c>
      <c r="P111" s="178">
        <v>35</v>
      </c>
      <c r="Q111" s="165"/>
      <c r="R111" s="104">
        <v>20</v>
      </c>
      <c r="S111" s="109" t="s">
        <v>138</v>
      </c>
      <c r="T111" s="225"/>
      <c r="U111" s="225"/>
      <c r="V111" s="103" t="s">
        <v>2236</v>
      </c>
      <c r="W111" s="82" t="s">
        <v>3119</v>
      </c>
      <c r="X111" s="82" t="s">
        <v>2907</v>
      </c>
      <c r="Y111" s="195" t="s">
        <v>3127</v>
      </c>
      <c r="Z111" s="106"/>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row>
    <row r="112" spans="1:262" ht="25.5" x14ac:dyDescent="0.2">
      <c r="A112" s="102">
        <v>44372</v>
      </c>
      <c r="B112" s="223" t="s">
        <v>3266</v>
      </c>
      <c r="C112" s="223" t="s">
        <v>1782</v>
      </c>
      <c r="D112" s="223" t="s">
        <v>142</v>
      </c>
      <c r="E112" s="223" t="s">
        <v>137</v>
      </c>
      <c r="F112" s="63"/>
      <c r="G112" s="64">
        <v>2022</v>
      </c>
      <c r="H112" s="225" t="s">
        <v>42</v>
      </c>
      <c r="I112" s="225" t="str">
        <f t="shared" si="9"/>
        <v>IA</v>
      </c>
      <c r="J112" s="225" t="str">
        <f t="shared" si="10"/>
        <v>IA</v>
      </c>
      <c r="K112" s="231" t="str">
        <f t="shared" si="12"/>
        <v>Midwest</v>
      </c>
      <c r="L112" s="225" t="str">
        <f>INDEX('State '!$A$1:$C$62,MATCH($I112,'State '!$B:$B,0),3)</f>
        <v>Midwest</v>
      </c>
      <c r="M112" s="225" t="str">
        <f>INDEX('State '!$A$1:$C$62,MATCH($J112,'State '!$B:$B,0),3)</f>
        <v>Midwest</v>
      </c>
      <c r="N112" s="103"/>
      <c r="O112" s="164">
        <v>4.3</v>
      </c>
      <c r="P112" s="235">
        <v>0.35599999999999998</v>
      </c>
      <c r="Q112" s="165">
        <v>0</v>
      </c>
      <c r="R112" s="104">
        <v>24</v>
      </c>
      <c r="S112" s="225" t="s">
        <v>135</v>
      </c>
      <c r="T112" s="225" t="s">
        <v>381</v>
      </c>
      <c r="U112" s="225" t="s">
        <v>3267</v>
      </c>
      <c r="V112" s="103" t="s">
        <v>2236</v>
      </c>
      <c r="W112" s="223" t="s">
        <v>3268</v>
      </c>
      <c r="X112" s="223"/>
      <c r="Y112" s="167"/>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19"/>
      <c r="IP112" s="19"/>
      <c r="IQ112" s="19"/>
      <c r="IR112" s="19"/>
      <c r="IS112" s="19"/>
      <c r="IT112" s="19"/>
      <c r="IU112" s="19"/>
      <c r="IV112" s="19"/>
      <c r="IW112" s="19"/>
      <c r="IX112" s="19"/>
      <c r="IY112" s="19"/>
      <c r="IZ112" s="19"/>
      <c r="JA112" s="19"/>
    </row>
    <row r="113" spans="1:261" ht="25.5" x14ac:dyDescent="0.2">
      <c r="A113" s="102">
        <v>43580</v>
      </c>
      <c r="B113" s="223" t="s">
        <v>2813</v>
      </c>
      <c r="C113" s="223" t="s">
        <v>2814</v>
      </c>
      <c r="D113" s="223" t="s">
        <v>136</v>
      </c>
      <c r="E113" s="223" t="s">
        <v>2260</v>
      </c>
      <c r="F113" s="63"/>
      <c r="G113" s="104" t="s">
        <v>382</v>
      </c>
      <c r="H113" s="225" t="s">
        <v>20</v>
      </c>
      <c r="I113" s="225" t="str">
        <f t="shared" si="9"/>
        <v>NJ</v>
      </c>
      <c r="J113" s="225" t="str">
        <f t="shared" si="10"/>
        <v>NJ</v>
      </c>
      <c r="K113" s="231" t="str">
        <f t="shared" si="12"/>
        <v>Northeast</v>
      </c>
      <c r="L113" s="225" t="str">
        <f>INDEX('State '!$A$1:$C$62,MATCH($I113,'State '!$B:$B,0),3)</f>
        <v>Northeast</v>
      </c>
      <c r="M113" s="225" t="str">
        <f>INDEX('State '!$A$1:$C$62,MATCH($J113,'State '!$B:$B,0),3)</f>
        <v>Northeast</v>
      </c>
      <c r="N113" s="225"/>
      <c r="O113" s="164">
        <v>90</v>
      </c>
      <c r="P113" s="121">
        <v>22</v>
      </c>
      <c r="Q113" s="165">
        <v>53</v>
      </c>
      <c r="R113" s="104">
        <v>24</v>
      </c>
      <c r="S113" s="225" t="s">
        <v>138</v>
      </c>
      <c r="T113" s="225" t="s">
        <v>2816</v>
      </c>
      <c r="U113" s="225"/>
      <c r="V113" s="225" t="s">
        <v>2236</v>
      </c>
      <c r="W113" s="223" t="s">
        <v>2815</v>
      </c>
      <c r="X113" s="223" t="s">
        <v>2910</v>
      </c>
      <c r="Y113" s="226"/>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19"/>
      <c r="IP113" s="19"/>
      <c r="IQ113" s="19"/>
      <c r="IR113" s="19"/>
      <c r="IS113" s="19"/>
      <c r="IT113" s="19"/>
      <c r="IU113" s="19"/>
      <c r="IV113" s="19"/>
      <c r="IW113" s="19"/>
      <c r="IX113" s="19"/>
      <c r="IY113" s="19"/>
      <c r="IZ113" s="19"/>
      <c r="JA113" s="19"/>
    </row>
    <row r="114" spans="1:261" s="19" customFormat="1" ht="25.5" x14ac:dyDescent="0.2">
      <c r="A114" s="102">
        <v>44134</v>
      </c>
      <c r="B114" s="224" t="s">
        <v>3164</v>
      </c>
      <c r="C114" s="224" t="s">
        <v>260</v>
      </c>
      <c r="D114" s="224" t="s">
        <v>142</v>
      </c>
      <c r="E114" s="224" t="s">
        <v>2705</v>
      </c>
      <c r="F114" s="227">
        <v>44124</v>
      </c>
      <c r="G114" s="116">
        <v>2021</v>
      </c>
      <c r="H114" s="228" t="s">
        <v>3165</v>
      </c>
      <c r="I114" s="228" t="s">
        <v>24</v>
      </c>
      <c r="J114" s="228" t="s">
        <v>60</v>
      </c>
      <c r="K114" s="231" t="s">
        <v>2527</v>
      </c>
      <c r="L114" s="225" t="s">
        <v>2527</v>
      </c>
      <c r="M114" s="225" t="s">
        <v>2527</v>
      </c>
      <c r="N114" s="103"/>
      <c r="O114" s="164"/>
      <c r="P114" s="178">
        <v>84</v>
      </c>
      <c r="Q114" s="232"/>
      <c r="R114" s="229">
        <v>12</v>
      </c>
      <c r="S114" s="225" t="s">
        <v>135</v>
      </c>
      <c r="T114" s="225" t="s">
        <v>381</v>
      </c>
      <c r="U114" s="228" t="s">
        <v>3166</v>
      </c>
      <c r="V114" s="103" t="s">
        <v>2239</v>
      </c>
      <c r="W114" s="82" t="s">
        <v>3167</v>
      </c>
      <c r="X114" s="82"/>
      <c r="Y114" s="195" t="s">
        <v>3171</v>
      </c>
    </row>
    <row r="115" spans="1:261" ht="63.75" x14ac:dyDescent="0.2">
      <c r="A115" s="230">
        <v>44327</v>
      </c>
      <c r="B115" s="224" t="s">
        <v>2359</v>
      </c>
      <c r="C115" s="224" t="s">
        <v>2360</v>
      </c>
      <c r="D115" s="224" t="s">
        <v>140</v>
      </c>
      <c r="E115" s="224" t="s">
        <v>143</v>
      </c>
      <c r="F115" s="227">
        <v>44256</v>
      </c>
      <c r="G115" s="229">
        <v>2021</v>
      </c>
      <c r="H115" s="228" t="s">
        <v>2361</v>
      </c>
      <c r="I115" s="225" t="str">
        <f t="shared" ref="I115:I125" si="13">LEFT($H115,2)</f>
        <v>VA</v>
      </c>
      <c r="J115" s="225" t="str">
        <f t="shared" ref="J115:J125" si="14">RIGHT($H115,2)</f>
        <v>LA</v>
      </c>
      <c r="K115" s="152" t="str">
        <f>IF($L115=$M115,L115,CONCATENATE($L115,", ",IF(ISBLANK(N115),"",CONCATENATE(N115,", ")),$M115))</f>
        <v>Northeast, Southeast, South Central</v>
      </c>
      <c r="L115" s="103" t="str">
        <f>INDEX('State '!$A$1:$C$62,MATCH($I115,'State '!$B:$B,0),3)</f>
        <v>Northeast</v>
      </c>
      <c r="M115" s="103" t="str">
        <f>INDEX('State '!$A$1:$C$62,MATCH($J115,'State '!$B:$B,0),3)</f>
        <v>South Central</v>
      </c>
      <c r="N115" s="103" t="s">
        <v>15</v>
      </c>
      <c r="O115" s="164">
        <v>404.8</v>
      </c>
      <c r="P115" s="178">
        <v>7.72</v>
      </c>
      <c r="Q115" s="232">
        <v>296</v>
      </c>
      <c r="R115" s="229"/>
      <c r="S115" s="228" t="s">
        <v>135</v>
      </c>
      <c r="T115" s="228" t="s">
        <v>381</v>
      </c>
      <c r="U115" s="228" t="s">
        <v>2550</v>
      </c>
      <c r="V115" s="103" t="s">
        <v>2239</v>
      </c>
      <c r="W115" s="82" t="s">
        <v>3222</v>
      </c>
      <c r="X115" s="223" t="s">
        <v>2907</v>
      </c>
      <c r="Y115" s="226"/>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19"/>
      <c r="IP115" s="19"/>
      <c r="IQ115" s="19"/>
      <c r="IR115" s="19"/>
      <c r="IS115" s="19"/>
      <c r="IT115" s="19"/>
      <c r="IU115" s="19"/>
      <c r="IV115" s="19"/>
      <c r="IW115" s="19"/>
      <c r="IX115" s="19"/>
      <c r="IY115" s="19"/>
      <c r="IZ115" s="19"/>
      <c r="JA115" s="19"/>
    </row>
    <row r="116" spans="1:261" ht="51" x14ac:dyDescent="0.2">
      <c r="A116" s="102">
        <v>44006</v>
      </c>
      <c r="B116" s="224" t="s">
        <v>2968</v>
      </c>
      <c r="C116" s="224" t="s">
        <v>2860</v>
      </c>
      <c r="D116" s="224" t="s">
        <v>140</v>
      </c>
      <c r="E116" s="224" t="s">
        <v>389</v>
      </c>
      <c r="F116" s="227"/>
      <c r="G116" s="229">
        <v>2021</v>
      </c>
      <c r="H116" s="228" t="s">
        <v>31</v>
      </c>
      <c r="I116" s="228" t="str">
        <f t="shared" si="13"/>
        <v>NV</v>
      </c>
      <c r="J116" s="228" t="str">
        <f t="shared" si="14"/>
        <v>NV</v>
      </c>
      <c r="K116" s="231" t="str">
        <f>IF($L116=$M116,L116,CONCATENATE($L116,", ",IF(ISBLANK(N116),"",CONCATENATE(N116,", ")),$M116))</f>
        <v>Mountain</v>
      </c>
      <c r="L116" s="225" t="str">
        <f>INDEX('State '!$A$1:$C$62,MATCH($I116,'State '!$B:$B,0),3)</f>
        <v>Mountain</v>
      </c>
      <c r="M116" s="225" t="str">
        <f>INDEX('State '!$A$1:$C$62,MATCH($J116,'State '!$B:$B,0),3)</f>
        <v>Mountain</v>
      </c>
      <c r="N116" s="225"/>
      <c r="O116" s="164">
        <v>61.9</v>
      </c>
      <c r="P116" s="178">
        <f>22+168</f>
        <v>190</v>
      </c>
      <c r="Q116" s="232"/>
      <c r="R116" s="229"/>
      <c r="S116" s="228" t="s">
        <v>138</v>
      </c>
      <c r="T116" s="228" t="s">
        <v>2861</v>
      </c>
      <c r="U116" s="228"/>
      <c r="V116" s="225" t="s">
        <v>2236</v>
      </c>
      <c r="W116" s="223" t="s">
        <v>3151</v>
      </c>
      <c r="X116" s="223" t="s">
        <v>2907</v>
      </c>
      <c r="Y116" s="167" t="s">
        <v>2862</v>
      </c>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19"/>
      <c r="IP116" s="19"/>
      <c r="IQ116" s="19"/>
      <c r="IR116" s="19"/>
      <c r="IS116" s="19"/>
      <c r="IT116" s="19"/>
      <c r="IU116" s="19"/>
      <c r="IV116" s="19"/>
      <c r="IW116" s="19"/>
      <c r="IX116" s="19"/>
      <c r="IY116" s="19"/>
      <c r="IZ116" s="19"/>
      <c r="JA116" s="19"/>
    </row>
    <row r="117" spans="1:261" ht="25.5" x14ac:dyDescent="0.2">
      <c r="A117" s="102">
        <v>43922</v>
      </c>
      <c r="B117" s="83" t="s">
        <v>1983</v>
      </c>
      <c r="C117" s="83" t="s">
        <v>2594</v>
      </c>
      <c r="D117" s="83" t="s">
        <v>140</v>
      </c>
      <c r="E117" s="112" t="s">
        <v>423</v>
      </c>
      <c r="F117" s="65"/>
      <c r="G117" s="122">
        <v>2022</v>
      </c>
      <c r="H117" s="225" t="s">
        <v>478</v>
      </c>
      <c r="I117" s="225" t="str">
        <f t="shared" si="13"/>
        <v>PA</v>
      </c>
      <c r="J117" s="225" t="str">
        <f t="shared" si="14"/>
        <v>WV</v>
      </c>
      <c r="K117" s="152" t="str">
        <f>IF($L117=$M117,L117,CONCATENATE($L117,", ",IF(ISBLANK(N117),"",CONCATENATE(N117,", ")),$M117))</f>
        <v>Northeast</v>
      </c>
      <c r="L117" s="103" t="str">
        <f>INDEX('State '!$A$1:$C$62,MATCH($I117,'State '!$B:$B,0),3)</f>
        <v>Northeast</v>
      </c>
      <c r="M117" s="103" t="str">
        <f>INDEX('State '!$A$1:$C$62,MATCH($J117,'State '!$B:$B,0),3)</f>
        <v>Northeast</v>
      </c>
      <c r="N117" s="103"/>
      <c r="O117" s="164">
        <v>500</v>
      </c>
      <c r="P117" s="64">
        <v>38</v>
      </c>
      <c r="Q117" s="118">
        <v>1500</v>
      </c>
      <c r="R117" s="66" t="s">
        <v>546</v>
      </c>
      <c r="S117" s="113" t="s">
        <v>135</v>
      </c>
      <c r="T117" s="114" t="s">
        <v>381</v>
      </c>
      <c r="U117" s="115" t="s">
        <v>2117</v>
      </c>
      <c r="V117" s="103" t="s">
        <v>2239</v>
      </c>
      <c r="W117" s="82" t="s">
        <v>2541</v>
      </c>
      <c r="X117" s="82"/>
      <c r="Y117" s="166"/>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row>
    <row r="118" spans="1:261" s="19" customFormat="1" ht="25.5" x14ac:dyDescent="0.2">
      <c r="A118" s="102">
        <v>43756</v>
      </c>
      <c r="B118" s="84" t="s">
        <v>3093</v>
      </c>
      <c r="C118" s="84" t="s">
        <v>2470</v>
      </c>
      <c r="D118" s="84" t="s">
        <v>136</v>
      </c>
      <c r="E118" s="223" t="s">
        <v>389</v>
      </c>
      <c r="F118" s="63"/>
      <c r="G118" s="104">
        <v>2022</v>
      </c>
      <c r="H118" s="225" t="s">
        <v>6</v>
      </c>
      <c r="I118" s="225" t="str">
        <f t="shared" si="13"/>
        <v>TX</v>
      </c>
      <c r="J118" s="225" t="str">
        <f t="shared" si="14"/>
        <v>TX</v>
      </c>
      <c r="K118" s="231" t="str">
        <f>IF($L118=$M118,L118,CONCATENATE($L118,", ",IF(ISBLANK(N118),"",CONCATENATE(N118,", ")),$M118))</f>
        <v>South Central</v>
      </c>
      <c r="L118" s="225" t="str">
        <f>INDEX('State '!$A$1:$C$62,MATCH($I118,'State '!$B:$B,0),3)</f>
        <v>South Central</v>
      </c>
      <c r="M118" s="225" t="str">
        <f>INDEX('State '!$A$1:$C$62,MATCH($J118,'State '!$B:$B,0),3)</f>
        <v>South Central</v>
      </c>
      <c r="N118" s="225"/>
      <c r="O118" s="164"/>
      <c r="P118" s="121">
        <v>34</v>
      </c>
      <c r="Q118" s="118">
        <v>2000</v>
      </c>
      <c r="R118" s="108">
        <v>42</v>
      </c>
      <c r="S118" s="109" t="s">
        <v>135</v>
      </c>
      <c r="T118" s="225" t="s">
        <v>381</v>
      </c>
      <c r="U118" s="225" t="s">
        <v>2343</v>
      </c>
      <c r="V118" s="225" t="s">
        <v>2236</v>
      </c>
      <c r="W118" s="223" t="s">
        <v>2909</v>
      </c>
      <c r="X118" s="223" t="s">
        <v>2904</v>
      </c>
      <c r="Y118" s="156" t="s">
        <v>2852</v>
      </c>
    </row>
    <row r="119" spans="1:261" s="19" customFormat="1" ht="25.5" x14ac:dyDescent="0.2">
      <c r="A119" s="102">
        <v>44292</v>
      </c>
      <c r="B119" s="223" t="s">
        <v>3249</v>
      </c>
      <c r="C119" s="223" t="s">
        <v>207</v>
      </c>
      <c r="D119" s="223" t="s">
        <v>134</v>
      </c>
      <c r="E119" s="223" t="s">
        <v>137</v>
      </c>
      <c r="F119" s="63"/>
      <c r="G119" s="64">
        <v>2022</v>
      </c>
      <c r="H119" s="225" t="s">
        <v>28</v>
      </c>
      <c r="I119" s="225" t="str">
        <f t="shared" si="13"/>
        <v>IL</v>
      </c>
      <c r="J119" s="225" t="str">
        <f t="shared" si="14"/>
        <v>IL</v>
      </c>
      <c r="K119" s="152" t="s">
        <v>9</v>
      </c>
      <c r="L119" s="103" t="s">
        <v>9</v>
      </c>
      <c r="M119" s="103" t="s">
        <v>9</v>
      </c>
      <c r="N119" s="225"/>
      <c r="O119" s="164">
        <v>27.7</v>
      </c>
      <c r="P119" s="178">
        <v>2.85</v>
      </c>
      <c r="Q119" s="165">
        <v>210</v>
      </c>
      <c r="R119" s="104"/>
      <c r="S119" s="225" t="s">
        <v>135</v>
      </c>
      <c r="T119" s="225" t="s">
        <v>381</v>
      </c>
      <c r="U119" s="225" t="s">
        <v>3250</v>
      </c>
      <c r="V119" s="103" t="s">
        <v>2236</v>
      </c>
      <c r="W119" s="82" t="s">
        <v>3251</v>
      </c>
      <c r="X119" s="119" t="s">
        <v>2905</v>
      </c>
      <c r="Y119" s="226"/>
    </row>
    <row r="120" spans="1:261" s="19" customFormat="1" ht="25.5" x14ac:dyDescent="0.2">
      <c r="A120" s="102">
        <v>43872</v>
      </c>
      <c r="B120" s="83" t="s">
        <v>3043</v>
      </c>
      <c r="C120" s="83" t="s">
        <v>2085</v>
      </c>
      <c r="D120" s="83" t="s">
        <v>136</v>
      </c>
      <c r="E120" s="112" t="s">
        <v>139</v>
      </c>
      <c r="F120" s="65"/>
      <c r="G120" s="122">
        <v>2023</v>
      </c>
      <c r="H120" s="225" t="s">
        <v>1888</v>
      </c>
      <c r="I120" s="225" t="str">
        <f t="shared" si="13"/>
        <v>ND</v>
      </c>
      <c r="J120" s="225" t="str">
        <f t="shared" si="14"/>
        <v>MN</v>
      </c>
      <c r="K120" s="152" t="str">
        <f>IF($L120=$M120,L120,CONCATENATE($L120,", ",IF(ISBLANK(N120),"",CONCATENATE(N120,", ")),$M120))</f>
        <v>Mountain, Midwest</v>
      </c>
      <c r="L120" s="103" t="str">
        <f>INDEX('State '!$A$1:$C$62,MATCH($I120,'State '!$B:$B,0),3)</f>
        <v>Mountain</v>
      </c>
      <c r="M120" s="103" t="str">
        <f>INDEX('State '!$A$1:$C$62,MATCH($J120,'State '!$B:$B,0),3)</f>
        <v>Midwest</v>
      </c>
      <c r="N120" s="103"/>
      <c r="O120" s="164"/>
      <c r="P120" s="64">
        <v>330</v>
      </c>
      <c r="Q120" s="118">
        <v>600</v>
      </c>
      <c r="R120" s="66">
        <v>24</v>
      </c>
      <c r="S120" s="113" t="s">
        <v>135</v>
      </c>
      <c r="T120" s="114" t="s">
        <v>381</v>
      </c>
      <c r="U120" s="115"/>
      <c r="V120" s="103" t="s">
        <v>2239</v>
      </c>
      <c r="W120" s="82" t="s">
        <v>3044</v>
      </c>
      <c r="X120" s="223"/>
      <c r="Y120" s="226"/>
    </row>
    <row r="121" spans="1:261" s="19" customFormat="1" x14ac:dyDescent="0.2">
      <c r="A121" s="102">
        <v>42921</v>
      </c>
      <c r="B121" s="223" t="s">
        <v>2191</v>
      </c>
      <c r="C121" s="223" t="s">
        <v>256</v>
      </c>
      <c r="D121" s="223" t="s">
        <v>140</v>
      </c>
      <c r="E121" s="223" t="s">
        <v>139</v>
      </c>
      <c r="F121" s="63"/>
      <c r="G121" s="104">
        <v>2021</v>
      </c>
      <c r="H121" s="225" t="s">
        <v>2</v>
      </c>
      <c r="I121" s="225" t="str">
        <f t="shared" si="13"/>
        <v>OR</v>
      </c>
      <c r="J121" s="225" t="str">
        <f t="shared" si="14"/>
        <v>OR</v>
      </c>
      <c r="K121" s="152" t="str">
        <f>IF($L121=$M121,L121,CONCATENATE($L121,", ",IF(ISBLANK(N121),"",CONCATENATE(N121,", ")),$M121))</f>
        <v>Pacific</v>
      </c>
      <c r="L121" s="103" t="str">
        <f>INDEX('State '!$A$1:$C$62,MATCH($I121,'State '!$B:$B,0),3)</f>
        <v>Pacific</v>
      </c>
      <c r="M121" s="103" t="str">
        <f>INDEX('State '!$A$1:$C$62,MATCH($J121,'State '!$B:$B,0),3)</f>
        <v>Pacific</v>
      </c>
      <c r="N121" s="103"/>
      <c r="O121" s="164">
        <v>800</v>
      </c>
      <c r="P121" s="121">
        <v>106</v>
      </c>
      <c r="Q121" s="165">
        <v>450</v>
      </c>
      <c r="R121" s="104">
        <v>30</v>
      </c>
      <c r="S121" s="225" t="s">
        <v>135</v>
      </c>
      <c r="T121" s="225" t="s">
        <v>381</v>
      </c>
      <c r="U121" s="225" t="s">
        <v>382</v>
      </c>
      <c r="V121" s="103" t="s">
        <v>2236</v>
      </c>
      <c r="W121" s="82"/>
      <c r="X121" s="82"/>
      <c r="Y121" s="226"/>
    </row>
    <row r="122" spans="1:261" ht="38.25" x14ac:dyDescent="0.2">
      <c r="A122" s="102">
        <v>44295</v>
      </c>
      <c r="B122" s="223" t="s">
        <v>2616</v>
      </c>
      <c r="C122" s="83" t="s">
        <v>2617</v>
      </c>
      <c r="D122" s="223" t="s">
        <v>134</v>
      </c>
      <c r="E122" s="223" t="s">
        <v>143</v>
      </c>
      <c r="F122" s="63">
        <v>44293</v>
      </c>
      <c r="G122" s="104">
        <v>2021</v>
      </c>
      <c r="H122" s="225" t="s">
        <v>0</v>
      </c>
      <c r="I122" s="225" t="str">
        <f t="shared" si="13"/>
        <v>LA</v>
      </c>
      <c r="J122" s="225" t="str">
        <f t="shared" si="14"/>
        <v>LA</v>
      </c>
      <c r="K122" s="152" t="str">
        <f>IF($L122=$M122,L122,CONCATENATE($L122,", ",IF(ISBLANK(N122),"",CONCATENATE(N122,", ")),$M122))</f>
        <v>South Central</v>
      </c>
      <c r="L122" s="103" t="str">
        <f>INDEX('State '!$A$1:$C$62,MATCH($I122,'State '!$B:$B,0),3)</f>
        <v>South Central</v>
      </c>
      <c r="M122" s="103" t="str">
        <f>INDEX('State '!$A$1:$C$62,MATCH($J122,'State '!$B:$B,0),3)</f>
        <v>South Central</v>
      </c>
      <c r="N122" s="103"/>
      <c r="O122" s="164">
        <v>344.54500000000002</v>
      </c>
      <c r="P122" s="121">
        <v>24</v>
      </c>
      <c r="Q122" s="165">
        <v>1900</v>
      </c>
      <c r="R122" s="104">
        <v>42</v>
      </c>
      <c r="S122" s="225" t="s">
        <v>135</v>
      </c>
      <c r="T122" s="114" t="s">
        <v>381</v>
      </c>
      <c r="U122" s="225" t="s">
        <v>2618</v>
      </c>
      <c r="V122" s="103" t="s">
        <v>2236</v>
      </c>
      <c r="W122" s="82" t="s">
        <v>2897</v>
      </c>
      <c r="X122" s="223" t="s">
        <v>2904</v>
      </c>
      <c r="Y122" s="156" t="s">
        <v>2619</v>
      </c>
    </row>
    <row r="123" spans="1:261" ht="38.25" x14ac:dyDescent="0.2">
      <c r="A123" s="102">
        <v>44018</v>
      </c>
      <c r="B123" s="223" t="s">
        <v>2798</v>
      </c>
      <c r="C123" s="223" t="s">
        <v>2799</v>
      </c>
      <c r="D123" s="223" t="s">
        <v>134</v>
      </c>
      <c r="E123" s="223" t="s">
        <v>3154</v>
      </c>
      <c r="F123" s="63"/>
      <c r="G123" s="104">
        <v>2021</v>
      </c>
      <c r="H123" s="225" t="s">
        <v>478</v>
      </c>
      <c r="I123" s="225" t="str">
        <f t="shared" si="13"/>
        <v>PA</v>
      </c>
      <c r="J123" s="225" t="str">
        <f t="shared" si="14"/>
        <v>WV</v>
      </c>
      <c r="K123" s="152" t="str">
        <f>IF($L123=$M123,L123,CONCATENATE($L123,", ",IF(ISBLANK(N123),"",CONCATENATE(N123,", ")),$M123))</f>
        <v>Northeast</v>
      </c>
      <c r="L123" s="225" t="str">
        <f>INDEX('State '!$A$1:$C$62,MATCH($I123,'State '!$B:$B,0),3)</f>
        <v>Northeast</v>
      </c>
      <c r="M123" s="225" t="str">
        <f>INDEX('State '!$A$1:$C$62,MATCH($J123,'State '!$B:$B,0),3)</f>
        <v>Northeast</v>
      </c>
      <c r="N123" s="225"/>
      <c r="O123" s="164">
        <v>96</v>
      </c>
      <c r="P123" s="178">
        <v>17</v>
      </c>
      <c r="Q123" s="165">
        <v>140</v>
      </c>
      <c r="R123" s="104">
        <v>16</v>
      </c>
      <c r="S123" s="225" t="s">
        <v>135</v>
      </c>
      <c r="T123" s="225" t="s">
        <v>381</v>
      </c>
      <c r="U123" s="225" t="s">
        <v>2870</v>
      </c>
      <c r="V123" s="225" t="s">
        <v>2239</v>
      </c>
      <c r="W123" s="223" t="s">
        <v>2871</v>
      </c>
      <c r="X123" s="223" t="s">
        <v>2905</v>
      </c>
      <c r="Y123" s="226"/>
    </row>
    <row r="124" spans="1:261" ht="25.5" x14ac:dyDescent="0.2">
      <c r="A124" s="102">
        <v>44393</v>
      </c>
      <c r="B124" s="223" t="s">
        <v>3141</v>
      </c>
      <c r="C124" s="83" t="s">
        <v>2983</v>
      </c>
      <c r="D124" s="223" t="s">
        <v>140</v>
      </c>
      <c r="E124" s="223" t="s">
        <v>423</v>
      </c>
      <c r="F124" s="63"/>
      <c r="G124" s="104">
        <v>2021</v>
      </c>
      <c r="H124" s="225" t="s">
        <v>1356</v>
      </c>
      <c r="I124" s="225" t="str">
        <f t="shared" si="13"/>
        <v>OR</v>
      </c>
      <c r="J124" s="225" t="str">
        <f t="shared" si="14"/>
        <v>NV</v>
      </c>
      <c r="K124" s="231" t="str">
        <f>IF($L124=$M124,L124,CONCATENATE($L124,", ",IF(ISBLANK(N124),"",CONCATENATE(N124,", ")),$M124))</f>
        <v>Pacific, Mountain</v>
      </c>
      <c r="L124" s="103" t="str">
        <f>INDEX('State '!$A$1:$C$62,MATCH($I124,'State '!$B:$B,0),3)</f>
        <v>Pacific</v>
      </c>
      <c r="M124" s="103" t="str">
        <f>INDEX('State '!$A$1:$C$62,MATCH($J124,'State '!$B:$B,0),3)</f>
        <v>Mountain</v>
      </c>
      <c r="N124" s="103"/>
      <c r="O124" s="164">
        <v>13.45</v>
      </c>
      <c r="P124" s="178"/>
      <c r="Q124" s="165">
        <v>15</v>
      </c>
      <c r="R124" s="104"/>
      <c r="S124" s="225" t="s">
        <v>135</v>
      </c>
      <c r="T124" s="114" t="s">
        <v>381</v>
      </c>
      <c r="U124" s="225" t="s">
        <v>3142</v>
      </c>
      <c r="V124" s="103" t="s">
        <v>2239</v>
      </c>
      <c r="W124" s="223" t="s">
        <v>3143</v>
      </c>
      <c r="X124" s="223"/>
      <c r="Y124" s="167"/>
    </row>
    <row r="125" spans="1:261" ht="25.5" x14ac:dyDescent="0.2">
      <c r="A125" s="102">
        <v>44386</v>
      </c>
      <c r="B125" s="223" t="s">
        <v>3277</v>
      </c>
      <c r="C125" s="83" t="s">
        <v>239</v>
      </c>
      <c r="D125" s="223" t="s">
        <v>134</v>
      </c>
      <c r="E125" s="112" t="s">
        <v>143</v>
      </c>
      <c r="F125" s="63">
        <v>44383</v>
      </c>
      <c r="G125" s="64">
        <v>2021</v>
      </c>
      <c r="H125" s="225" t="s">
        <v>0</v>
      </c>
      <c r="I125" s="225" t="str">
        <f t="shared" si="13"/>
        <v>LA</v>
      </c>
      <c r="J125" s="225" t="str">
        <f t="shared" si="14"/>
        <v>LA</v>
      </c>
      <c r="K125" s="152" t="s">
        <v>9</v>
      </c>
      <c r="L125" s="103" t="str">
        <f>INDEX('State '!$A$1:$C$62,MATCH($I125,'State '!$B:$B,0),3)</f>
        <v>South Central</v>
      </c>
      <c r="M125" s="103" t="str">
        <f>INDEX('State '!$A$1:$C$62,MATCH($J125,'State '!$B:$B,0),3)</f>
        <v>South Central</v>
      </c>
      <c r="N125" s="103"/>
      <c r="O125" s="255">
        <v>0.05</v>
      </c>
      <c r="P125" s="178"/>
      <c r="Q125" s="165">
        <v>9</v>
      </c>
      <c r="R125" s="104">
        <v>4</v>
      </c>
      <c r="S125" s="225" t="s">
        <v>135</v>
      </c>
      <c r="T125" s="225" t="s">
        <v>381</v>
      </c>
      <c r="U125" s="225" t="s">
        <v>3278</v>
      </c>
      <c r="V125" s="103" t="s">
        <v>2236</v>
      </c>
      <c r="W125" s="82" t="s">
        <v>3279</v>
      </c>
      <c r="X125" s="82" t="s">
        <v>2903</v>
      </c>
      <c r="Y125" s="167"/>
      <c r="Z125" s="93"/>
    </row>
    <row r="126" spans="1:261" ht="51" x14ac:dyDescent="0.2">
      <c r="A126" s="230">
        <v>44292</v>
      </c>
      <c r="B126" s="224" t="s">
        <v>3223</v>
      </c>
      <c r="C126" s="224" t="s">
        <v>2761</v>
      </c>
      <c r="D126" s="224" t="s">
        <v>140</v>
      </c>
      <c r="E126" s="224" t="s">
        <v>2437</v>
      </c>
      <c r="F126" s="227"/>
      <c r="G126" s="229">
        <v>2023</v>
      </c>
      <c r="H126" s="228" t="s">
        <v>19</v>
      </c>
      <c r="I126" s="225" t="s">
        <v>19</v>
      </c>
      <c r="J126" s="225" t="s">
        <v>19</v>
      </c>
      <c r="K126" s="152" t="s">
        <v>5</v>
      </c>
      <c r="L126" s="103" t="s">
        <v>5</v>
      </c>
      <c r="M126" s="103" t="s">
        <v>5</v>
      </c>
      <c r="N126" s="103"/>
      <c r="O126" s="164">
        <v>205</v>
      </c>
      <c r="P126" s="240">
        <v>10</v>
      </c>
      <c r="Q126" s="232">
        <v>245</v>
      </c>
      <c r="R126" s="229"/>
      <c r="S126" s="228" t="s">
        <v>138</v>
      </c>
      <c r="T126" s="228" t="s">
        <v>3224</v>
      </c>
      <c r="U126" s="228"/>
      <c r="V126" s="103" t="s">
        <v>2236</v>
      </c>
      <c r="W126" s="82" t="s">
        <v>3225</v>
      </c>
      <c r="X126" s="82"/>
      <c r="Y126" s="226"/>
      <c r="Z126" s="93"/>
    </row>
    <row r="127" spans="1:261" s="19" customFormat="1" ht="25.5" x14ac:dyDescent="0.2">
      <c r="A127" s="102">
        <v>44372</v>
      </c>
      <c r="B127" s="223" t="s">
        <v>2764</v>
      </c>
      <c r="C127" s="83" t="s">
        <v>2594</v>
      </c>
      <c r="D127" s="223" t="s">
        <v>140</v>
      </c>
      <c r="E127" s="223" t="s">
        <v>143</v>
      </c>
      <c r="F127" s="63">
        <v>44356</v>
      </c>
      <c r="G127" s="104">
        <v>2021</v>
      </c>
      <c r="H127" s="225" t="s">
        <v>2765</v>
      </c>
      <c r="I127" s="225" t="str">
        <f t="shared" ref="I127:I132" si="15">LEFT($H127,2)</f>
        <v>PA</v>
      </c>
      <c r="J127" s="225" t="str">
        <f>RIGHT($H127,2)</f>
        <v>OH</v>
      </c>
      <c r="K127" s="152" t="str">
        <f>IF($L127=$M127,L127,CONCATENATE($L127,", ",IF(ISBLANK(N127),"",CONCATENATE(N127,", ")),$M127))</f>
        <v>Northeast</v>
      </c>
      <c r="L127" s="225" t="str">
        <f>INDEX('State '!$A$1:$C$62,MATCH($I127,'State '!$B:$B,0),3)</f>
        <v>Northeast</v>
      </c>
      <c r="M127" s="225" t="str">
        <f>INDEX('State '!$A$1:$C$62,MATCH($J127,'State '!$B:$B,0),3)</f>
        <v>Northeast</v>
      </c>
      <c r="N127" s="225"/>
      <c r="O127" s="164">
        <v>94.2</v>
      </c>
      <c r="P127" s="237">
        <v>5.0999999999999996</v>
      </c>
      <c r="Q127" s="165">
        <v>150</v>
      </c>
      <c r="R127" s="104">
        <v>36</v>
      </c>
      <c r="S127" s="225" t="s">
        <v>135</v>
      </c>
      <c r="T127" s="225" t="s">
        <v>381</v>
      </c>
      <c r="U127" s="225" t="s">
        <v>2766</v>
      </c>
      <c r="V127" s="225" t="s">
        <v>2239</v>
      </c>
      <c r="W127" s="223" t="s">
        <v>2767</v>
      </c>
      <c r="X127" s="223" t="s">
        <v>2905</v>
      </c>
      <c r="Y127" s="167" t="s">
        <v>2946</v>
      </c>
      <c r="Z127" s="106"/>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row>
    <row r="128" spans="1:261" s="19" customFormat="1" ht="38.25" x14ac:dyDescent="0.2">
      <c r="A128" s="102">
        <v>44239</v>
      </c>
      <c r="B128" s="223" t="s">
        <v>2773</v>
      </c>
      <c r="C128" s="223" t="s">
        <v>1885</v>
      </c>
      <c r="D128" s="223" t="s">
        <v>140</v>
      </c>
      <c r="E128" s="223" t="s">
        <v>423</v>
      </c>
      <c r="F128" s="63"/>
      <c r="G128" s="104">
        <v>2021</v>
      </c>
      <c r="H128" s="225" t="s">
        <v>2537</v>
      </c>
      <c r="I128" s="225" t="str">
        <f t="shared" si="15"/>
        <v>QU</v>
      </c>
      <c r="J128" s="225" t="str">
        <f>RIGHT($H128,2)</f>
        <v>ME</v>
      </c>
      <c r="K128" s="152" t="str">
        <f>IF($L128=$M128,L128,CONCATENATE($L128,", ",IF(ISBLANK(N128),"",CONCATENATE(N128,", ")),$M128))</f>
        <v>Canada, Northeast</v>
      </c>
      <c r="L128" s="103" t="str">
        <f>INDEX('State '!$A$1:$C$62,MATCH($I128,'State '!$B:$B,0),3)</f>
        <v>Canada</v>
      </c>
      <c r="M128" s="103" t="str">
        <f>INDEX('State '!$A$1:$C$62,MATCH($J128,'State '!$B:$B,0),3)</f>
        <v>Northeast</v>
      </c>
      <c r="N128" s="103"/>
      <c r="O128" s="164">
        <v>117.3</v>
      </c>
      <c r="P128" s="178"/>
      <c r="Q128" s="165">
        <v>63</v>
      </c>
      <c r="R128" s="104"/>
      <c r="S128" s="225" t="s">
        <v>135</v>
      </c>
      <c r="T128" s="225" t="s">
        <v>381</v>
      </c>
      <c r="U128" s="225" t="s">
        <v>3134</v>
      </c>
      <c r="V128" s="103" t="s">
        <v>2239</v>
      </c>
      <c r="W128" s="82" t="s">
        <v>3136</v>
      </c>
      <c r="X128" s="82"/>
      <c r="Y128" s="156" t="s">
        <v>2853</v>
      </c>
      <c r="Z128" s="106"/>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row>
    <row r="129" spans="1:261" s="19" customFormat="1" ht="38.25" x14ac:dyDescent="0.2">
      <c r="A129" s="102">
        <v>44239</v>
      </c>
      <c r="B129" s="223" t="s">
        <v>3135</v>
      </c>
      <c r="C129" s="223" t="s">
        <v>1885</v>
      </c>
      <c r="D129" s="223" t="s">
        <v>140</v>
      </c>
      <c r="E129" s="223" t="s">
        <v>423</v>
      </c>
      <c r="F129" s="63"/>
      <c r="G129" s="104">
        <v>2022</v>
      </c>
      <c r="H129" s="225" t="s">
        <v>2537</v>
      </c>
      <c r="I129" s="225" t="str">
        <f t="shared" si="15"/>
        <v>QU</v>
      </c>
      <c r="J129" s="225" t="str">
        <f>RIGHT($H129,2)</f>
        <v>ME</v>
      </c>
      <c r="K129" s="152" t="str">
        <f>IF($L129=$M129,L129,CONCATENATE($L129,", ",IF(ISBLANK(N129),"",CONCATENATE(N129,", ")),$M129))</f>
        <v>Canada, Northeast</v>
      </c>
      <c r="L129" s="103" t="str">
        <f>INDEX('State '!$A$1:$C$62,MATCH($I129,'State '!$B:$B,0),3)</f>
        <v>Canada</v>
      </c>
      <c r="M129" s="103" t="str">
        <f>INDEX('State '!$A$1:$C$62,MATCH($J129,'State '!$B:$B,0),3)</f>
        <v>Northeast</v>
      </c>
      <c r="N129" s="103"/>
      <c r="O129" s="164"/>
      <c r="P129" s="178"/>
      <c r="Q129" s="165">
        <v>18</v>
      </c>
      <c r="R129" s="104"/>
      <c r="S129" s="225" t="s">
        <v>135</v>
      </c>
      <c r="T129" s="225" t="s">
        <v>381</v>
      </c>
      <c r="U129" s="225" t="s">
        <v>3134</v>
      </c>
      <c r="V129" s="103" t="s">
        <v>2239</v>
      </c>
      <c r="W129" s="82" t="s">
        <v>3136</v>
      </c>
      <c r="X129" s="82"/>
      <c r="Y129" s="156" t="s">
        <v>2853</v>
      </c>
    </row>
    <row r="130" spans="1:261" s="19" customFormat="1" ht="25.5" x14ac:dyDescent="0.2">
      <c r="A130" s="102">
        <v>44306</v>
      </c>
      <c r="B130" s="223" t="s">
        <v>2664</v>
      </c>
      <c r="C130" s="223" t="s">
        <v>2039</v>
      </c>
      <c r="D130" s="223" t="s">
        <v>136</v>
      </c>
      <c r="E130" s="223" t="s">
        <v>423</v>
      </c>
      <c r="F130" s="63"/>
      <c r="G130" s="104">
        <v>2021</v>
      </c>
      <c r="H130" s="225" t="s">
        <v>6</v>
      </c>
      <c r="I130" s="225" t="str">
        <f t="shared" si="15"/>
        <v>TX</v>
      </c>
      <c r="J130" s="225" t="str">
        <f>RIGHT($H130,2)</f>
        <v>TX</v>
      </c>
      <c r="K130" s="152" t="str">
        <f>IF($L130=$M130,L130,CONCATENATE($L130,", ",IF(ISBLANK(N130),"",CONCATENATE(N130,", ")),$M130))</f>
        <v>South Central</v>
      </c>
      <c r="L130" s="225" t="str">
        <f>INDEX('State '!$A$1:$C$62,MATCH($I130,'State '!$B:$B,0),3)</f>
        <v>South Central</v>
      </c>
      <c r="M130" s="225" t="str">
        <f>INDEX('State '!$A$1:$C$62,MATCH($J130,'State '!$B:$B,0),3)</f>
        <v>South Central</v>
      </c>
      <c r="N130" s="225"/>
      <c r="O130" s="164"/>
      <c r="P130" s="121">
        <v>620</v>
      </c>
      <c r="Q130" s="165">
        <v>2000</v>
      </c>
      <c r="R130" s="104" t="s">
        <v>942</v>
      </c>
      <c r="S130" s="225" t="s">
        <v>138</v>
      </c>
      <c r="T130" s="225" t="s">
        <v>2665</v>
      </c>
      <c r="U130" s="225"/>
      <c r="V130" s="225" t="s">
        <v>2236</v>
      </c>
      <c r="W130" s="223" t="s">
        <v>3079</v>
      </c>
      <c r="X130" s="223"/>
      <c r="Y130" s="226"/>
      <c r="Z130" s="106"/>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row>
    <row r="131" spans="1:261" s="19" customFormat="1" ht="38.25" x14ac:dyDescent="0.2">
      <c r="A131" s="102">
        <v>44134</v>
      </c>
      <c r="B131" s="223" t="s">
        <v>3199</v>
      </c>
      <c r="C131" s="223" t="s">
        <v>2983</v>
      </c>
      <c r="D131" s="223" t="s">
        <v>140</v>
      </c>
      <c r="E131" s="112" t="s">
        <v>139</v>
      </c>
      <c r="F131" s="63"/>
      <c r="G131" s="64">
        <v>2022</v>
      </c>
      <c r="H131" s="225" t="s">
        <v>3200</v>
      </c>
      <c r="I131" s="225" t="str">
        <f t="shared" si="15"/>
        <v>IL</v>
      </c>
      <c r="J131" s="225" t="s">
        <v>34</v>
      </c>
      <c r="K131" s="152" t="s">
        <v>9</v>
      </c>
      <c r="L131" s="103" t="s">
        <v>9</v>
      </c>
      <c r="M131" s="103" t="s">
        <v>9</v>
      </c>
      <c r="N131" s="103"/>
      <c r="O131" s="164">
        <v>200</v>
      </c>
      <c r="P131" s="178"/>
      <c r="Q131" s="165">
        <v>72</v>
      </c>
      <c r="R131" s="104"/>
      <c r="S131" s="225" t="s">
        <v>135</v>
      </c>
      <c r="T131" s="225"/>
      <c r="U131" s="225"/>
      <c r="V131" s="103" t="s">
        <v>2239</v>
      </c>
      <c r="W131" s="82" t="s">
        <v>3201</v>
      </c>
      <c r="X131" s="82" t="s">
        <v>2907</v>
      </c>
      <c r="Y131" s="226"/>
      <c r="Z131" s="106"/>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row>
    <row r="132" spans="1:261" s="107" customFormat="1" ht="25.5" x14ac:dyDescent="0.2">
      <c r="A132" s="102">
        <v>44176</v>
      </c>
      <c r="B132" s="83" t="s">
        <v>2823</v>
      </c>
      <c r="C132" s="83" t="s">
        <v>200</v>
      </c>
      <c r="D132" s="83" t="s">
        <v>140</v>
      </c>
      <c r="E132" s="112" t="s">
        <v>423</v>
      </c>
      <c r="F132" s="65"/>
      <c r="G132" s="122">
        <v>2022</v>
      </c>
      <c r="H132" s="225" t="s">
        <v>10</v>
      </c>
      <c r="I132" s="225" t="str">
        <f t="shared" si="15"/>
        <v>NY</v>
      </c>
      <c r="J132" s="225" t="str">
        <f>RIGHT($H132,2)</f>
        <v>NY</v>
      </c>
      <c r="K132" s="152" t="str">
        <f>IF($L132=$M132,L132,CONCATENATE($L132,", ",IF(ISBLANK(N132),"",CONCATENATE(N132,", ")),$M132))</f>
        <v>Northeast</v>
      </c>
      <c r="L132" s="103" t="str">
        <f>INDEX('State '!$A$1:$C$62,MATCH($I132,'State '!$B:$B,0),3)</f>
        <v>Northeast</v>
      </c>
      <c r="M132" s="103" t="str">
        <f>INDEX('State '!$A$1:$C$62,MATCH($J132,'State '!$B:$B,0),3)</f>
        <v>Northeast</v>
      </c>
      <c r="N132" s="103"/>
      <c r="O132" s="164">
        <v>16</v>
      </c>
      <c r="P132" s="178"/>
      <c r="Q132" s="118">
        <v>21.478000000000002</v>
      </c>
      <c r="R132" s="66"/>
      <c r="S132" s="113" t="s">
        <v>135</v>
      </c>
      <c r="T132" s="114" t="s">
        <v>381</v>
      </c>
      <c r="U132" s="115" t="s">
        <v>2824</v>
      </c>
      <c r="V132" s="103" t="s">
        <v>2236</v>
      </c>
      <c r="W132" s="82" t="s">
        <v>2825</v>
      </c>
      <c r="X132" s="223" t="s">
        <v>2911</v>
      </c>
      <c r="Y132" s="166"/>
      <c r="Z132" s="111"/>
    </row>
    <row r="133" spans="1:261" x14ac:dyDescent="0.2">
      <c r="Z133" s="93"/>
    </row>
  </sheetData>
  <autoFilter ref="A2:Y132">
    <sortState ref="A3:Y132">
      <sortCondition ref="B2:B132"/>
    </sortState>
  </autoFilter>
  <hyperlinks>
    <hyperlink ref="Y122" r:id="rId1" location=".WxFgBfkvyJA "/>
    <hyperlink ref="Y99" r:id="rId2"/>
    <hyperlink ref="Y51" r:id="rId3"/>
    <hyperlink ref="Y54" r:id="rId4"/>
    <hyperlink ref="Y73" r:id="rId5"/>
    <hyperlink ref="Y118" r:id="rId6"/>
    <hyperlink ref="Y46" r:id="rId7" location=".XUHmUppKiJA" display="http://venturegloballng.com/plaquemines-project/plaquemines-pipeline/ - .XUHmUppKiJA"/>
    <hyperlink ref="Y47" r:id="rId8" location=".XUHmUppKiJA" display="http://venturegloballng.com/plaquemines-project/plaquemines-pipeline/ - .XUHmUppKiJA"/>
    <hyperlink ref="Y110" r:id="rId9"/>
    <hyperlink ref="Y25" r:id="rId10"/>
    <hyperlink ref="Y31" r:id="rId11"/>
    <hyperlink ref="Y48" r:id="rId12" location="east-texas" display="https://tracemidstream.com/operations/ - east-texas"/>
    <hyperlink ref="Y127" r:id="rId13"/>
    <hyperlink ref="Y103" r:id="rId14"/>
    <hyperlink ref="Y5" r:id="rId15"/>
    <hyperlink ref="Y7" r:id="rId16"/>
    <hyperlink ref="Y80" r:id="rId17"/>
    <hyperlink ref="Y114" r:id="rId18"/>
    <hyperlink ref="Y14" r:id="rId19"/>
    <hyperlink ref="Y15" r:id="rId20"/>
    <hyperlink ref="Y87" r:id="rId21"/>
    <hyperlink ref="Y92" r:id="rId22"/>
    <hyperlink ref="Y41" r:id="rId23" location="documents" display="https://www.tcenergy.com/operations/natural-gas/eastern-panhandle-expansion-project/ - documents"/>
    <hyperlink ref="Y24" r:id="rId24"/>
    <hyperlink ref="Y129" r:id="rId25"/>
    <hyperlink ref="Y116" r:id="rId26"/>
    <hyperlink ref="Y128" r:id="rId27"/>
    <hyperlink ref="Y27" r:id="rId28"/>
    <hyperlink ref="Y111" r:id="rId29" display="https://www.nmgco.com/userfiles/files/5 4 20 Santa Fe Loop.pdf"/>
    <hyperlink ref="Y86" r:id="rId30"/>
    <hyperlink ref="Y49" r:id="rId31"/>
    <hyperlink ref="Y91" r:id="rId32"/>
    <hyperlink ref="Y97" r:id="rId33"/>
  </hyperlinks>
  <pageMargins left="0.7" right="0.7" top="0.25" bottom="0.25" header="0" footer="0"/>
  <pageSetup paperSize="5" scale="10" orientation="landscape" r:id="rId3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JC1045"/>
  <sheetViews>
    <sheetView showGridLines="0" zoomScaleNormal="100" workbookViewId="0">
      <pane ySplit="2" topLeftCell="A3" activePane="bottomLeft" state="frozen"/>
      <selection pane="bottomLeft" activeCell="C1005" sqref="C1005"/>
    </sheetView>
  </sheetViews>
  <sheetFormatPr defaultColWidth="21.5703125" defaultRowHeight="12.75" x14ac:dyDescent="0.2"/>
  <cols>
    <col min="1" max="1" width="16.28515625" style="123" customWidth="1"/>
    <col min="2" max="2" width="43.42578125" style="124" customWidth="1"/>
    <col min="3" max="3" width="40" style="124" customWidth="1"/>
    <col min="4" max="4" width="14.7109375" style="124" customWidth="1"/>
    <col min="5" max="5" width="15.85546875" style="125" customWidth="1"/>
    <col min="6" max="6" width="14.5703125" style="126" customWidth="1"/>
    <col min="7" max="7" width="15.42578125" style="127" customWidth="1"/>
    <col min="8" max="8" width="24.5703125" style="123" customWidth="1"/>
    <col min="9" max="10" width="20.7109375" style="123" customWidth="1"/>
    <col min="11" max="11" width="27" style="123" customWidth="1"/>
    <col min="12" max="14" width="19" style="123" customWidth="1"/>
    <col min="15" max="15" width="19" style="128" bestFit="1" customWidth="1"/>
    <col min="16" max="16" width="11.140625" style="128" customWidth="1"/>
    <col min="17" max="17" width="21.5703125" style="128" customWidth="1"/>
    <col min="18" max="18" width="17.140625" style="129" customWidth="1"/>
    <col min="19" max="19" width="10.7109375" style="130" customWidth="1"/>
    <col min="20" max="20" width="15.42578125" style="131" customWidth="1"/>
    <col min="21" max="21" width="19.42578125" style="132" customWidth="1"/>
    <col min="22" max="22" width="17.42578125" style="93" customWidth="1"/>
    <col min="23" max="23" width="53.140625" style="133" customWidth="1"/>
    <col min="24" max="24" width="21.5703125" style="106"/>
    <col min="25" max="25" width="72.140625" style="169" customWidth="1"/>
    <col min="29" max="16384" width="21.5703125" style="93"/>
  </cols>
  <sheetData>
    <row r="1" spans="1:262" ht="15.75" x14ac:dyDescent="0.25">
      <c r="A1" s="85" t="s">
        <v>1855</v>
      </c>
      <c r="B1" s="86"/>
      <c r="C1" s="86"/>
      <c r="D1" s="86"/>
      <c r="E1" s="86"/>
      <c r="F1" s="87"/>
      <c r="G1" s="88"/>
      <c r="H1" s="85"/>
      <c r="I1" s="85"/>
      <c r="J1" s="85"/>
      <c r="K1" s="85"/>
      <c r="L1" s="85"/>
      <c r="M1" s="85"/>
      <c r="N1" s="85"/>
      <c r="O1" s="89"/>
      <c r="P1" s="89"/>
      <c r="Q1" s="89"/>
      <c r="R1" s="89"/>
      <c r="S1" s="85"/>
      <c r="T1" s="85"/>
      <c r="U1" s="90"/>
      <c r="V1" s="91"/>
      <c r="W1" s="92"/>
      <c r="X1" s="91"/>
      <c r="Y1" s="168"/>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row>
    <row r="2" spans="1:262" s="101" customFormat="1" ht="26.25" thickBot="1" x14ac:dyDescent="0.25">
      <c r="A2" s="94" t="s">
        <v>121</v>
      </c>
      <c r="B2" s="95" t="s">
        <v>122</v>
      </c>
      <c r="C2" s="95" t="s">
        <v>123</v>
      </c>
      <c r="D2" s="95" t="s">
        <v>124</v>
      </c>
      <c r="E2" s="95" t="s">
        <v>127</v>
      </c>
      <c r="F2" s="96" t="s">
        <v>128</v>
      </c>
      <c r="G2" s="97" t="s">
        <v>129</v>
      </c>
      <c r="H2" s="98" t="s">
        <v>194</v>
      </c>
      <c r="I2" s="98" t="s">
        <v>2316</v>
      </c>
      <c r="J2" s="98" t="s">
        <v>2317</v>
      </c>
      <c r="K2" s="98" t="s">
        <v>195</v>
      </c>
      <c r="L2" s="98" t="s">
        <v>2319</v>
      </c>
      <c r="M2" s="98" t="s">
        <v>2318</v>
      </c>
      <c r="N2" s="98" t="s">
        <v>2530</v>
      </c>
      <c r="O2" s="99" t="s">
        <v>130</v>
      </c>
      <c r="P2" s="99" t="s">
        <v>131</v>
      </c>
      <c r="Q2" s="98" t="s">
        <v>132</v>
      </c>
      <c r="R2" s="98" t="s">
        <v>185</v>
      </c>
      <c r="S2" s="100" t="s">
        <v>125</v>
      </c>
      <c r="T2" s="98" t="s">
        <v>192</v>
      </c>
      <c r="U2" s="98" t="s">
        <v>193</v>
      </c>
      <c r="V2" s="98" t="s">
        <v>2235</v>
      </c>
      <c r="W2" s="95" t="s">
        <v>2241</v>
      </c>
      <c r="X2" s="95" t="s">
        <v>2930</v>
      </c>
      <c r="Y2" s="95" t="s">
        <v>2497</v>
      </c>
    </row>
    <row r="3" spans="1:262" x14ac:dyDescent="0.2">
      <c r="A3" s="193">
        <v>42614</v>
      </c>
      <c r="B3" s="172" t="s">
        <v>2140</v>
      </c>
      <c r="C3" s="172" t="s">
        <v>1782</v>
      </c>
      <c r="D3" s="172" t="s">
        <v>1935</v>
      </c>
      <c r="E3" s="173" t="s">
        <v>139</v>
      </c>
      <c r="F3" s="174">
        <v>42339</v>
      </c>
      <c r="G3" s="186">
        <v>2015</v>
      </c>
      <c r="H3" s="171" t="s">
        <v>2029</v>
      </c>
      <c r="I3" s="171" t="str">
        <f t="shared" ref="I3:I18" si="0">LEFT($H3,2)</f>
        <v>IN</v>
      </c>
      <c r="J3" s="171" t="str">
        <f t="shared" ref="J3:J18" si="1">RIGHT($H3,2)</f>
        <v>LA</v>
      </c>
      <c r="K3" s="171" t="str">
        <f t="shared" ref="K3:K18" si="2">IF($L3=$M3,L3,CONCATENATE($L3,", ",IF(ISBLANK(N3),"",CONCATENATE(N3,", ")),$M3))</f>
        <v>Midwest, South Central</v>
      </c>
      <c r="L3" s="171" t="str">
        <f>INDEX('State '!$A$1:$C$62,MATCH($I3,'State '!$B:$B,0),3)</f>
        <v>Midwest</v>
      </c>
      <c r="M3" s="171" t="str">
        <f>INDEX('State '!$A$1:$C$62,MATCH($J3,'State '!$B:$B,0),3)</f>
        <v>South Central</v>
      </c>
      <c r="N3" s="171"/>
      <c r="O3" s="177">
        <v>50</v>
      </c>
      <c r="P3" s="177"/>
      <c r="Q3" s="177">
        <v>750</v>
      </c>
      <c r="R3" s="178"/>
      <c r="S3" s="179" t="s">
        <v>135</v>
      </c>
      <c r="T3" s="176" t="s">
        <v>381</v>
      </c>
      <c r="U3" s="180" t="s">
        <v>382</v>
      </c>
      <c r="V3" s="171" t="s">
        <v>2239</v>
      </c>
      <c r="W3" s="170"/>
      <c r="X3" s="170"/>
      <c r="Y3" s="170"/>
      <c r="Z3" s="106"/>
      <c r="AA3" s="93"/>
      <c r="AB3" s="93"/>
    </row>
    <row r="4" spans="1:262" x14ac:dyDescent="0.2">
      <c r="A4" s="193">
        <v>40619</v>
      </c>
      <c r="B4" s="184" t="s">
        <v>579</v>
      </c>
      <c r="C4" s="184" t="s">
        <v>247</v>
      </c>
      <c r="D4" s="184" t="s">
        <v>140</v>
      </c>
      <c r="E4" s="184" t="s">
        <v>143</v>
      </c>
      <c r="F4" s="185">
        <v>40483</v>
      </c>
      <c r="G4" s="186">
        <v>2010</v>
      </c>
      <c r="H4" s="171" t="s">
        <v>29</v>
      </c>
      <c r="I4" s="171" t="str">
        <f t="shared" si="0"/>
        <v>WY</v>
      </c>
      <c r="J4" s="171" t="str">
        <f t="shared" si="1"/>
        <v>WY</v>
      </c>
      <c r="K4" s="171" t="str">
        <f t="shared" si="2"/>
        <v>Mountain</v>
      </c>
      <c r="L4" s="171" t="str">
        <f>INDEX('State '!$A$1:$C$62,MATCH($I4,'State '!$B:$B,0),3)</f>
        <v>Mountain</v>
      </c>
      <c r="M4" s="171" t="str">
        <f>INDEX('State '!$A$1:$C$62,MATCH($J4,'State '!$B:$B,0),3)</f>
        <v>Mountain</v>
      </c>
      <c r="N4" s="171"/>
      <c r="O4" s="177">
        <v>71</v>
      </c>
      <c r="P4" s="178">
        <v>2.4300000000000002</v>
      </c>
      <c r="Q4" s="178">
        <v>285</v>
      </c>
      <c r="R4" s="177">
        <v>20</v>
      </c>
      <c r="S4" s="171" t="s">
        <v>135</v>
      </c>
      <c r="T4" s="171" t="s">
        <v>381</v>
      </c>
      <c r="U4" s="171" t="s">
        <v>580</v>
      </c>
      <c r="V4" s="171"/>
      <c r="W4" s="170"/>
      <c r="X4" s="170"/>
      <c r="Y4" s="208"/>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row>
    <row r="5" spans="1:262" s="19" customFormat="1" x14ac:dyDescent="0.2">
      <c r="A5" s="193">
        <v>41349</v>
      </c>
      <c r="B5" s="184" t="s">
        <v>1896</v>
      </c>
      <c r="C5" s="184" t="s">
        <v>218</v>
      </c>
      <c r="D5" s="184" t="s">
        <v>140</v>
      </c>
      <c r="E5" s="184" t="s">
        <v>143</v>
      </c>
      <c r="F5" s="185"/>
      <c r="G5" s="186">
        <v>2012</v>
      </c>
      <c r="H5" s="171" t="s">
        <v>455</v>
      </c>
      <c r="I5" s="171" t="str">
        <f t="shared" si="0"/>
        <v>DE</v>
      </c>
      <c r="J5" s="171" t="str">
        <f t="shared" si="1"/>
        <v>MD</v>
      </c>
      <c r="K5" s="171" t="str">
        <f t="shared" si="2"/>
        <v>Northeast</v>
      </c>
      <c r="L5" s="171" t="str">
        <f>INDEX('State '!$A$1:$C$62,MATCH($I5,'State '!$B:$B,0),3)</f>
        <v>Northeast</v>
      </c>
      <c r="M5" s="171" t="str">
        <f>INDEX('State '!$A$1:$C$62,MATCH($J5,'State '!$B:$B,0),3)</f>
        <v>Northeast</v>
      </c>
      <c r="N5" s="171"/>
      <c r="O5" s="177">
        <v>13</v>
      </c>
      <c r="P5" s="178">
        <v>21.7</v>
      </c>
      <c r="Q5" s="178">
        <v>6.25</v>
      </c>
      <c r="R5" s="177" t="s">
        <v>456</v>
      </c>
      <c r="S5" s="171" t="s">
        <v>135</v>
      </c>
      <c r="T5" s="171" t="s">
        <v>381</v>
      </c>
      <c r="U5" s="171" t="s">
        <v>457</v>
      </c>
      <c r="V5" s="171"/>
      <c r="W5" s="170"/>
      <c r="X5" s="170"/>
      <c r="Y5" s="170"/>
    </row>
    <row r="6" spans="1:262" x14ac:dyDescent="0.2">
      <c r="A6" s="193">
        <v>42273</v>
      </c>
      <c r="B6" s="184" t="s">
        <v>2034</v>
      </c>
      <c r="C6" s="184" t="s">
        <v>228</v>
      </c>
      <c r="D6" s="184" t="s">
        <v>134</v>
      </c>
      <c r="E6" s="184" t="s">
        <v>143</v>
      </c>
      <c r="F6" s="185">
        <v>42284</v>
      </c>
      <c r="G6" s="186">
        <v>2015</v>
      </c>
      <c r="H6" s="171" t="s">
        <v>31</v>
      </c>
      <c r="I6" s="171" t="str">
        <f t="shared" si="0"/>
        <v>NV</v>
      </c>
      <c r="J6" s="171" t="str">
        <f t="shared" si="1"/>
        <v>NV</v>
      </c>
      <c r="K6" s="171" t="str">
        <f t="shared" si="2"/>
        <v>Mountain</v>
      </c>
      <c r="L6" s="171" t="str">
        <f>INDEX('State '!$A$1:$C$62,MATCH($I6,'State '!$B:$B,0),3)</f>
        <v>Mountain</v>
      </c>
      <c r="M6" s="171" t="str">
        <f>INDEX('State '!$A$1:$C$62,MATCH($J6,'State '!$B:$B,0),3)</f>
        <v>Mountain</v>
      </c>
      <c r="N6" s="171"/>
      <c r="O6" s="177"/>
      <c r="P6" s="178">
        <v>35</v>
      </c>
      <c r="Q6" s="178">
        <v>22</v>
      </c>
      <c r="R6" s="177"/>
      <c r="S6" s="171" t="s">
        <v>135</v>
      </c>
      <c r="T6" s="171" t="s">
        <v>381</v>
      </c>
      <c r="U6" s="171" t="s">
        <v>2098</v>
      </c>
      <c r="V6" s="171" t="s">
        <v>2236</v>
      </c>
      <c r="W6" s="170"/>
      <c r="X6" s="170"/>
      <c r="Y6" s="170"/>
      <c r="Z6" s="106"/>
      <c r="AA6" s="93"/>
      <c r="AB6" s="93"/>
    </row>
    <row r="7" spans="1:262" s="19" customFormat="1" x14ac:dyDescent="0.2">
      <c r="A7" s="193">
        <v>43454</v>
      </c>
      <c r="B7" s="172" t="s">
        <v>2415</v>
      </c>
      <c r="C7" s="172" t="s">
        <v>228</v>
      </c>
      <c r="D7" s="172" t="s">
        <v>140</v>
      </c>
      <c r="E7" s="173" t="s">
        <v>143</v>
      </c>
      <c r="F7" s="174">
        <v>43438</v>
      </c>
      <c r="G7" s="175">
        <v>2018</v>
      </c>
      <c r="H7" s="171" t="s">
        <v>31</v>
      </c>
      <c r="I7" s="171" t="str">
        <f t="shared" si="0"/>
        <v>NV</v>
      </c>
      <c r="J7" s="171" t="str">
        <f t="shared" si="1"/>
        <v>NV</v>
      </c>
      <c r="K7" s="176" t="str">
        <f t="shared" si="2"/>
        <v>Mountain</v>
      </c>
      <c r="L7" s="171" t="str">
        <f>INDEX('State '!$A$1:$C$62,MATCH($I7,'State '!$B:$B,0),3)</f>
        <v>Mountain</v>
      </c>
      <c r="M7" s="171" t="str">
        <f>INDEX('State '!$A$1:$C$62,MATCH($J7,'State '!$B:$B,0),3)</f>
        <v>Mountain</v>
      </c>
      <c r="N7" s="171"/>
      <c r="O7" s="177">
        <v>17.95</v>
      </c>
      <c r="P7" s="177">
        <v>8.4600000000000009</v>
      </c>
      <c r="Q7" s="177">
        <v>4.6040000000000001</v>
      </c>
      <c r="R7" s="178" t="s">
        <v>2416</v>
      </c>
      <c r="S7" s="179" t="s">
        <v>138</v>
      </c>
      <c r="T7" s="176" t="s">
        <v>381</v>
      </c>
      <c r="U7" s="180" t="s">
        <v>2441</v>
      </c>
      <c r="V7" s="171" t="s">
        <v>2236</v>
      </c>
      <c r="W7" s="181"/>
      <c r="X7" s="170"/>
      <c r="Y7" s="170"/>
      <c r="Z7" s="106"/>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row>
    <row r="8" spans="1:262" s="19" customFormat="1" x14ac:dyDescent="0.2">
      <c r="A8" s="193">
        <v>40848</v>
      </c>
      <c r="B8" s="184" t="s">
        <v>494</v>
      </c>
      <c r="C8" s="184" t="s">
        <v>206</v>
      </c>
      <c r="D8" s="184" t="s">
        <v>140</v>
      </c>
      <c r="E8" s="184" t="s">
        <v>143</v>
      </c>
      <c r="F8" s="185">
        <v>40848</v>
      </c>
      <c r="G8" s="186">
        <v>2011</v>
      </c>
      <c r="H8" s="171" t="s">
        <v>400</v>
      </c>
      <c r="I8" s="171" t="str">
        <f t="shared" si="0"/>
        <v>PA</v>
      </c>
      <c r="J8" s="171" t="str">
        <f t="shared" si="1"/>
        <v>NJ</v>
      </c>
      <c r="K8" s="171" t="str">
        <f t="shared" si="2"/>
        <v>Northeast</v>
      </c>
      <c r="L8" s="171" t="str">
        <f>INDEX('State '!$A$1:$C$62,MATCH($I8,'State '!$B:$B,0),3)</f>
        <v>Northeast</v>
      </c>
      <c r="M8" s="171" t="str">
        <f>INDEX('State '!$A$1:$C$62,MATCH($J8,'State '!$B:$B,0),3)</f>
        <v>Northeast</v>
      </c>
      <c r="N8" s="171"/>
      <c r="O8" s="178">
        <v>643</v>
      </c>
      <c r="P8" s="178">
        <v>127.4</v>
      </c>
      <c r="Q8" s="178">
        <v>350</v>
      </c>
      <c r="R8" s="177">
        <v>30</v>
      </c>
      <c r="S8" s="171" t="s">
        <v>135</v>
      </c>
      <c r="T8" s="171" t="s">
        <v>381</v>
      </c>
      <c r="U8" s="171" t="s">
        <v>495</v>
      </c>
      <c r="V8" s="171"/>
      <c r="W8" s="170"/>
      <c r="X8" s="170"/>
      <c r="Y8" s="208"/>
      <c r="Z8" s="106"/>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row>
    <row r="9" spans="1:262" s="19" customFormat="1" x14ac:dyDescent="0.2">
      <c r="A9" s="193">
        <v>42598</v>
      </c>
      <c r="B9" s="172" t="s">
        <v>2204</v>
      </c>
      <c r="C9" s="172" t="s">
        <v>206</v>
      </c>
      <c r="D9" s="172" t="s">
        <v>2201</v>
      </c>
      <c r="E9" s="173" t="s">
        <v>143</v>
      </c>
      <c r="F9" s="174">
        <v>39063</v>
      </c>
      <c r="G9" s="175">
        <v>2006</v>
      </c>
      <c r="H9" s="171" t="s">
        <v>1372</v>
      </c>
      <c r="I9" s="171" t="str">
        <f t="shared" si="0"/>
        <v>NY</v>
      </c>
      <c r="J9" s="171" t="str">
        <f t="shared" si="1"/>
        <v>PA</v>
      </c>
      <c r="K9" s="171" t="str">
        <f t="shared" si="2"/>
        <v>Northeast</v>
      </c>
      <c r="L9" s="171" t="str">
        <f>INDEX('State '!$A$1:$C$62,MATCH($I9,'State '!$B:$B,0),3)</f>
        <v>Northeast</v>
      </c>
      <c r="M9" s="171" t="str">
        <f>INDEX('State '!$A$1:$C$62,MATCH($J9,'State '!$B:$B,0),3)</f>
        <v>Northeast</v>
      </c>
      <c r="N9" s="171"/>
      <c r="O9" s="178"/>
      <c r="P9" s="178">
        <v>24</v>
      </c>
      <c r="Q9" s="177">
        <v>-487</v>
      </c>
      <c r="R9" s="177" t="s">
        <v>413</v>
      </c>
      <c r="S9" s="171" t="s">
        <v>135</v>
      </c>
      <c r="T9" s="171" t="s">
        <v>381</v>
      </c>
      <c r="U9" s="180" t="s">
        <v>2205</v>
      </c>
      <c r="V9" s="171"/>
      <c r="W9" s="170"/>
      <c r="X9" s="170"/>
      <c r="Y9" s="170"/>
      <c r="Z9" s="106"/>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row>
    <row r="10" spans="1:262" s="19" customFormat="1" x14ac:dyDescent="0.2">
      <c r="A10" s="193">
        <v>40609</v>
      </c>
      <c r="B10" s="172" t="s">
        <v>511</v>
      </c>
      <c r="C10" s="172" t="s">
        <v>233</v>
      </c>
      <c r="D10" s="172" t="s">
        <v>136</v>
      </c>
      <c r="E10" s="173" t="s">
        <v>143</v>
      </c>
      <c r="F10" s="174">
        <v>40848</v>
      </c>
      <c r="G10" s="175">
        <v>2011</v>
      </c>
      <c r="H10" s="171" t="s">
        <v>0</v>
      </c>
      <c r="I10" s="171" t="str">
        <f t="shared" si="0"/>
        <v>LA</v>
      </c>
      <c r="J10" s="171" t="str">
        <f t="shared" si="1"/>
        <v>LA</v>
      </c>
      <c r="K10" s="171" t="str">
        <f t="shared" si="2"/>
        <v>South Central</v>
      </c>
      <c r="L10" s="171" t="str">
        <f>INDEX('State '!$A$1:$C$62,MATCH($I10,'State '!$B:$B,0),3)</f>
        <v>South Central</v>
      </c>
      <c r="M10" s="171" t="str">
        <f>INDEX('State '!$A$1:$C$62,MATCH($J10,'State '!$B:$B,0),3)</f>
        <v>South Central</v>
      </c>
      <c r="N10" s="171"/>
      <c r="O10" s="178">
        <v>1500</v>
      </c>
      <c r="P10" s="177">
        <v>270</v>
      </c>
      <c r="Q10" s="177">
        <v>1800</v>
      </c>
      <c r="R10" s="178" t="s">
        <v>512</v>
      </c>
      <c r="S10" s="179" t="s">
        <v>138</v>
      </c>
      <c r="T10" s="176" t="s">
        <v>187</v>
      </c>
      <c r="U10" s="180" t="s">
        <v>382</v>
      </c>
      <c r="V10" s="171"/>
      <c r="W10" s="170"/>
      <c r="X10" s="170"/>
      <c r="Y10" s="170"/>
      <c r="Z10" s="106"/>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row>
    <row r="11" spans="1:262" s="19" customFormat="1" x14ac:dyDescent="0.2">
      <c r="A11" s="102">
        <v>43124</v>
      </c>
      <c r="B11" s="82" t="s">
        <v>1990</v>
      </c>
      <c r="C11" s="82" t="s">
        <v>200</v>
      </c>
      <c r="D11" s="82" t="s">
        <v>140</v>
      </c>
      <c r="E11" s="82" t="s">
        <v>2437</v>
      </c>
      <c r="F11" s="63"/>
      <c r="G11" s="64"/>
      <c r="H11" s="103" t="s">
        <v>1991</v>
      </c>
      <c r="I11" s="103" t="str">
        <f t="shared" si="0"/>
        <v>NY</v>
      </c>
      <c r="J11" s="103" t="str">
        <f t="shared" si="1"/>
        <v>MA</v>
      </c>
      <c r="K11" s="152" t="str">
        <f t="shared" si="2"/>
        <v>Northeast</v>
      </c>
      <c r="L11" s="103" t="str">
        <f>INDEX('State '!$A$1:$C$62,MATCH($I11,'State '!$B:$B,0),3)</f>
        <v>Northeast</v>
      </c>
      <c r="M11" s="103" t="str">
        <f>INDEX('State '!$A$1:$C$62,MATCH($J11,'State '!$B:$B,0),3)</f>
        <v>Northeast</v>
      </c>
      <c r="N11" s="103"/>
      <c r="O11" s="178">
        <v>3000</v>
      </c>
      <c r="P11" s="199">
        <v>123</v>
      </c>
      <c r="Q11" s="165">
        <v>925</v>
      </c>
      <c r="R11" s="104"/>
      <c r="S11" s="103" t="s">
        <v>135</v>
      </c>
      <c r="T11" s="103" t="s">
        <v>381</v>
      </c>
      <c r="U11" s="103" t="s">
        <v>382</v>
      </c>
      <c r="V11" s="103" t="s">
        <v>2239</v>
      </c>
      <c r="W11" s="82"/>
      <c r="X11" s="82"/>
      <c r="Y11" s="105"/>
      <c r="Z11" s="106"/>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row>
    <row r="12" spans="1:262" s="19" customFormat="1" ht="25.5" x14ac:dyDescent="0.2">
      <c r="A12" s="193">
        <v>43068</v>
      </c>
      <c r="B12" s="184" t="s">
        <v>2016</v>
      </c>
      <c r="C12" s="184" t="s">
        <v>199</v>
      </c>
      <c r="D12" s="184" t="s">
        <v>1935</v>
      </c>
      <c r="E12" s="184" t="s">
        <v>143</v>
      </c>
      <c r="F12" s="185">
        <v>43039</v>
      </c>
      <c r="G12" s="186">
        <v>2017</v>
      </c>
      <c r="H12" s="171" t="s">
        <v>2425</v>
      </c>
      <c r="I12" s="171" t="str">
        <f t="shared" si="0"/>
        <v>PA</v>
      </c>
      <c r="J12" s="171" t="str">
        <f t="shared" si="1"/>
        <v>MS</v>
      </c>
      <c r="K12" s="176" t="str">
        <f t="shared" si="2"/>
        <v>Northeast, Midwest, South Central</v>
      </c>
      <c r="L12" s="171" t="str">
        <f>INDEX('State '!$A$1:$C$62,MATCH($I12,'State '!$B:$B,0),3)</f>
        <v>Northeast</v>
      </c>
      <c r="M12" s="171" t="str">
        <f>INDEX('State '!$A$1:$C$62,MATCH($J12,'State '!$B:$B,0),3)</f>
        <v>South Central</v>
      </c>
      <c r="N12" s="171" t="s">
        <v>9</v>
      </c>
      <c r="O12" s="178">
        <v>256</v>
      </c>
      <c r="P12" s="178"/>
      <c r="Q12" s="178">
        <v>320</v>
      </c>
      <c r="R12" s="177"/>
      <c r="S12" s="171" t="s">
        <v>135</v>
      </c>
      <c r="T12" s="171" t="s">
        <v>381</v>
      </c>
      <c r="U12" s="171" t="s">
        <v>2158</v>
      </c>
      <c r="V12" s="171" t="s">
        <v>2239</v>
      </c>
      <c r="W12" s="170"/>
      <c r="X12" s="170"/>
      <c r="Y12" s="170"/>
      <c r="Z12" s="106"/>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row>
    <row r="13" spans="1:262" s="19" customFormat="1" x14ac:dyDescent="0.2">
      <c r="A13" s="193">
        <v>42598</v>
      </c>
      <c r="B13" s="172" t="s">
        <v>2203</v>
      </c>
      <c r="C13" s="172" t="s">
        <v>229</v>
      </c>
      <c r="D13" s="172" t="s">
        <v>134</v>
      </c>
      <c r="E13" s="173" t="s">
        <v>143</v>
      </c>
      <c r="F13" s="174">
        <v>39063</v>
      </c>
      <c r="G13" s="175">
        <v>2006</v>
      </c>
      <c r="H13" s="171" t="s">
        <v>1372</v>
      </c>
      <c r="I13" s="171" t="str">
        <f t="shared" si="0"/>
        <v>NY</v>
      </c>
      <c r="J13" s="171" t="str">
        <f t="shared" si="1"/>
        <v>PA</v>
      </c>
      <c r="K13" s="171" t="str">
        <f t="shared" si="2"/>
        <v>Northeast</v>
      </c>
      <c r="L13" s="171" t="str">
        <f>INDEX('State '!$A$1:$C$62,MATCH($I13,'State '!$B:$B,0),3)</f>
        <v>Northeast</v>
      </c>
      <c r="M13" s="171" t="str">
        <f>INDEX('State '!$A$1:$C$62,MATCH($J13,'State '!$B:$B,0),3)</f>
        <v>Northeast</v>
      </c>
      <c r="N13" s="171"/>
      <c r="O13" s="178"/>
      <c r="P13" s="178">
        <v>24</v>
      </c>
      <c r="Q13" s="177">
        <v>487</v>
      </c>
      <c r="R13" s="177" t="s">
        <v>413</v>
      </c>
      <c r="S13" s="171" t="s">
        <v>135</v>
      </c>
      <c r="T13" s="171" t="s">
        <v>381</v>
      </c>
      <c r="U13" s="180" t="s">
        <v>2206</v>
      </c>
      <c r="V13" s="171"/>
      <c r="W13" s="170"/>
      <c r="X13" s="170"/>
      <c r="Y13" s="170"/>
      <c r="Z13" s="106"/>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row>
    <row r="14" spans="1:262" x14ac:dyDescent="0.2">
      <c r="A14" s="193">
        <v>39990</v>
      </c>
      <c r="B14" s="184" t="s">
        <v>1149</v>
      </c>
      <c r="C14" s="184" t="s">
        <v>327</v>
      </c>
      <c r="D14" s="184" t="s">
        <v>134</v>
      </c>
      <c r="E14" s="184" t="s">
        <v>143</v>
      </c>
      <c r="F14" s="185">
        <v>38274</v>
      </c>
      <c r="G14" s="186">
        <v>2004</v>
      </c>
      <c r="H14" s="171" t="s">
        <v>410</v>
      </c>
      <c r="I14" s="171" t="str">
        <f t="shared" si="0"/>
        <v>TX</v>
      </c>
      <c r="J14" s="171" t="str">
        <f t="shared" si="1"/>
        <v>MX</v>
      </c>
      <c r="K14" s="171" t="str">
        <f t="shared" si="2"/>
        <v>South Central, Mexico</v>
      </c>
      <c r="L14" s="171" t="str">
        <f>INDEX('State '!$A$1:$C$62,MATCH($I14,'State '!$B:$B,0),3)</f>
        <v>South Central</v>
      </c>
      <c r="M14" s="171" t="str">
        <f>INDEX('State '!$A$1:$C$62,MATCH($J14,'State '!$B:$B,0),3)</f>
        <v>Mexico</v>
      </c>
      <c r="N14" s="171"/>
      <c r="O14" s="178">
        <v>1.5</v>
      </c>
      <c r="P14" s="178">
        <v>9</v>
      </c>
      <c r="Q14" s="178">
        <v>25</v>
      </c>
      <c r="R14" s="177">
        <v>8</v>
      </c>
      <c r="S14" s="171" t="s">
        <v>135</v>
      </c>
      <c r="T14" s="171" t="s">
        <v>381</v>
      </c>
      <c r="U14" s="171" t="s">
        <v>1150</v>
      </c>
      <c r="V14" s="171"/>
      <c r="W14" s="170"/>
      <c r="X14" s="170"/>
      <c r="Y14" s="170"/>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row>
    <row r="15" spans="1:262" s="19" customFormat="1" x14ac:dyDescent="0.2">
      <c r="A15" s="193">
        <v>43068</v>
      </c>
      <c r="B15" s="184" t="s">
        <v>2014</v>
      </c>
      <c r="C15" s="184" t="s">
        <v>199</v>
      </c>
      <c r="D15" s="184" t="s">
        <v>1935</v>
      </c>
      <c r="E15" s="184" t="s">
        <v>143</v>
      </c>
      <c r="F15" s="185">
        <v>43039</v>
      </c>
      <c r="G15" s="186">
        <v>2017</v>
      </c>
      <c r="H15" s="171" t="s">
        <v>2015</v>
      </c>
      <c r="I15" s="171" t="str">
        <f t="shared" si="0"/>
        <v>PA</v>
      </c>
      <c r="J15" s="171" t="str">
        <f t="shared" si="1"/>
        <v>KY</v>
      </c>
      <c r="K15" s="176" t="str">
        <f t="shared" si="2"/>
        <v>Northeast, Midwest</v>
      </c>
      <c r="L15" s="171" t="str">
        <f>INDEX('State '!$A$1:$C$62,MATCH($I15,'State '!$B:$B,0),3)</f>
        <v>Northeast</v>
      </c>
      <c r="M15" s="171" t="str">
        <f>INDEX('State '!$A$1:$C$62,MATCH($J15,'State '!$B:$B,0),3)</f>
        <v>Midwest</v>
      </c>
      <c r="N15" s="171"/>
      <c r="O15" s="178">
        <v>127</v>
      </c>
      <c r="P15" s="178"/>
      <c r="Q15" s="178">
        <v>200</v>
      </c>
      <c r="R15" s="177"/>
      <c r="S15" s="171" t="s">
        <v>135</v>
      </c>
      <c r="T15" s="171" t="s">
        <v>381</v>
      </c>
      <c r="U15" s="171" t="s">
        <v>2158</v>
      </c>
      <c r="V15" s="171" t="s">
        <v>2239</v>
      </c>
      <c r="W15" s="170"/>
      <c r="X15" s="170"/>
      <c r="Y15" s="170"/>
      <c r="Z15" s="106"/>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row>
    <row r="16" spans="1:262" ht="25.5" x14ac:dyDescent="0.2">
      <c r="A16" s="193">
        <v>43423</v>
      </c>
      <c r="B16" s="172" t="s">
        <v>2324</v>
      </c>
      <c r="C16" s="172" t="s">
        <v>2325</v>
      </c>
      <c r="D16" s="172" t="s">
        <v>136</v>
      </c>
      <c r="E16" s="173" t="s">
        <v>143</v>
      </c>
      <c r="F16" s="174">
        <v>43191</v>
      </c>
      <c r="G16" s="182">
        <v>2018</v>
      </c>
      <c r="H16" s="171" t="s">
        <v>6</v>
      </c>
      <c r="I16" s="171" t="str">
        <f t="shared" si="0"/>
        <v>TX</v>
      </c>
      <c r="J16" s="171" t="str">
        <f t="shared" si="1"/>
        <v>TX</v>
      </c>
      <c r="K16" s="176" t="str">
        <f t="shared" si="2"/>
        <v>South Central</v>
      </c>
      <c r="L16" s="171" t="str">
        <f>INDEX('State '!$A$1:$C$62,MATCH($I16,'State '!$B:$B,0),3)</f>
        <v>South Central</v>
      </c>
      <c r="M16" s="171" t="str">
        <f>INDEX('State '!$A$1:$C$62,MATCH($J16,'State '!$B:$B,0),3)</f>
        <v>South Central</v>
      </c>
      <c r="N16" s="171"/>
      <c r="O16" s="178"/>
      <c r="P16" s="177">
        <v>75</v>
      </c>
      <c r="Q16" s="183">
        <v>1250</v>
      </c>
      <c r="R16" s="178">
        <v>36</v>
      </c>
      <c r="S16" s="179" t="s">
        <v>138</v>
      </c>
      <c r="T16" s="176" t="s">
        <v>187</v>
      </c>
      <c r="U16" s="180" t="s">
        <v>382</v>
      </c>
      <c r="V16" s="171" t="s">
        <v>2236</v>
      </c>
      <c r="W16" s="170" t="s">
        <v>2507</v>
      </c>
      <c r="X16" s="170"/>
      <c r="Y16" s="170" t="s">
        <v>2551</v>
      </c>
      <c r="Z16" s="93"/>
      <c r="AA16" s="93"/>
      <c r="AB16" s="93"/>
    </row>
    <row r="17" spans="1:261" s="19" customFormat="1" x14ac:dyDescent="0.2">
      <c r="A17" s="193">
        <v>41720</v>
      </c>
      <c r="B17" s="172" t="s">
        <v>1804</v>
      </c>
      <c r="C17" s="172" t="s">
        <v>1805</v>
      </c>
      <c r="D17" s="172" t="s">
        <v>134</v>
      </c>
      <c r="E17" s="173" t="s">
        <v>143</v>
      </c>
      <c r="F17" s="174">
        <v>41031</v>
      </c>
      <c r="G17" s="175">
        <v>2012</v>
      </c>
      <c r="H17" s="171" t="s">
        <v>1806</v>
      </c>
      <c r="I17" s="171" t="str">
        <f t="shared" si="0"/>
        <v>PR</v>
      </c>
      <c r="J17" s="171" t="str">
        <f t="shared" si="1"/>
        <v>PR</v>
      </c>
      <c r="K17" s="171" t="e">
        <f t="shared" si="2"/>
        <v>#N/A</v>
      </c>
      <c r="L17" s="171" t="e">
        <f>INDEX('State '!$A$1:$C$62,MATCH($I17,'State '!$B:$B,0),3)</f>
        <v>#N/A</v>
      </c>
      <c r="M17" s="171" t="e">
        <f>INDEX('State '!$A$1:$C$62,MATCH($J17,'State '!$B:$B,0),3)</f>
        <v>#N/A</v>
      </c>
      <c r="N17" s="171"/>
      <c r="O17" s="178">
        <v>50</v>
      </c>
      <c r="P17" s="177">
        <v>42</v>
      </c>
      <c r="Q17" s="177">
        <v>186</v>
      </c>
      <c r="R17" s="178">
        <v>24</v>
      </c>
      <c r="S17" s="179" t="s">
        <v>135</v>
      </c>
      <c r="T17" s="176" t="s">
        <v>381</v>
      </c>
      <c r="U17" s="180" t="s">
        <v>1807</v>
      </c>
      <c r="V17" s="171"/>
      <c r="W17" s="170"/>
      <c r="X17" s="170"/>
      <c r="Y17" s="170"/>
      <c r="Z17" s="106"/>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row>
    <row r="18" spans="1:261" s="19" customFormat="1" x14ac:dyDescent="0.2">
      <c r="A18" s="193">
        <v>40924</v>
      </c>
      <c r="B18" s="184" t="s">
        <v>536</v>
      </c>
      <c r="C18" s="184" t="s">
        <v>239</v>
      </c>
      <c r="D18" s="184" t="s">
        <v>140</v>
      </c>
      <c r="E18" s="184" t="s">
        <v>143</v>
      </c>
      <c r="F18" s="185">
        <v>40663</v>
      </c>
      <c r="G18" s="186">
        <v>2011</v>
      </c>
      <c r="H18" s="171" t="s">
        <v>17</v>
      </c>
      <c r="I18" s="171" t="str">
        <f t="shared" si="0"/>
        <v>AL</v>
      </c>
      <c r="J18" s="171" t="str">
        <f t="shared" si="1"/>
        <v>AL</v>
      </c>
      <c r="K18" s="171" t="str">
        <f t="shared" si="2"/>
        <v>South Central</v>
      </c>
      <c r="L18" s="171" t="str">
        <f>INDEX('State '!$A$1:$C$62,MATCH($I18,'State '!$B:$B,0),3)</f>
        <v>South Central</v>
      </c>
      <c r="M18" s="171" t="str">
        <f>INDEX('State '!$A$1:$C$62,MATCH($J18,'State '!$B:$B,0),3)</f>
        <v>South Central</v>
      </c>
      <c r="N18" s="171"/>
      <c r="O18" s="178"/>
      <c r="P18" s="178"/>
      <c r="Q18" s="178">
        <v>54</v>
      </c>
      <c r="R18" s="177"/>
      <c r="S18" s="171" t="s">
        <v>135</v>
      </c>
      <c r="T18" s="171" t="s">
        <v>381</v>
      </c>
      <c r="U18" s="171" t="s">
        <v>537</v>
      </c>
      <c r="V18" s="171"/>
      <c r="W18" s="170"/>
      <c r="X18" s="170"/>
      <c r="Y18" s="170"/>
      <c r="Z18" s="106"/>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row>
    <row r="19" spans="1:261" ht="38.25" x14ac:dyDescent="0.2">
      <c r="A19" s="102">
        <v>44008</v>
      </c>
      <c r="B19" s="223" t="s">
        <v>2803</v>
      </c>
      <c r="C19" s="223" t="s">
        <v>2463</v>
      </c>
      <c r="D19" s="223" t="s">
        <v>134</v>
      </c>
      <c r="E19" s="112" t="s">
        <v>143</v>
      </c>
      <c r="F19" s="63">
        <v>43831</v>
      </c>
      <c r="G19" s="64">
        <v>2020</v>
      </c>
      <c r="H19" s="225" t="s">
        <v>37</v>
      </c>
      <c r="I19" s="225" t="str">
        <f t="shared" ref="I19:I82" si="3">LEFT($H19,2)</f>
        <v>OK</v>
      </c>
      <c r="J19" s="225" t="str">
        <f t="shared" ref="J19:J82" si="4">RIGHT($H19,2)</f>
        <v>OK</v>
      </c>
      <c r="K19" s="231" t="str">
        <f t="shared" ref="K19:K82" si="5">IF($L19=$M19,L19,CONCATENATE($L19,", ",IF(ISBLANK(N19),"",CONCATENATE(N19,", ")),$M19))</f>
        <v>South Central</v>
      </c>
      <c r="L19" s="225" t="str">
        <f>INDEX('State '!$A$1:$C$62,MATCH($I19,'State '!$B:$B,0),3)</f>
        <v>South Central</v>
      </c>
      <c r="M19" s="225" t="str">
        <f>INDEX('State '!$A$1:$C$62,MATCH($J19,'State '!$B:$B,0),3)</f>
        <v>South Central</v>
      </c>
      <c r="N19" s="225"/>
      <c r="O19" s="178">
        <v>0.32500000000000001</v>
      </c>
      <c r="P19" s="178"/>
      <c r="Q19" s="165">
        <v>6</v>
      </c>
      <c r="R19" s="104">
        <v>4</v>
      </c>
      <c r="S19" s="225" t="s">
        <v>135</v>
      </c>
      <c r="T19" s="225" t="s">
        <v>381</v>
      </c>
      <c r="U19" s="225" t="s">
        <v>2804</v>
      </c>
      <c r="V19" s="225" t="s">
        <v>2236</v>
      </c>
      <c r="W19" s="223" t="s">
        <v>3146</v>
      </c>
      <c r="X19" s="223" t="s">
        <v>2907</v>
      </c>
      <c r="Y19" s="166"/>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row>
    <row r="20" spans="1:261" x14ac:dyDescent="0.2">
      <c r="A20" s="193">
        <v>39990</v>
      </c>
      <c r="B20" s="184" t="s">
        <v>1460</v>
      </c>
      <c r="C20" s="184" t="s">
        <v>200</v>
      </c>
      <c r="D20" s="184" t="s">
        <v>134</v>
      </c>
      <c r="E20" s="184" t="s">
        <v>143</v>
      </c>
      <c r="F20" s="185">
        <v>36982</v>
      </c>
      <c r="G20" s="186">
        <v>2001</v>
      </c>
      <c r="H20" s="171" t="s">
        <v>36</v>
      </c>
      <c r="I20" s="171" t="str">
        <f t="shared" si="3"/>
        <v>MA</v>
      </c>
      <c r="J20" s="171" t="str">
        <f t="shared" si="4"/>
        <v>MA</v>
      </c>
      <c r="K20" s="171" t="str">
        <f t="shared" si="5"/>
        <v>Northeast</v>
      </c>
      <c r="L20" s="171" t="str">
        <f>INDEX('State '!$A$1:$C$62,MATCH($I20,'State '!$B:$B,0),3)</f>
        <v>Northeast</v>
      </c>
      <c r="M20" s="171" t="str">
        <f>INDEX('State '!$A$1:$C$62,MATCH($J20,'State '!$B:$B,0),3)</f>
        <v>Northeast</v>
      </c>
      <c r="N20" s="171"/>
      <c r="O20" s="178">
        <v>4.5999999999999996</v>
      </c>
      <c r="P20" s="178">
        <v>1</v>
      </c>
      <c r="Q20" s="178">
        <v>107</v>
      </c>
      <c r="R20" s="177">
        <v>14</v>
      </c>
      <c r="S20" s="171" t="s">
        <v>135</v>
      </c>
      <c r="T20" s="171" t="s">
        <v>381</v>
      </c>
      <c r="U20" s="171" t="s">
        <v>1461</v>
      </c>
      <c r="V20" s="171"/>
      <c r="W20" s="170"/>
      <c r="X20" s="170"/>
      <c r="Y20" s="206"/>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row>
    <row r="21" spans="1:261" s="19" customFormat="1" x14ac:dyDescent="0.2">
      <c r="A21" s="193">
        <v>39990</v>
      </c>
      <c r="B21" s="172" t="s">
        <v>928</v>
      </c>
      <c r="C21" s="172" t="s">
        <v>200</v>
      </c>
      <c r="D21" s="172" t="s">
        <v>134</v>
      </c>
      <c r="E21" s="173" t="s">
        <v>143</v>
      </c>
      <c r="F21" s="174">
        <v>39417</v>
      </c>
      <c r="G21" s="175">
        <v>2007</v>
      </c>
      <c r="H21" s="171" t="s">
        <v>36</v>
      </c>
      <c r="I21" s="171" t="str">
        <f t="shared" si="3"/>
        <v>MA</v>
      </c>
      <c r="J21" s="171" t="str">
        <f t="shared" si="4"/>
        <v>MA</v>
      </c>
      <c r="K21" s="171" t="str">
        <f t="shared" si="5"/>
        <v>Northeast</v>
      </c>
      <c r="L21" s="171" t="str">
        <f>INDEX('State '!$A$1:$C$62,MATCH($I21,'State '!$B:$B,0),3)</f>
        <v>Northeast</v>
      </c>
      <c r="M21" s="171" t="str">
        <f>INDEX('State '!$A$1:$C$62,MATCH($J21,'State '!$B:$B,0),3)</f>
        <v>Northeast</v>
      </c>
      <c r="N21" s="171"/>
      <c r="O21" s="178">
        <v>15</v>
      </c>
      <c r="P21" s="177">
        <v>3.8</v>
      </c>
      <c r="Q21" s="177">
        <v>38</v>
      </c>
      <c r="R21" s="178">
        <v>18</v>
      </c>
      <c r="S21" s="179" t="s">
        <v>135</v>
      </c>
      <c r="T21" s="176" t="s">
        <v>381</v>
      </c>
      <c r="U21" s="180" t="s">
        <v>929</v>
      </c>
      <c r="V21" s="171"/>
      <c r="W21" s="170"/>
      <c r="X21" s="170"/>
      <c r="Y21" s="170"/>
      <c r="Z21" s="106"/>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row>
    <row r="22" spans="1:261" s="19" customFormat="1" x14ac:dyDescent="0.2">
      <c r="A22" s="193">
        <v>39990</v>
      </c>
      <c r="B22" s="184" t="s">
        <v>1589</v>
      </c>
      <c r="C22" s="184" t="s">
        <v>200</v>
      </c>
      <c r="D22" s="184" t="s">
        <v>134</v>
      </c>
      <c r="E22" s="184" t="s">
        <v>143</v>
      </c>
      <c r="F22" s="185">
        <v>36161</v>
      </c>
      <c r="G22" s="186">
        <v>1999</v>
      </c>
      <c r="H22" s="171" t="s">
        <v>36</v>
      </c>
      <c r="I22" s="171" t="str">
        <f t="shared" si="3"/>
        <v>MA</v>
      </c>
      <c r="J22" s="171" t="str">
        <f t="shared" si="4"/>
        <v>MA</v>
      </c>
      <c r="K22" s="171" t="str">
        <f t="shared" si="5"/>
        <v>Northeast</v>
      </c>
      <c r="L22" s="171" t="str">
        <f>INDEX('State '!$A$1:$C$62,MATCH($I22,'State '!$B:$B,0),3)</f>
        <v>Northeast</v>
      </c>
      <c r="M22" s="171" t="str">
        <f>INDEX('State '!$A$1:$C$62,MATCH($J22,'State '!$B:$B,0),3)</f>
        <v>Northeast</v>
      </c>
      <c r="N22" s="171"/>
      <c r="O22" s="178">
        <v>4.7</v>
      </c>
      <c r="P22" s="178">
        <v>2</v>
      </c>
      <c r="Q22" s="178">
        <v>32</v>
      </c>
      <c r="R22" s="177">
        <v>14</v>
      </c>
      <c r="S22" s="171" t="s">
        <v>135</v>
      </c>
      <c r="T22" s="171" t="s">
        <v>381</v>
      </c>
      <c r="U22" s="171" t="s">
        <v>1590</v>
      </c>
      <c r="V22" s="171"/>
      <c r="W22" s="170"/>
      <c r="X22" s="170"/>
      <c r="Y22" s="170"/>
    </row>
    <row r="23" spans="1:261" x14ac:dyDescent="0.2">
      <c r="A23" s="193">
        <v>40379</v>
      </c>
      <c r="B23" s="172" t="s">
        <v>600</v>
      </c>
      <c r="C23" s="172" t="s">
        <v>200</v>
      </c>
      <c r="D23" s="172" t="s">
        <v>140</v>
      </c>
      <c r="E23" s="173" t="s">
        <v>506</v>
      </c>
      <c r="F23" s="174">
        <v>40483</v>
      </c>
      <c r="G23" s="175">
        <v>2010</v>
      </c>
      <c r="H23" s="171" t="s">
        <v>35</v>
      </c>
      <c r="I23" s="171" t="str">
        <f t="shared" si="3"/>
        <v>CT</v>
      </c>
      <c r="J23" s="171" t="str">
        <f t="shared" si="4"/>
        <v>CT</v>
      </c>
      <c r="K23" s="171" t="str">
        <f t="shared" si="5"/>
        <v>Northeast</v>
      </c>
      <c r="L23" s="171" t="str">
        <f>INDEX('State '!$A$1:$C$62,MATCH($I23,'State '!$B:$B,0),3)</f>
        <v>Northeast</v>
      </c>
      <c r="M23" s="171" t="str">
        <f>INDEX('State '!$A$1:$C$62,MATCH($J23,'State '!$B:$B,0),3)</f>
        <v>Northeast</v>
      </c>
      <c r="N23" s="171"/>
      <c r="O23" s="178">
        <v>45</v>
      </c>
      <c r="P23" s="177">
        <v>2.6</v>
      </c>
      <c r="Q23" s="177">
        <v>281.5</v>
      </c>
      <c r="R23" s="178">
        <v>36</v>
      </c>
      <c r="S23" s="179" t="s">
        <v>135</v>
      </c>
      <c r="T23" s="176" t="s">
        <v>381</v>
      </c>
      <c r="U23" s="180" t="s">
        <v>601</v>
      </c>
      <c r="V23" s="171"/>
      <c r="W23" s="170"/>
      <c r="X23" s="170"/>
      <c r="Y23" s="170"/>
      <c r="Z23" s="106"/>
      <c r="AA23" s="93"/>
      <c r="AB23" s="93"/>
    </row>
    <row r="24" spans="1:261" x14ac:dyDescent="0.2">
      <c r="A24" s="193">
        <v>39990</v>
      </c>
      <c r="B24" s="184" t="s">
        <v>1713</v>
      </c>
      <c r="C24" s="184" t="s">
        <v>200</v>
      </c>
      <c r="D24" s="184" t="s">
        <v>134</v>
      </c>
      <c r="E24" s="184" t="s">
        <v>143</v>
      </c>
      <c r="F24" s="185">
        <v>35718</v>
      </c>
      <c r="G24" s="186">
        <v>1997</v>
      </c>
      <c r="H24" s="171" t="s">
        <v>35</v>
      </c>
      <c r="I24" s="171" t="str">
        <f t="shared" si="3"/>
        <v>CT</v>
      </c>
      <c r="J24" s="171" t="str">
        <f t="shared" si="4"/>
        <v>CT</v>
      </c>
      <c r="K24" s="171" t="str">
        <f t="shared" si="5"/>
        <v>Northeast</v>
      </c>
      <c r="L24" s="171" t="str">
        <f>INDEX('State '!$A$1:$C$62,MATCH($I24,'State '!$B:$B,0),3)</f>
        <v>Northeast</v>
      </c>
      <c r="M24" s="171" t="str">
        <f>INDEX('State '!$A$1:$C$62,MATCH($J24,'State '!$B:$B,0),3)</f>
        <v>Northeast</v>
      </c>
      <c r="N24" s="171"/>
      <c r="O24" s="178">
        <v>15.1</v>
      </c>
      <c r="P24" s="178">
        <v>8.4</v>
      </c>
      <c r="Q24" s="178">
        <v>82</v>
      </c>
      <c r="R24" s="177">
        <v>20</v>
      </c>
      <c r="S24" s="171" t="s">
        <v>135</v>
      </c>
      <c r="T24" s="171" t="s">
        <v>381</v>
      </c>
      <c r="U24" s="171" t="s">
        <v>382</v>
      </c>
      <c r="V24" s="171"/>
      <c r="W24" s="170"/>
      <c r="X24" s="170"/>
      <c r="Y24" s="206"/>
      <c r="Z24" s="106"/>
      <c r="AA24" s="93"/>
      <c r="AB24" s="93"/>
    </row>
    <row r="25" spans="1:261" x14ac:dyDescent="0.2">
      <c r="A25" s="193">
        <v>39990</v>
      </c>
      <c r="B25" s="184" t="s">
        <v>1151</v>
      </c>
      <c r="C25" s="184" t="s">
        <v>200</v>
      </c>
      <c r="D25" s="184" t="s">
        <v>140</v>
      </c>
      <c r="E25" s="184" t="s">
        <v>143</v>
      </c>
      <c r="F25" s="185">
        <v>38261</v>
      </c>
      <c r="G25" s="186">
        <v>2004</v>
      </c>
      <c r="H25" s="171" t="s">
        <v>36</v>
      </c>
      <c r="I25" s="171" t="str">
        <f t="shared" si="3"/>
        <v>MA</v>
      </c>
      <c r="J25" s="171" t="str">
        <f t="shared" si="4"/>
        <v>MA</v>
      </c>
      <c r="K25" s="171" t="str">
        <f t="shared" si="5"/>
        <v>Northeast</v>
      </c>
      <c r="L25" s="171" t="str">
        <f>INDEX('State '!$A$1:$C$62,MATCH($I25,'State '!$B:$B,0),3)</f>
        <v>Northeast</v>
      </c>
      <c r="M25" s="171" t="str">
        <f>INDEX('State '!$A$1:$C$62,MATCH($J25,'State '!$B:$B,0),3)</f>
        <v>Northeast</v>
      </c>
      <c r="N25" s="171"/>
      <c r="O25" s="178">
        <v>11.5</v>
      </c>
      <c r="P25" s="178">
        <v>0.25</v>
      </c>
      <c r="Q25" s="178">
        <v>60</v>
      </c>
      <c r="R25" s="177">
        <v>24</v>
      </c>
      <c r="S25" s="171" t="s">
        <v>135</v>
      </c>
      <c r="T25" s="171" t="s">
        <v>381</v>
      </c>
      <c r="U25" s="171" t="s">
        <v>1152</v>
      </c>
      <c r="V25" s="171"/>
      <c r="W25" s="170"/>
      <c r="X25" s="170"/>
      <c r="Y25" s="170"/>
      <c r="Z25" s="106"/>
      <c r="AA25" s="93"/>
      <c r="AB25" s="93"/>
    </row>
    <row r="26" spans="1:261" s="19" customFormat="1" x14ac:dyDescent="0.2">
      <c r="A26" s="193">
        <v>39990</v>
      </c>
      <c r="B26" s="184" t="s">
        <v>1440</v>
      </c>
      <c r="C26" s="184" t="s">
        <v>200</v>
      </c>
      <c r="D26" s="184" t="s">
        <v>134</v>
      </c>
      <c r="E26" s="184" t="s">
        <v>143</v>
      </c>
      <c r="F26" s="185">
        <v>37240</v>
      </c>
      <c r="G26" s="186">
        <v>2001</v>
      </c>
      <c r="H26" s="171" t="s">
        <v>36</v>
      </c>
      <c r="I26" s="171" t="str">
        <f t="shared" si="3"/>
        <v>MA</v>
      </c>
      <c r="J26" s="171" t="str">
        <f t="shared" si="4"/>
        <v>MA</v>
      </c>
      <c r="K26" s="171" t="str">
        <f t="shared" si="5"/>
        <v>Northeast</v>
      </c>
      <c r="L26" s="171" t="str">
        <f>INDEX('State '!$A$1:$C$62,MATCH($I26,'State '!$B:$B,0),3)</f>
        <v>Northeast</v>
      </c>
      <c r="M26" s="171" t="str">
        <f>INDEX('State '!$A$1:$C$62,MATCH($J26,'State '!$B:$B,0),3)</f>
        <v>Northeast</v>
      </c>
      <c r="N26" s="171"/>
      <c r="O26" s="178">
        <v>32.020000000000003</v>
      </c>
      <c r="P26" s="178">
        <v>0.5</v>
      </c>
      <c r="Q26" s="178">
        <v>140</v>
      </c>
      <c r="R26" s="177">
        <v>24</v>
      </c>
      <c r="S26" s="171" t="s">
        <v>135</v>
      </c>
      <c r="T26" s="171" t="s">
        <v>381</v>
      </c>
      <c r="U26" s="171" t="s">
        <v>1441</v>
      </c>
      <c r="V26" s="171"/>
      <c r="W26" s="170"/>
      <c r="X26" s="208"/>
      <c r="Y26" s="208"/>
      <c r="Z26" s="106"/>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row>
    <row r="27" spans="1:261" s="19" customFormat="1" x14ac:dyDescent="0.2">
      <c r="A27" s="193">
        <v>39990</v>
      </c>
      <c r="B27" s="184" t="s">
        <v>1204</v>
      </c>
      <c r="C27" s="184" t="s">
        <v>200</v>
      </c>
      <c r="D27" s="184" t="s">
        <v>140</v>
      </c>
      <c r="E27" s="184" t="s">
        <v>143</v>
      </c>
      <c r="F27" s="185">
        <v>37949</v>
      </c>
      <c r="G27" s="186">
        <v>2003</v>
      </c>
      <c r="H27" s="171" t="s">
        <v>36</v>
      </c>
      <c r="I27" s="171" t="str">
        <f t="shared" si="3"/>
        <v>MA</v>
      </c>
      <c r="J27" s="171" t="str">
        <f t="shared" si="4"/>
        <v>MA</v>
      </c>
      <c r="K27" s="171" t="str">
        <f t="shared" si="5"/>
        <v>Northeast</v>
      </c>
      <c r="L27" s="171" t="str">
        <f>INDEX('State '!$A$1:$C$62,MATCH($I27,'State '!$B:$B,0),3)</f>
        <v>Northeast</v>
      </c>
      <c r="M27" s="171" t="str">
        <f>INDEX('State '!$A$1:$C$62,MATCH($J27,'State '!$B:$B,0),3)</f>
        <v>Northeast</v>
      </c>
      <c r="N27" s="171"/>
      <c r="O27" s="178">
        <v>127</v>
      </c>
      <c r="P27" s="178">
        <v>29</v>
      </c>
      <c r="Q27" s="178">
        <v>295</v>
      </c>
      <c r="R27" s="177" t="s">
        <v>413</v>
      </c>
      <c r="S27" s="171" t="s">
        <v>135</v>
      </c>
      <c r="T27" s="171" t="s">
        <v>381</v>
      </c>
      <c r="U27" s="171" t="s">
        <v>1205</v>
      </c>
      <c r="V27" s="171"/>
      <c r="W27" s="170"/>
      <c r="X27" s="208"/>
      <c r="Y27" s="208"/>
      <c r="Z27" s="106"/>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row>
    <row r="28" spans="1:261" ht="38.25" x14ac:dyDescent="0.2">
      <c r="A28" s="193">
        <v>42604</v>
      </c>
      <c r="B28" s="184" t="s">
        <v>392</v>
      </c>
      <c r="C28" s="184" t="s">
        <v>200</v>
      </c>
      <c r="D28" s="184" t="s">
        <v>140</v>
      </c>
      <c r="E28" s="184" t="s">
        <v>143</v>
      </c>
      <c r="F28" s="185">
        <v>42734</v>
      </c>
      <c r="G28" s="186">
        <v>2016</v>
      </c>
      <c r="H28" s="171" t="s">
        <v>1931</v>
      </c>
      <c r="I28" s="171" t="str">
        <f t="shared" si="3"/>
        <v>NJ</v>
      </c>
      <c r="J28" s="171" t="str">
        <f t="shared" si="4"/>
        <v>MA</v>
      </c>
      <c r="K28" s="171" t="str">
        <f t="shared" si="5"/>
        <v>Northeast</v>
      </c>
      <c r="L28" s="171" t="str">
        <f>INDEX('State '!$A$1:$C$62,MATCH($I28,'State '!$B:$B,0),3)</f>
        <v>Northeast</v>
      </c>
      <c r="M28" s="171" t="str">
        <f>INDEX('State '!$A$1:$C$62,MATCH($J28,'State '!$B:$B,0),3)</f>
        <v>Northeast</v>
      </c>
      <c r="N28" s="171"/>
      <c r="O28" s="178">
        <v>972</v>
      </c>
      <c r="P28" s="178">
        <v>37</v>
      </c>
      <c r="Q28" s="178">
        <v>342</v>
      </c>
      <c r="R28" s="177">
        <v>42</v>
      </c>
      <c r="S28" s="171" t="s">
        <v>135</v>
      </c>
      <c r="T28" s="171" t="s">
        <v>381</v>
      </c>
      <c r="U28" s="171" t="s">
        <v>2045</v>
      </c>
      <c r="V28" s="171" t="s">
        <v>2239</v>
      </c>
      <c r="W28" s="170" t="s">
        <v>2312</v>
      </c>
      <c r="X28" s="206"/>
      <c r="Y28" s="206"/>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row>
    <row r="29" spans="1:261" s="19" customFormat="1" x14ac:dyDescent="0.2">
      <c r="A29" s="193">
        <v>40381</v>
      </c>
      <c r="B29" s="172" t="s">
        <v>695</v>
      </c>
      <c r="C29" s="172" t="s">
        <v>200</v>
      </c>
      <c r="D29" s="172" t="s">
        <v>140</v>
      </c>
      <c r="E29" s="173" t="s">
        <v>143</v>
      </c>
      <c r="F29" s="174">
        <v>40058</v>
      </c>
      <c r="G29" s="175">
        <v>2009</v>
      </c>
      <c r="H29" s="171" t="s">
        <v>36</v>
      </c>
      <c r="I29" s="171" t="str">
        <f t="shared" si="3"/>
        <v>MA</v>
      </c>
      <c r="J29" s="171" t="str">
        <f t="shared" si="4"/>
        <v>MA</v>
      </c>
      <c r="K29" s="171" t="str">
        <f t="shared" si="5"/>
        <v>Northeast</v>
      </c>
      <c r="L29" s="171" t="str">
        <f>INDEX('State '!$A$1:$C$62,MATCH($I29,'State '!$B:$B,0),3)</f>
        <v>Northeast</v>
      </c>
      <c r="M29" s="171" t="str">
        <f>INDEX('State '!$A$1:$C$62,MATCH($J29,'State '!$B:$B,0),3)</f>
        <v>Northeast</v>
      </c>
      <c r="N29" s="171"/>
      <c r="O29" s="178">
        <v>34.5</v>
      </c>
      <c r="P29" s="177">
        <v>2.2999999999999998</v>
      </c>
      <c r="Q29" s="177">
        <v>140</v>
      </c>
      <c r="R29" s="178">
        <v>14</v>
      </c>
      <c r="S29" s="179" t="s">
        <v>135</v>
      </c>
      <c r="T29" s="176" t="s">
        <v>381</v>
      </c>
      <c r="U29" s="180" t="s">
        <v>696</v>
      </c>
      <c r="V29" s="171"/>
      <c r="W29" s="170"/>
      <c r="X29" s="170"/>
      <c r="Y29" s="170"/>
    </row>
    <row r="30" spans="1:261" s="19" customFormat="1" x14ac:dyDescent="0.2">
      <c r="A30" s="193">
        <v>40610</v>
      </c>
      <c r="B30" s="184" t="s">
        <v>697</v>
      </c>
      <c r="C30" s="184" t="s">
        <v>200</v>
      </c>
      <c r="D30" s="184" t="s">
        <v>134</v>
      </c>
      <c r="E30" s="184" t="s">
        <v>143</v>
      </c>
      <c r="F30" s="185">
        <v>39965</v>
      </c>
      <c r="G30" s="186">
        <v>2009</v>
      </c>
      <c r="H30" s="171" t="s">
        <v>35</v>
      </c>
      <c r="I30" s="171" t="str">
        <f t="shared" si="3"/>
        <v>CT</v>
      </c>
      <c r="J30" s="171" t="str">
        <f t="shared" si="4"/>
        <v>CT</v>
      </c>
      <c r="K30" s="171" t="str">
        <f t="shared" si="5"/>
        <v>Northeast</v>
      </c>
      <c r="L30" s="171" t="str">
        <f>INDEX('State '!$A$1:$C$62,MATCH($I30,'State '!$B:$B,0),3)</f>
        <v>Northeast</v>
      </c>
      <c r="M30" s="171" t="str">
        <f>INDEX('State '!$A$1:$C$62,MATCH($J30,'State '!$B:$B,0),3)</f>
        <v>Northeast</v>
      </c>
      <c r="N30" s="171"/>
      <c r="O30" s="178">
        <v>8.14</v>
      </c>
      <c r="P30" s="178">
        <v>1.1299999999999999</v>
      </c>
      <c r="Q30" s="178">
        <v>131</v>
      </c>
      <c r="R30" s="177">
        <v>20</v>
      </c>
      <c r="S30" s="171" t="s">
        <v>135</v>
      </c>
      <c r="T30" s="171" t="s">
        <v>381</v>
      </c>
      <c r="U30" s="171" t="s">
        <v>698</v>
      </c>
      <c r="V30" s="171"/>
      <c r="W30" s="170"/>
      <c r="X30" s="170"/>
      <c r="Y30" s="170"/>
    </row>
    <row r="31" spans="1:261" s="19" customFormat="1" x14ac:dyDescent="0.2">
      <c r="A31" s="193">
        <v>39990</v>
      </c>
      <c r="B31" s="184" t="s">
        <v>1500</v>
      </c>
      <c r="C31" s="184" t="s">
        <v>200</v>
      </c>
      <c r="D31" s="184" t="s">
        <v>134</v>
      </c>
      <c r="E31" s="184" t="s">
        <v>143</v>
      </c>
      <c r="F31" s="185">
        <v>36739</v>
      </c>
      <c r="G31" s="186">
        <v>2000</v>
      </c>
      <c r="H31" s="171" t="s">
        <v>35</v>
      </c>
      <c r="I31" s="171" t="str">
        <f t="shared" si="3"/>
        <v>CT</v>
      </c>
      <c r="J31" s="171" t="str">
        <f t="shared" si="4"/>
        <v>CT</v>
      </c>
      <c r="K31" s="171" t="str">
        <f t="shared" si="5"/>
        <v>Northeast</v>
      </c>
      <c r="L31" s="171" t="str">
        <f>INDEX('State '!$A$1:$C$62,MATCH($I31,'State '!$B:$B,0),3)</f>
        <v>Northeast</v>
      </c>
      <c r="M31" s="171" t="str">
        <f>INDEX('State '!$A$1:$C$62,MATCH($J31,'State '!$B:$B,0),3)</f>
        <v>Northeast</v>
      </c>
      <c r="N31" s="171"/>
      <c r="O31" s="178">
        <v>4.7</v>
      </c>
      <c r="P31" s="178">
        <v>2</v>
      </c>
      <c r="Q31" s="178">
        <v>140</v>
      </c>
      <c r="R31" s="177">
        <v>16</v>
      </c>
      <c r="S31" s="171" t="s">
        <v>135</v>
      </c>
      <c r="T31" s="171" t="s">
        <v>381</v>
      </c>
      <c r="U31" s="171" t="s">
        <v>1501</v>
      </c>
      <c r="V31" s="171"/>
      <c r="W31" s="170"/>
      <c r="X31" s="170"/>
      <c r="Y31" s="170"/>
    </row>
    <row r="32" spans="1:261" s="19" customFormat="1" x14ac:dyDescent="0.2">
      <c r="A32" s="193">
        <v>39990</v>
      </c>
      <c r="B32" s="172" t="s">
        <v>934</v>
      </c>
      <c r="C32" s="172" t="s">
        <v>200</v>
      </c>
      <c r="D32" s="172" t="s">
        <v>140</v>
      </c>
      <c r="E32" s="173" t="s">
        <v>143</v>
      </c>
      <c r="F32" s="174">
        <v>39431</v>
      </c>
      <c r="G32" s="175">
        <v>2007</v>
      </c>
      <c r="H32" s="171" t="s">
        <v>36</v>
      </c>
      <c r="I32" s="171" t="str">
        <f t="shared" si="3"/>
        <v>MA</v>
      </c>
      <c r="J32" s="171" t="str">
        <f t="shared" si="4"/>
        <v>MA</v>
      </c>
      <c r="K32" s="171" t="str">
        <f t="shared" si="5"/>
        <v>Northeast</v>
      </c>
      <c r="L32" s="171" t="str">
        <f>INDEX('State '!$A$1:$C$62,MATCH($I32,'State '!$B:$B,0),3)</f>
        <v>Northeast</v>
      </c>
      <c r="M32" s="171" t="str">
        <f>INDEX('State '!$A$1:$C$62,MATCH($J32,'State '!$B:$B,0),3)</f>
        <v>Northeast</v>
      </c>
      <c r="N32" s="171"/>
      <c r="O32" s="178">
        <v>179.7</v>
      </c>
      <c r="P32" s="177">
        <v>16.399999999999999</v>
      </c>
      <c r="Q32" s="177">
        <v>800</v>
      </c>
      <c r="R32" s="178">
        <v>24</v>
      </c>
      <c r="S32" s="179" t="s">
        <v>135</v>
      </c>
      <c r="T32" s="176" t="s">
        <v>381</v>
      </c>
      <c r="U32" s="180" t="s">
        <v>935</v>
      </c>
      <c r="V32" s="171"/>
      <c r="W32" s="170"/>
      <c r="X32" s="170"/>
      <c r="Y32" s="170"/>
    </row>
    <row r="33" spans="1:263" x14ac:dyDescent="0.2">
      <c r="A33" s="193">
        <v>39990</v>
      </c>
      <c r="B33" s="184" t="s">
        <v>892</v>
      </c>
      <c r="C33" s="184" t="s">
        <v>200</v>
      </c>
      <c r="D33" s="184" t="s">
        <v>134</v>
      </c>
      <c r="E33" s="184" t="s">
        <v>143</v>
      </c>
      <c r="F33" s="185">
        <v>39753</v>
      </c>
      <c r="G33" s="186">
        <v>2008</v>
      </c>
      <c r="H33" s="171" t="s">
        <v>893</v>
      </c>
      <c r="I33" s="171" t="str">
        <f t="shared" si="3"/>
        <v>NJ</v>
      </c>
      <c r="J33" s="171" t="str">
        <f t="shared" si="4"/>
        <v>CT</v>
      </c>
      <c r="K33" s="171" t="str">
        <f t="shared" si="5"/>
        <v>Northeast</v>
      </c>
      <c r="L33" s="171" t="str">
        <f>INDEX('State '!$A$1:$C$62,MATCH($I33,'State '!$B:$B,0),3)</f>
        <v>Northeast</v>
      </c>
      <c r="M33" s="171" t="str">
        <f>INDEX('State '!$A$1:$C$62,MATCH($J33,'State '!$B:$B,0),3)</f>
        <v>Northeast</v>
      </c>
      <c r="N33" s="171"/>
      <c r="O33" s="178">
        <v>191.7</v>
      </c>
      <c r="P33" s="178">
        <v>4.8</v>
      </c>
      <c r="Q33" s="178">
        <v>325</v>
      </c>
      <c r="R33" s="177">
        <v>42</v>
      </c>
      <c r="S33" s="171" t="s">
        <v>135</v>
      </c>
      <c r="T33" s="171" t="s">
        <v>381</v>
      </c>
      <c r="U33" s="171" t="s">
        <v>894</v>
      </c>
      <c r="V33" s="171"/>
      <c r="W33" s="170"/>
      <c r="X33" s="170"/>
      <c r="Y33" s="170"/>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row>
    <row r="34" spans="1:263" x14ac:dyDescent="0.2">
      <c r="A34" s="193">
        <v>39990</v>
      </c>
      <c r="B34" s="184" t="s">
        <v>1490</v>
      </c>
      <c r="C34" s="184" t="s">
        <v>200</v>
      </c>
      <c r="D34" s="184" t="s">
        <v>134</v>
      </c>
      <c r="E34" s="184" t="s">
        <v>143</v>
      </c>
      <c r="F34" s="185">
        <v>36617</v>
      </c>
      <c r="G34" s="186">
        <v>2000</v>
      </c>
      <c r="H34" s="171" t="s">
        <v>1491</v>
      </c>
      <c r="I34" s="171" t="str">
        <f t="shared" si="3"/>
        <v>CT</v>
      </c>
      <c r="J34" s="171" t="str">
        <f t="shared" si="4"/>
        <v>RI</v>
      </c>
      <c r="K34" s="171" t="str">
        <f t="shared" si="5"/>
        <v>Northeast</v>
      </c>
      <c r="L34" s="171" t="str">
        <f>INDEX('State '!$A$1:$C$62,MATCH($I34,'State '!$B:$B,0),3)</f>
        <v>Northeast</v>
      </c>
      <c r="M34" s="171" t="str">
        <f>INDEX('State '!$A$1:$C$62,MATCH($J34,'State '!$B:$B,0),3)</f>
        <v>Northeast</v>
      </c>
      <c r="N34" s="171"/>
      <c r="O34" s="178">
        <v>13.9</v>
      </c>
      <c r="P34" s="178">
        <v>16</v>
      </c>
      <c r="Q34" s="178">
        <v>46</v>
      </c>
      <c r="R34" s="177">
        <v>30</v>
      </c>
      <c r="S34" s="171" t="s">
        <v>135</v>
      </c>
      <c r="T34" s="171" t="s">
        <v>381</v>
      </c>
      <c r="U34" s="171" t="s">
        <v>1492</v>
      </c>
      <c r="V34" s="171"/>
      <c r="W34" s="170"/>
      <c r="X34" s="170"/>
      <c r="Y34" s="170"/>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row>
    <row r="35" spans="1:263" s="19" customFormat="1" x14ac:dyDescent="0.2">
      <c r="A35" s="193">
        <v>39990</v>
      </c>
      <c r="B35" s="184" t="s">
        <v>1449</v>
      </c>
      <c r="C35" s="184" t="s">
        <v>200</v>
      </c>
      <c r="D35" s="184" t="s">
        <v>140</v>
      </c>
      <c r="E35" s="184" t="s">
        <v>143</v>
      </c>
      <c r="F35" s="185">
        <v>37165</v>
      </c>
      <c r="G35" s="186">
        <v>2001</v>
      </c>
      <c r="H35" s="171" t="s">
        <v>20</v>
      </c>
      <c r="I35" s="171" t="str">
        <f t="shared" si="3"/>
        <v>NJ</v>
      </c>
      <c r="J35" s="171" t="str">
        <f t="shared" si="4"/>
        <v>NJ</v>
      </c>
      <c r="K35" s="171" t="str">
        <f t="shared" si="5"/>
        <v>Northeast</v>
      </c>
      <c r="L35" s="171" t="str">
        <f>INDEX('State '!$A$1:$C$62,MATCH($I35,'State '!$B:$B,0),3)</f>
        <v>Northeast</v>
      </c>
      <c r="M35" s="171" t="str">
        <f>INDEX('State '!$A$1:$C$62,MATCH($J35,'State '!$B:$B,0),3)</f>
        <v>Northeast</v>
      </c>
      <c r="N35" s="171"/>
      <c r="O35" s="178">
        <v>6.7</v>
      </c>
      <c r="P35" s="178"/>
      <c r="Q35" s="178">
        <v>135</v>
      </c>
      <c r="R35" s="177" t="s">
        <v>1081</v>
      </c>
      <c r="S35" s="171" t="s">
        <v>135</v>
      </c>
      <c r="T35" s="171" t="s">
        <v>381</v>
      </c>
      <c r="U35" s="171" t="s">
        <v>1450</v>
      </c>
      <c r="V35" s="171"/>
      <c r="W35" s="170"/>
      <c r="X35" s="170"/>
      <c r="Y35" s="206"/>
      <c r="Z35" s="106"/>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row>
    <row r="36" spans="1:263" s="19" customFormat="1" x14ac:dyDescent="0.2">
      <c r="A36" s="193">
        <v>43423</v>
      </c>
      <c r="B36" s="172" t="s">
        <v>2684</v>
      </c>
      <c r="C36" s="172" t="s">
        <v>2463</v>
      </c>
      <c r="D36" s="172" t="s">
        <v>140</v>
      </c>
      <c r="E36" s="173" t="s">
        <v>143</v>
      </c>
      <c r="F36" s="174">
        <v>43368</v>
      </c>
      <c r="G36" s="182">
        <v>2018</v>
      </c>
      <c r="H36" s="171" t="s">
        <v>37</v>
      </c>
      <c r="I36" s="171" t="str">
        <f t="shared" si="3"/>
        <v>OK</v>
      </c>
      <c r="J36" s="171" t="str">
        <f t="shared" si="4"/>
        <v>OK</v>
      </c>
      <c r="K36" s="176" t="str">
        <f t="shared" si="5"/>
        <v>South Central</v>
      </c>
      <c r="L36" s="171" t="str">
        <f>INDEX('State '!$A$1:$C$62,MATCH($I36,'State '!$B:$B,0),3)</f>
        <v>South Central</v>
      </c>
      <c r="M36" s="171" t="str">
        <f>INDEX('State '!$A$1:$C$62,MATCH($J36,'State '!$B:$B,0),3)</f>
        <v>South Central</v>
      </c>
      <c r="N36" s="171"/>
      <c r="O36" s="178">
        <v>4.32</v>
      </c>
      <c r="P36" s="177"/>
      <c r="Q36" s="183">
        <v>20</v>
      </c>
      <c r="R36" s="178"/>
      <c r="S36" s="179" t="s">
        <v>135</v>
      </c>
      <c r="T36" s="176" t="s">
        <v>381</v>
      </c>
      <c r="U36" s="180" t="s">
        <v>2692</v>
      </c>
      <c r="V36" s="171" t="s">
        <v>2236</v>
      </c>
      <c r="W36" s="170" t="s">
        <v>2685</v>
      </c>
      <c r="X36" s="170"/>
      <c r="Y36" s="170"/>
      <c r="Z36" s="106"/>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row>
    <row r="37" spans="1:263" s="19" customFormat="1" x14ac:dyDescent="0.2">
      <c r="A37" s="193">
        <v>39990</v>
      </c>
      <c r="B37" s="184" t="s">
        <v>1522</v>
      </c>
      <c r="C37" s="184" t="s">
        <v>207</v>
      </c>
      <c r="D37" s="184" t="s">
        <v>140</v>
      </c>
      <c r="E37" s="184" t="s">
        <v>143</v>
      </c>
      <c r="F37" s="185">
        <v>36861</v>
      </c>
      <c r="G37" s="186">
        <v>2000</v>
      </c>
      <c r="H37" s="171" t="s">
        <v>1523</v>
      </c>
      <c r="I37" s="171" t="str">
        <f t="shared" si="3"/>
        <v>SK</v>
      </c>
      <c r="J37" s="171" t="str">
        <f t="shared" si="4"/>
        <v>ND</v>
      </c>
      <c r="K37" s="171" t="str">
        <f t="shared" si="5"/>
        <v>Canada, Mountain</v>
      </c>
      <c r="L37" s="171" t="str">
        <f>INDEX('State '!$A$1:$C$62,MATCH($I37,'State '!$B:$B,0),3)</f>
        <v>Canada</v>
      </c>
      <c r="M37" s="171" t="str">
        <f>INDEX('State '!$A$1:$C$62,MATCH($J37,'State '!$B:$B,0),3)</f>
        <v>Mountain</v>
      </c>
      <c r="N37" s="171"/>
      <c r="O37" s="178"/>
      <c r="P37" s="178">
        <v>1</v>
      </c>
      <c r="Q37" s="178">
        <v>1600</v>
      </c>
      <c r="R37" s="177">
        <v>36</v>
      </c>
      <c r="S37" s="171" t="s">
        <v>135</v>
      </c>
      <c r="T37" s="171" t="s">
        <v>381</v>
      </c>
      <c r="U37" s="171" t="s">
        <v>1524</v>
      </c>
      <c r="V37" s="171"/>
      <c r="W37" s="170"/>
      <c r="X37" s="170"/>
      <c r="Y37" s="170"/>
      <c r="Z37" s="106"/>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row>
    <row r="38" spans="1:263" s="19" customFormat="1" x14ac:dyDescent="0.2">
      <c r="A38" s="193">
        <v>39990</v>
      </c>
      <c r="B38" s="184" t="s">
        <v>1539</v>
      </c>
      <c r="C38" s="184" t="s">
        <v>207</v>
      </c>
      <c r="D38" s="184" t="s">
        <v>136</v>
      </c>
      <c r="E38" s="184" t="s">
        <v>143</v>
      </c>
      <c r="F38" s="185">
        <v>36861</v>
      </c>
      <c r="G38" s="186">
        <v>2000</v>
      </c>
      <c r="H38" s="171" t="s">
        <v>1540</v>
      </c>
      <c r="I38" s="171" t="str">
        <f t="shared" si="3"/>
        <v>SK</v>
      </c>
      <c r="J38" s="171" t="str">
        <f t="shared" si="4"/>
        <v>IL</v>
      </c>
      <c r="K38" s="171" t="str">
        <f t="shared" si="5"/>
        <v>Canada, Mountain, Midwest</v>
      </c>
      <c r="L38" s="171" t="str">
        <f>INDEX('State '!$A$1:$C$62,MATCH($I38,'State '!$B:$B,0),3)</f>
        <v>Canada</v>
      </c>
      <c r="M38" s="171" t="str">
        <f>INDEX('State '!$A$1:$C$62,MATCH($J38,'State '!$B:$B,0),3)</f>
        <v>Midwest</v>
      </c>
      <c r="N38" s="171" t="s">
        <v>2527</v>
      </c>
      <c r="O38" s="178">
        <v>1305</v>
      </c>
      <c r="P38" s="178">
        <v>886.8</v>
      </c>
      <c r="Q38" s="178">
        <v>1325</v>
      </c>
      <c r="R38" s="177">
        <v>36</v>
      </c>
      <c r="S38" s="171" t="s">
        <v>135</v>
      </c>
      <c r="T38" s="171" t="s">
        <v>381</v>
      </c>
      <c r="U38" s="171" t="s">
        <v>1541</v>
      </c>
      <c r="V38" s="171"/>
      <c r="W38" s="170"/>
      <c r="X38" s="170"/>
      <c r="Y38" s="170"/>
      <c r="Z38" s="106"/>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row>
    <row r="39" spans="1:263" s="19" customFormat="1" x14ac:dyDescent="0.2">
      <c r="A39" s="193">
        <v>43199</v>
      </c>
      <c r="B39" s="184" t="s">
        <v>2381</v>
      </c>
      <c r="C39" s="184" t="s">
        <v>1782</v>
      </c>
      <c r="D39" s="184" t="s">
        <v>140</v>
      </c>
      <c r="E39" s="184" t="s">
        <v>143</v>
      </c>
      <c r="F39" s="185">
        <v>43053</v>
      </c>
      <c r="G39" s="177">
        <v>2017</v>
      </c>
      <c r="H39" s="171" t="s">
        <v>52</v>
      </c>
      <c r="I39" s="171" t="str">
        <f t="shared" si="3"/>
        <v>TN</v>
      </c>
      <c r="J39" s="171" t="str">
        <f t="shared" si="4"/>
        <v>TN</v>
      </c>
      <c r="K39" s="176" t="str">
        <f t="shared" si="5"/>
        <v>Midwest</v>
      </c>
      <c r="L39" s="171" t="str">
        <f>INDEX('State '!$A$1:$C$62,MATCH($I39,'State '!$B:$B,0),3)</f>
        <v>Midwest</v>
      </c>
      <c r="M39" s="171" t="str">
        <f>INDEX('State '!$A$1:$C$62,MATCH($J39,'State '!$B:$B,0),3)</f>
        <v>Midwest</v>
      </c>
      <c r="N39" s="171"/>
      <c r="O39" s="178">
        <v>36.700000000000003</v>
      </c>
      <c r="P39" s="178"/>
      <c r="Q39" s="178">
        <v>200</v>
      </c>
      <c r="R39" s="177"/>
      <c r="S39" s="171" t="s">
        <v>138</v>
      </c>
      <c r="T39" s="171" t="s">
        <v>381</v>
      </c>
      <c r="U39" s="171" t="s">
        <v>2382</v>
      </c>
      <c r="V39" s="171" t="s">
        <v>2236</v>
      </c>
      <c r="W39" s="170"/>
      <c r="X39" s="170"/>
      <c r="Y39" s="170"/>
      <c r="Z39" s="106"/>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row>
    <row r="40" spans="1:263" s="19" customFormat="1" x14ac:dyDescent="0.2">
      <c r="A40" s="193">
        <v>39990</v>
      </c>
      <c r="B40" s="184" t="s">
        <v>1107</v>
      </c>
      <c r="C40" s="184" t="s">
        <v>1782</v>
      </c>
      <c r="D40" s="184" t="s">
        <v>134</v>
      </c>
      <c r="E40" s="184" t="s">
        <v>143</v>
      </c>
      <c r="F40" s="185">
        <v>38657</v>
      </c>
      <c r="G40" s="186">
        <v>2005</v>
      </c>
      <c r="H40" s="171" t="s">
        <v>34</v>
      </c>
      <c r="I40" s="171" t="str">
        <f t="shared" si="3"/>
        <v>WI</v>
      </c>
      <c r="J40" s="171" t="str">
        <f t="shared" si="4"/>
        <v>WI</v>
      </c>
      <c r="K40" s="171" t="str">
        <f t="shared" si="5"/>
        <v>Midwest</v>
      </c>
      <c r="L40" s="171" t="str">
        <f>INDEX('State '!$A$1:$C$62,MATCH($I40,'State '!$B:$B,0),3)</f>
        <v>Midwest</v>
      </c>
      <c r="M40" s="171" t="str">
        <f>INDEX('State '!$A$1:$C$62,MATCH($J40,'State '!$B:$B,0),3)</f>
        <v>Midwest</v>
      </c>
      <c r="N40" s="171"/>
      <c r="O40" s="178">
        <v>18.600000000000001</v>
      </c>
      <c r="P40" s="178">
        <v>8.1999999999999993</v>
      </c>
      <c r="Q40" s="178">
        <v>143.4</v>
      </c>
      <c r="R40" s="177" t="s">
        <v>791</v>
      </c>
      <c r="S40" s="171" t="s">
        <v>135</v>
      </c>
      <c r="T40" s="171" t="s">
        <v>381</v>
      </c>
      <c r="U40" s="171" t="s">
        <v>1108</v>
      </c>
      <c r="V40" s="171"/>
      <c r="W40" s="170"/>
      <c r="X40" s="170"/>
      <c r="Y40" s="170"/>
      <c r="Z40" s="106"/>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row>
    <row r="41" spans="1:263" x14ac:dyDescent="0.2">
      <c r="A41" s="196">
        <v>39990</v>
      </c>
      <c r="B41" s="184" t="s">
        <v>1792</v>
      </c>
      <c r="C41" s="184" t="s">
        <v>1782</v>
      </c>
      <c r="D41" s="184" t="s">
        <v>136</v>
      </c>
      <c r="E41" s="184" t="s">
        <v>143</v>
      </c>
      <c r="F41" s="185">
        <v>35370</v>
      </c>
      <c r="G41" s="186">
        <v>1996</v>
      </c>
      <c r="H41" s="171" t="s">
        <v>1499</v>
      </c>
      <c r="I41" s="171" t="str">
        <f t="shared" si="3"/>
        <v>MI</v>
      </c>
      <c r="J41" s="171" t="str">
        <f t="shared" si="4"/>
        <v>ON</v>
      </c>
      <c r="K41" s="171" t="str">
        <f t="shared" si="5"/>
        <v>Midwest, Canada</v>
      </c>
      <c r="L41" s="171" t="str">
        <f>INDEX('State '!$A$1:$C$62,MATCH($I41,'State '!$B:$B,0),3)</f>
        <v>Midwest</v>
      </c>
      <c r="M41" s="171" t="str">
        <f>INDEX('State '!$A$1:$C$62,MATCH($J41,'State '!$B:$B,0),3)</f>
        <v>Canada</v>
      </c>
      <c r="N41" s="171"/>
      <c r="O41" s="178">
        <v>15.3</v>
      </c>
      <c r="P41" s="178">
        <v>12</v>
      </c>
      <c r="Q41" s="178">
        <v>150</v>
      </c>
      <c r="R41" s="177">
        <v>24</v>
      </c>
      <c r="S41" s="171" t="s">
        <v>135</v>
      </c>
      <c r="T41" s="171" t="s">
        <v>381</v>
      </c>
      <c r="U41" s="171" t="s">
        <v>1793</v>
      </c>
      <c r="V41" s="171"/>
      <c r="W41" s="170"/>
      <c r="X41" s="170"/>
      <c r="Y41" s="206"/>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row>
    <row r="42" spans="1:263" s="19" customFormat="1" x14ac:dyDescent="0.2">
      <c r="A42" s="193">
        <v>39990</v>
      </c>
      <c r="B42" s="184" t="s">
        <v>1528</v>
      </c>
      <c r="C42" s="184" t="s">
        <v>1782</v>
      </c>
      <c r="D42" s="184" t="s">
        <v>134</v>
      </c>
      <c r="E42" s="184" t="s">
        <v>143</v>
      </c>
      <c r="F42" s="185">
        <v>36584</v>
      </c>
      <c r="G42" s="186">
        <v>2000</v>
      </c>
      <c r="H42" s="171" t="s">
        <v>1529</v>
      </c>
      <c r="I42" s="171" t="str">
        <f t="shared" si="3"/>
        <v>MS</v>
      </c>
      <c r="J42" s="171" t="str">
        <f t="shared" si="4"/>
        <v>TN</v>
      </c>
      <c r="K42" s="171" t="str">
        <f t="shared" si="5"/>
        <v>South Central, Midwest</v>
      </c>
      <c r="L42" s="171" t="str">
        <f>INDEX('State '!$A$1:$C$62,MATCH($I42,'State '!$B:$B,0),3)</f>
        <v>South Central</v>
      </c>
      <c r="M42" s="171" t="str">
        <f>INDEX('State '!$A$1:$C$62,MATCH($J42,'State '!$B:$B,0),3)</f>
        <v>Midwest</v>
      </c>
      <c r="N42" s="171"/>
      <c r="O42" s="178">
        <v>0.24</v>
      </c>
      <c r="P42" s="178">
        <v>15</v>
      </c>
      <c r="Q42" s="178">
        <v>235</v>
      </c>
      <c r="R42" s="177">
        <v>20</v>
      </c>
      <c r="S42" s="171" t="s">
        <v>135</v>
      </c>
      <c r="T42" s="171" t="s">
        <v>381</v>
      </c>
      <c r="U42" s="171" t="s">
        <v>1530</v>
      </c>
      <c r="V42" s="171"/>
      <c r="W42" s="170"/>
      <c r="X42" s="170"/>
      <c r="Y42" s="170"/>
      <c r="Z42" s="106"/>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row>
    <row r="43" spans="1:263" s="19" customFormat="1" x14ac:dyDescent="0.2">
      <c r="A43" s="193">
        <v>39990</v>
      </c>
      <c r="B43" s="184" t="s">
        <v>1738</v>
      </c>
      <c r="C43" s="184" t="s">
        <v>1782</v>
      </c>
      <c r="D43" s="184" t="s">
        <v>140</v>
      </c>
      <c r="E43" s="184" t="s">
        <v>143</v>
      </c>
      <c r="F43" s="185">
        <v>35779</v>
      </c>
      <c r="G43" s="186">
        <v>1997</v>
      </c>
      <c r="H43" s="171" t="s">
        <v>1739</v>
      </c>
      <c r="I43" s="171" t="str">
        <f t="shared" si="3"/>
        <v>IL</v>
      </c>
      <c r="J43" s="171" t="str">
        <f t="shared" si="4"/>
        <v>MI</v>
      </c>
      <c r="K43" s="171" t="str">
        <f t="shared" si="5"/>
        <v>Midwest</v>
      </c>
      <c r="L43" s="171" t="str">
        <f>INDEX('State '!$A$1:$C$62,MATCH($I43,'State '!$B:$B,0),3)</f>
        <v>Midwest</v>
      </c>
      <c r="M43" s="171" t="str">
        <f>INDEX('State '!$A$1:$C$62,MATCH($J43,'State '!$B:$B,0),3)</f>
        <v>Midwest</v>
      </c>
      <c r="N43" s="171"/>
      <c r="O43" s="178">
        <v>19.100000000000001</v>
      </c>
      <c r="P43" s="178">
        <v>12</v>
      </c>
      <c r="Q43" s="178">
        <v>135</v>
      </c>
      <c r="R43" s="177" t="s">
        <v>1740</v>
      </c>
      <c r="S43" s="171" t="s">
        <v>135</v>
      </c>
      <c r="T43" s="171" t="s">
        <v>381</v>
      </c>
      <c r="U43" s="171" t="s">
        <v>1741</v>
      </c>
      <c r="V43" s="171"/>
      <c r="W43" s="170"/>
      <c r="X43" s="170"/>
      <c r="Y43" s="170"/>
      <c r="Z43" s="106"/>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row>
    <row r="44" spans="1:263" s="19" customFormat="1" x14ac:dyDescent="0.2">
      <c r="A44" s="193">
        <v>39990</v>
      </c>
      <c r="B44" s="184" t="s">
        <v>1077</v>
      </c>
      <c r="C44" s="184" t="s">
        <v>1782</v>
      </c>
      <c r="D44" s="184" t="s">
        <v>140</v>
      </c>
      <c r="E44" s="184" t="s">
        <v>143</v>
      </c>
      <c r="F44" s="185">
        <v>38702</v>
      </c>
      <c r="G44" s="186">
        <v>2005</v>
      </c>
      <c r="H44" s="171" t="s">
        <v>34</v>
      </c>
      <c r="I44" s="171" t="str">
        <f t="shared" si="3"/>
        <v>WI</v>
      </c>
      <c r="J44" s="171" t="str">
        <f t="shared" si="4"/>
        <v>WI</v>
      </c>
      <c r="K44" s="171" t="str">
        <f t="shared" si="5"/>
        <v>Midwest</v>
      </c>
      <c r="L44" s="171" t="str">
        <f>INDEX('State '!$A$1:$C$62,MATCH($I44,'State '!$B:$B,0),3)</f>
        <v>Midwest</v>
      </c>
      <c r="M44" s="171" t="str">
        <f>INDEX('State '!$A$1:$C$62,MATCH($J44,'State '!$B:$B,0),3)</f>
        <v>Midwest</v>
      </c>
      <c r="N44" s="171"/>
      <c r="O44" s="178">
        <v>13.52</v>
      </c>
      <c r="P44" s="178"/>
      <c r="Q44" s="178">
        <v>105</v>
      </c>
      <c r="R44" s="177"/>
      <c r="S44" s="171" t="s">
        <v>135</v>
      </c>
      <c r="T44" s="171" t="s">
        <v>381</v>
      </c>
      <c r="U44" s="171" t="s">
        <v>1078</v>
      </c>
      <c r="V44" s="171"/>
      <c r="W44" s="170"/>
      <c r="X44" s="170"/>
      <c r="Y44" s="170"/>
      <c r="Z44" s="106"/>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row>
    <row r="45" spans="1:263" s="19" customFormat="1" x14ac:dyDescent="0.2">
      <c r="A45" s="193">
        <v>39990</v>
      </c>
      <c r="B45" s="184" t="s">
        <v>1531</v>
      </c>
      <c r="C45" s="184" t="s">
        <v>1782</v>
      </c>
      <c r="D45" s="184" t="s">
        <v>134</v>
      </c>
      <c r="E45" s="184" t="s">
        <v>143</v>
      </c>
      <c r="F45" s="185">
        <v>36584</v>
      </c>
      <c r="G45" s="186">
        <v>2000</v>
      </c>
      <c r="H45" s="171" t="s">
        <v>47</v>
      </c>
      <c r="I45" s="171" t="str">
        <f t="shared" si="3"/>
        <v>GM</v>
      </c>
      <c r="J45" s="171" t="str">
        <f t="shared" si="4"/>
        <v>GM</v>
      </c>
      <c r="K45" s="171" t="str">
        <f t="shared" si="5"/>
        <v>Gulf of Mexico</v>
      </c>
      <c r="L45" s="171" t="str">
        <f>INDEX('State '!$A$1:$C$62,MATCH($I45,'State '!$B:$B,0),3)</f>
        <v>Gulf of Mexico</v>
      </c>
      <c r="M45" s="171" t="str">
        <f>INDEX('State '!$A$1:$C$62,MATCH($J45,'State '!$B:$B,0),3)</f>
        <v>Gulf of Mexico</v>
      </c>
      <c r="N45" s="171"/>
      <c r="O45" s="178">
        <v>10</v>
      </c>
      <c r="P45" s="178">
        <v>9.5</v>
      </c>
      <c r="Q45" s="178">
        <v>225</v>
      </c>
      <c r="R45" s="177">
        <v>16</v>
      </c>
      <c r="S45" s="171" t="s">
        <v>135</v>
      </c>
      <c r="T45" s="171" t="s">
        <v>381</v>
      </c>
      <c r="U45" s="171" t="s">
        <v>1532</v>
      </c>
      <c r="V45" s="171"/>
      <c r="W45" s="170"/>
      <c r="X45" s="170"/>
      <c r="Y45" s="170"/>
      <c r="Z45" s="106"/>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row>
    <row r="46" spans="1:263" s="19" customFormat="1" x14ac:dyDescent="0.2">
      <c r="A46" s="193">
        <v>39990</v>
      </c>
      <c r="B46" s="184" t="s">
        <v>1185</v>
      </c>
      <c r="C46" s="184" t="s">
        <v>1782</v>
      </c>
      <c r="D46" s="184" t="s">
        <v>140</v>
      </c>
      <c r="E46" s="184" t="s">
        <v>143</v>
      </c>
      <c r="F46" s="185">
        <v>38261</v>
      </c>
      <c r="G46" s="186">
        <v>2004</v>
      </c>
      <c r="H46" s="171" t="s">
        <v>34</v>
      </c>
      <c r="I46" s="171" t="str">
        <f t="shared" si="3"/>
        <v>WI</v>
      </c>
      <c r="J46" s="171" t="str">
        <f t="shared" si="4"/>
        <v>WI</v>
      </c>
      <c r="K46" s="171" t="str">
        <f t="shared" si="5"/>
        <v>Midwest</v>
      </c>
      <c r="L46" s="171" t="str">
        <f>INDEX('State '!$A$1:$C$62,MATCH($I46,'State '!$B:$B,0),3)</f>
        <v>Midwest</v>
      </c>
      <c r="M46" s="171" t="str">
        <f>INDEX('State '!$A$1:$C$62,MATCH($J46,'State '!$B:$B,0),3)</f>
        <v>Midwest</v>
      </c>
      <c r="N46" s="171"/>
      <c r="O46" s="178">
        <v>42.1</v>
      </c>
      <c r="P46" s="178">
        <v>32.799999999999997</v>
      </c>
      <c r="Q46" s="178">
        <v>220</v>
      </c>
      <c r="R46" s="177" t="s">
        <v>1186</v>
      </c>
      <c r="S46" s="171" t="s">
        <v>135</v>
      </c>
      <c r="T46" s="171" t="s">
        <v>381</v>
      </c>
      <c r="U46" s="171" t="s">
        <v>1187</v>
      </c>
      <c r="V46" s="171"/>
      <c r="W46" s="170"/>
      <c r="X46" s="170"/>
      <c r="Y46" s="170"/>
      <c r="Z46" s="106"/>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row>
    <row r="47" spans="1:263" s="19" customFormat="1" x14ac:dyDescent="0.2">
      <c r="A47" s="193">
        <v>39990</v>
      </c>
      <c r="B47" s="184" t="s">
        <v>1573</v>
      </c>
      <c r="C47" s="184" t="s">
        <v>367</v>
      </c>
      <c r="D47" s="184" t="s">
        <v>140</v>
      </c>
      <c r="E47" s="184" t="s">
        <v>143</v>
      </c>
      <c r="F47" s="185">
        <v>36404</v>
      </c>
      <c r="G47" s="186">
        <v>1999</v>
      </c>
      <c r="H47" s="171" t="s">
        <v>1339</v>
      </c>
      <c r="I47" s="171" t="str">
        <f t="shared" si="3"/>
        <v>IL</v>
      </c>
      <c r="J47" s="171" t="str">
        <f t="shared" si="4"/>
        <v>WI</v>
      </c>
      <c r="K47" s="171" t="str">
        <f t="shared" si="5"/>
        <v>Midwest</v>
      </c>
      <c r="L47" s="171" t="str">
        <f>INDEX('State '!$A$1:$C$62,MATCH($I47,'State '!$B:$B,0),3)</f>
        <v>Midwest</v>
      </c>
      <c r="M47" s="171" t="str">
        <f>INDEX('State '!$A$1:$C$62,MATCH($J47,'State '!$B:$B,0),3)</f>
        <v>Midwest</v>
      </c>
      <c r="N47" s="171"/>
      <c r="O47" s="178"/>
      <c r="P47" s="178">
        <v>12.4</v>
      </c>
      <c r="Q47" s="178">
        <v>40</v>
      </c>
      <c r="R47" s="177">
        <v>10</v>
      </c>
      <c r="S47" s="171" t="s">
        <v>135</v>
      </c>
      <c r="T47" s="171" t="s">
        <v>381</v>
      </c>
      <c r="U47" s="171" t="s">
        <v>1574</v>
      </c>
      <c r="V47" s="171"/>
      <c r="W47" s="170"/>
      <c r="X47" s="170"/>
      <c r="Y47" s="170"/>
      <c r="Z47" s="106"/>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row>
    <row r="48" spans="1:263" x14ac:dyDescent="0.2">
      <c r="A48" s="193">
        <v>39990</v>
      </c>
      <c r="B48" s="172" t="s">
        <v>1012</v>
      </c>
      <c r="C48" s="172" t="s">
        <v>1782</v>
      </c>
      <c r="D48" s="172" t="s">
        <v>140</v>
      </c>
      <c r="E48" s="173" t="s">
        <v>143</v>
      </c>
      <c r="F48" s="174">
        <v>39066</v>
      </c>
      <c r="G48" s="175">
        <v>2006</v>
      </c>
      <c r="H48" s="171" t="s">
        <v>1013</v>
      </c>
      <c r="I48" s="171" t="str">
        <f t="shared" si="3"/>
        <v>MI</v>
      </c>
      <c r="J48" s="171" t="str">
        <f t="shared" si="4"/>
        <v>WI</v>
      </c>
      <c r="K48" s="171" t="str">
        <f t="shared" si="5"/>
        <v>Midwest</v>
      </c>
      <c r="L48" s="171" t="str">
        <f>INDEX('State '!$A$1:$C$62,MATCH($I48,'State '!$B:$B,0),3)</f>
        <v>Midwest</v>
      </c>
      <c r="M48" s="171" t="str">
        <f>INDEX('State '!$A$1:$C$62,MATCH($J48,'State '!$B:$B,0),3)</f>
        <v>Midwest</v>
      </c>
      <c r="N48" s="171"/>
      <c r="O48" s="178">
        <v>48.1</v>
      </c>
      <c r="P48" s="177">
        <v>6.86</v>
      </c>
      <c r="Q48" s="177">
        <v>168.2</v>
      </c>
      <c r="R48" s="178" t="s">
        <v>1014</v>
      </c>
      <c r="S48" s="179" t="s">
        <v>135</v>
      </c>
      <c r="T48" s="176" t="s">
        <v>381</v>
      </c>
      <c r="U48" s="180" t="s">
        <v>1015</v>
      </c>
      <c r="V48" s="171"/>
      <c r="W48" s="170"/>
      <c r="X48" s="170"/>
      <c r="Y48" s="170"/>
      <c r="Z48" s="106"/>
      <c r="AA48" s="93"/>
      <c r="AB48" s="93"/>
    </row>
    <row r="49" spans="1:261" s="19" customFormat="1" x14ac:dyDescent="0.2">
      <c r="A49" s="193">
        <v>39990</v>
      </c>
      <c r="B49" s="184" t="s">
        <v>1427</v>
      </c>
      <c r="C49" s="184" t="s">
        <v>1782</v>
      </c>
      <c r="D49" s="184" t="s">
        <v>140</v>
      </c>
      <c r="E49" s="184" t="s">
        <v>143</v>
      </c>
      <c r="F49" s="185">
        <v>37240</v>
      </c>
      <c r="G49" s="186">
        <v>2001</v>
      </c>
      <c r="H49" s="171" t="s">
        <v>1339</v>
      </c>
      <c r="I49" s="171" t="str">
        <f t="shared" si="3"/>
        <v>IL</v>
      </c>
      <c r="J49" s="171" t="str">
        <f t="shared" si="4"/>
        <v>WI</v>
      </c>
      <c r="K49" s="171" t="str">
        <f t="shared" si="5"/>
        <v>Midwest</v>
      </c>
      <c r="L49" s="171" t="str">
        <f>INDEX('State '!$A$1:$C$62,MATCH($I49,'State '!$B:$B,0),3)</f>
        <v>Midwest</v>
      </c>
      <c r="M49" s="171" t="str">
        <f>INDEX('State '!$A$1:$C$62,MATCH($J49,'State '!$B:$B,0),3)</f>
        <v>Midwest</v>
      </c>
      <c r="N49" s="171"/>
      <c r="O49" s="178">
        <v>6</v>
      </c>
      <c r="P49" s="178"/>
      <c r="Q49" s="178">
        <v>40</v>
      </c>
      <c r="R49" s="177">
        <v>46</v>
      </c>
      <c r="S49" s="171" t="s">
        <v>135</v>
      </c>
      <c r="T49" s="171" t="s">
        <v>381</v>
      </c>
      <c r="U49" s="171" t="s">
        <v>1428</v>
      </c>
      <c r="V49" s="171"/>
      <c r="W49" s="170"/>
      <c r="X49" s="170"/>
      <c r="Y49" s="208"/>
    </row>
    <row r="50" spans="1:261" s="19" customFormat="1" x14ac:dyDescent="0.2">
      <c r="A50" s="193">
        <v>39990</v>
      </c>
      <c r="B50" s="184" t="s">
        <v>2134</v>
      </c>
      <c r="C50" s="184" t="s">
        <v>1782</v>
      </c>
      <c r="D50" s="184" t="s">
        <v>140</v>
      </c>
      <c r="E50" s="184" t="s">
        <v>143</v>
      </c>
      <c r="F50" s="185">
        <v>36875</v>
      </c>
      <c r="G50" s="186">
        <v>2000</v>
      </c>
      <c r="H50" s="171" t="s">
        <v>1339</v>
      </c>
      <c r="I50" s="171" t="str">
        <f t="shared" si="3"/>
        <v>IL</v>
      </c>
      <c r="J50" s="171" t="str">
        <f t="shared" si="4"/>
        <v>WI</v>
      </c>
      <c r="K50" s="171" t="str">
        <f t="shared" si="5"/>
        <v>Midwest</v>
      </c>
      <c r="L50" s="171" t="str">
        <f>INDEX('State '!$A$1:$C$62,MATCH($I50,'State '!$B:$B,0),3)</f>
        <v>Midwest</v>
      </c>
      <c r="M50" s="171" t="str">
        <f>INDEX('State '!$A$1:$C$62,MATCH($J50,'State '!$B:$B,0),3)</f>
        <v>Midwest</v>
      </c>
      <c r="N50" s="171"/>
      <c r="O50" s="178">
        <v>23.8</v>
      </c>
      <c r="P50" s="178">
        <v>12</v>
      </c>
      <c r="Q50" s="178">
        <v>109</v>
      </c>
      <c r="R50" s="177">
        <v>30</v>
      </c>
      <c r="S50" s="171" t="s">
        <v>135</v>
      </c>
      <c r="T50" s="171" t="s">
        <v>381</v>
      </c>
      <c r="U50" s="171" t="s">
        <v>1428</v>
      </c>
      <c r="V50" s="171"/>
      <c r="W50" s="170"/>
      <c r="X50" s="170"/>
      <c r="Y50" s="206"/>
    </row>
    <row r="51" spans="1:261" s="19" customFormat="1" x14ac:dyDescent="0.2">
      <c r="A51" s="193">
        <v>39990</v>
      </c>
      <c r="B51" s="184" t="s">
        <v>1565</v>
      </c>
      <c r="C51" s="184" t="s">
        <v>1782</v>
      </c>
      <c r="D51" s="184" t="s">
        <v>140</v>
      </c>
      <c r="E51" s="184" t="s">
        <v>143</v>
      </c>
      <c r="F51" s="185">
        <v>36465</v>
      </c>
      <c r="G51" s="186">
        <v>1999</v>
      </c>
      <c r="H51" s="171" t="s">
        <v>1339</v>
      </c>
      <c r="I51" s="171" t="str">
        <f t="shared" si="3"/>
        <v>IL</v>
      </c>
      <c r="J51" s="171" t="str">
        <f t="shared" si="4"/>
        <v>WI</v>
      </c>
      <c r="K51" s="171" t="str">
        <f t="shared" si="5"/>
        <v>Midwest</v>
      </c>
      <c r="L51" s="171" t="str">
        <f>INDEX('State '!$A$1:$C$62,MATCH($I51,'State '!$B:$B,0),3)</f>
        <v>Midwest</v>
      </c>
      <c r="M51" s="171" t="str">
        <f>INDEX('State '!$A$1:$C$62,MATCH($J51,'State '!$B:$B,0),3)</f>
        <v>Midwest</v>
      </c>
      <c r="N51" s="171"/>
      <c r="O51" s="178">
        <v>11.6</v>
      </c>
      <c r="P51" s="178">
        <v>11.7</v>
      </c>
      <c r="Q51" s="178">
        <v>190</v>
      </c>
      <c r="R51" s="177">
        <v>30</v>
      </c>
      <c r="S51" s="171" t="s">
        <v>135</v>
      </c>
      <c r="T51" s="171" t="s">
        <v>381</v>
      </c>
      <c r="U51" s="171" t="s">
        <v>1566</v>
      </c>
      <c r="V51" s="171"/>
      <c r="W51" s="170"/>
      <c r="X51" s="170"/>
      <c r="Y51" s="170"/>
      <c r="Z51" s="106"/>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row>
    <row r="52" spans="1:261" s="19" customFormat="1" x14ac:dyDescent="0.2">
      <c r="A52" s="193">
        <v>40388</v>
      </c>
      <c r="B52" s="172" t="s">
        <v>1898</v>
      </c>
      <c r="C52" s="172" t="s">
        <v>1782</v>
      </c>
      <c r="D52" s="172" t="s">
        <v>140</v>
      </c>
      <c r="E52" s="173" t="s">
        <v>143</v>
      </c>
      <c r="F52" s="174">
        <v>40479</v>
      </c>
      <c r="G52" s="175">
        <v>2010</v>
      </c>
      <c r="H52" s="171" t="s">
        <v>34</v>
      </c>
      <c r="I52" s="171" t="str">
        <f t="shared" si="3"/>
        <v>WI</v>
      </c>
      <c r="J52" s="171" t="str">
        <f t="shared" si="4"/>
        <v>WI</v>
      </c>
      <c r="K52" s="171" t="str">
        <f t="shared" si="5"/>
        <v>Midwest</v>
      </c>
      <c r="L52" s="171" t="str">
        <f>INDEX('State '!$A$1:$C$62,MATCH($I52,'State '!$B:$B,0),3)</f>
        <v>Midwest</v>
      </c>
      <c r="M52" s="171" t="str">
        <f>INDEX('State '!$A$1:$C$62,MATCH($J52,'State '!$B:$B,0),3)</f>
        <v>Midwest</v>
      </c>
      <c r="N52" s="171"/>
      <c r="O52" s="178">
        <v>38.299999999999997</v>
      </c>
      <c r="P52" s="177">
        <v>8.9</v>
      </c>
      <c r="Q52" s="177">
        <v>97.9</v>
      </c>
      <c r="R52" s="178">
        <v>30</v>
      </c>
      <c r="S52" s="179" t="s">
        <v>135</v>
      </c>
      <c r="T52" s="176" t="s">
        <v>381</v>
      </c>
      <c r="U52" s="180" t="s">
        <v>585</v>
      </c>
      <c r="V52" s="171"/>
      <c r="W52" s="170"/>
      <c r="X52" s="170"/>
      <c r="Y52" s="170"/>
      <c r="Z52" s="106"/>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row>
    <row r="53" spans="1:261" x14ac:dyDescent="0.2">
      <c r="A53" s="193">
        <v>40619</v>
      </c>
      <c r="B53" s="184" t="s">
        <v>519</v>
      </c>
      <c r="C53" s="184" t="s">
        <v>224</v>
      </c>
      <c r="D53" s="184" t="s">
        <v>140</v>
      </c>
      <c r="E53" s="184" t="s">
        <v>143</v>
      </c>
      <c r="F53" s="185">
        <v>40817</v>
      </c>
      <c r="G53" s="186">
        <v>2011</v>
      </c>
      <c r="H53" s="171" t="s">
        <v>520</v>
      </c>
      <c r="I53" s="171" t="str">
        <f t="shared" si="3"/>
        <v>WY</v>
      </c>
      <c r="J53" s="171" t="str">
        <f t="shared" si="4"/>
        <v>NV</v>
      </c>
      <c r="K53" s="171" t="str">
        <f t="shared" si="5"/>
        <v>Mountain</v>
      </c>
      <c r="L53" s="171" t="str">
        <f>INDEX('State '!$A$1:$C$62,MATCH($I53,'State '!$B:$B,0),3)</f>
        <v>Mountain</v>
      </c>
      <c r="M53" s="171" t="str">
        <f>INDEX('State '!$A$1:$C$62,MATCH($J53,'State '!$B:$B,0),3)</f>
        <v>Mountain</v>
      </c>
      <c r="N53" s="171"/>
      <c r="O53" s="178">
        <v>30</v>
      </c>
      <c r="P53" s="178">
        <v>28</v>
      </c>
      <c r="Q53" s="178">
        <v>266</v>
      </c>
      <c r="R53" s="177">
        <v>36</v>
      </c>
      <c r="S53" s="171" t="s">
        <v>135</v>
      </c>
      <c r="T53" s="171" t="s">
        <v>381</v>
      </c>
      <c r="U53" s="171" t="s">
        <v>521</v>
      </c>
      <c r="V53" s="171"/>
      <c r="W53" s="170"/>
      <c r="X53" s="170"/>
      <c r="Y53" s="208"/>
      <c r="Z53" s="106"/>
      <c r="AA53" s="93"/>
      <c r="AB53" s="93"/>
    </row>
    <row r="54" spans="1:261" x14ac:dyDescent="0.2">
      <c r="A54" s="102">
        <v>43124</v>
      </c>
      <c r="B54" s="223" t="s">
        <v>2268</v>
      </c>
      <c r="C54" s="223" t="s">
        <v>199</v>
      </c>
      <c r="D54" s="223" t="s">
        <v>140</v>
      </c>
      <c r="E54" s="223" t="s">
        <v>2437</v>
      </c>
      <c r="F54" s="63"/>
      <c r="G54" s="64"/>
      <c r="H54" s="225" t="s">
        <v>863</v>
      </c>
      <c r="I54" s="225" t="str">
        <f t="shared" si="3"/>
        <v>OH</v>
      </c>
      <c r="J54" s="225" t="str">
        <f t="shared" si="4"/>
        <v>NJ</v>
      </c>
      <c r="K54" s="231" t="str">
        <f t="shared" si="5"/>
        <v>Northeast</v>
      </c>
      <c r="L54" s="225" t="str">
        <f>INDEX('State '!$A$1:$C$62,MATCH($I54,'State '!$B:$B,0),3)</f>
        <v>Northeast</v>
      </c>
      <c r="M54" s="225" t="str">
        <f>INDEX('State '!$A$1:$C$62,MATCH($J54,'State '!$B:$B,0),3)</f>
        <v>Northeast</v>
      </c>
      <c r="N54" s="225"/>
      <c r="O54" s="178"/>
      <c r="P54" s="199"/>
      <c r="Q54" s="165">
        <v>1000</v>
      </c>
      <c r="R54" s="104"/>
      <c r="S54" s="225" t="s">
        <v>135</v>
      </c>
      <c r="T54" s="225" t="s">
        <v>381</v>
      </c>
      <c r="U54" s="225" t="s">
        <v>382</v>
      </c>
      <c r="V54" s="225" t="s">
        <v>2239</v>
      </c>
      <c r="W54" s="223"/>
      <c r="X54" s="223"/>
      <c r="Y54" s="166"/>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row>
    <row r="55" spans="1:261" x14ac:dyDescent="0.2">
      <c r="A55" s="193">
        <v>41156</v>
      </c>
      <c r="B55" s="172" t="s">
        <v>458</v>
      </c>
      <c r="C55" s="172" t="s">
        <v>223</v>
      </c>
      <c r="D55" s="172" t="s">
        <v>136</v>
      </c>
      <c r="E55" s="173" t="s">
        <v>143</v>
      </c>
      <c r="F55" s="174">
        <v>41156</v>
      </c>
      <c r="G55" s="175">
        <v>2012</v>
      </c>
      <c r="H55" s="171" t="s">
        <v>443</v>
      </c>
      <c r="I55" s="171" t="str">
        <f t="shared" si="3"/>
        <v>WV</v>
      </c>
      <c r="J55" s="171" t="str">
        <f t="shared" si="4"/>
        <v>PA</v>
      </c>
      <c r="K55" s="171" t="str">
        <f t="shared" si="5"/>
        <v>Northeast</v>
      </c>
      <c r="L55" s="171" t="str">
        <f>INDEX('State '!$A$1:$C$62,MATCH($I55,'State '!$B:$B,0),3)</f>
        <v>Northeast</v>
      </c>
      <c r="M55" s="171" t="str">
        <f>INDEX('State '!$A$1:$C$62,MATCH($J55,'State '!$B:$B,0),3)</f>
        <v>Northeast</v>
      </c>
      <c r="N55" s="171"/>
      <c r="O55" s="178">
        <v>635</v>
      </c>
      <c r="P55" s="177">
        <v>110</v>
      </c>
      <c r="Q55" s="177">
        <v>484.26</v>
      </c>
      <c r="R55" s="178" t="s">
        <v>459</v>
      </c>
      <c r="S55" s="179" t="s">
        <v>135</v>
      </c>
      <c r="T55" s="176" t="s">
        <v>381</v>
      </c>
      <c r="U55" s="180" t="s">
        <v>460</v>
      </c>
      <c r="V55" s="171"/>
      <c r="W55" s="170"/>
      <c r="X55" s="170"/>
      <c r="Y55" s="206"/>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row>
    <row r="56" spans="1:261" ht="38.25" x14ac:dyDescent="0.2">
      <c r="A56" s="193">
        <v>43417</v>
      </c>
      <c r="B56" s="184" t="s">
        <v>2703</v>
      </c>
      <c r="C56" s="184" t="s">
        <v>199</v>
      </c>
      <c r="D56" s="184" t="s">
        <v>134</v>
      </c>
      <c r="E56" s="173" t="s">
        <v>143</v>
      </c>
      <c r="F56" s="185">
        <v>43413</v>
      </c>
      <c r="G56" s="186">
        <v>2018</v>
      </c>
      <c r="H56" s="171" t="s">
        <v>8</v>
      </c>
      <c r="I56" s="171" t="str">
        <f t="shared" si="3"/>
        <v>OH</v>
      </c>
      <c r="J56" s="171" t="str">
        <f t="shared" si="4"/>
        <v>OH</v>
      </c>
      <c r="K56" s="176" t="str">
        <f t="shared" si="5"/>
        <v>Northeast</v>
      </c>
      <c r="L56" s="171" t="str">
        <f>INDEX('State '!$A$1:$C$62,MATCH($I56,'State '!$B:$B,0),3)</f>
        <v>Northeast</v>
      </c>
      <c r="M56" s="171" t="str">
        <f>INDEX('State '!$A$1:$C$62,MATCH($J56,'State '!$B:$B,0),3)</f>
        <v>Northeast</v>
      </c>
      <c r="N56" s="171"/>
      <c r="O56" s="178">
        <v>185</v>
      </c>
      <c r="P56" s="178">
        <v>5</v>
      </c>
      <c r="Q56" s="178">
        <v>637.55899999999997</v>
      </c>
      <c r="R56" s="177" t="s">
        <v>546</v>
      </c>
      <c r="S56" s="171" t="s">
        <v>135</v>
      </c>
      <c r="T56" s="171" t="s">
        <v>381</v>
      </c>
      <c r="U56" s="171" t="s">
        <v>2223</v>
      </c>
      <c r="V56" s="171" t="s">
        <v>2236</v>
      </c>
      <c r="W56" s="170" t="s">
        <v>2706</v>
      </c>
      <c r="X56" s="170"/>
      <c r="Y56" s="206" t="s">
        <v>2498</v>
      </c>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row>
    <row r="57" spans="1:261" ht="25.5" x14ac:dyDescent="0.2">
      <c r="A57" s="102">
        <v>43580</v>
      </c>
      <c r="B57" s="223" t="s">
        <v>2704</v>
      </c>
      <c r="C57" s="223" t="s">
        <v>199</v>
      </c>
      <c r="D57" s="223" t="s">
        <v>134</v>
      </c>
      <c r="E57" s="112" t="s">
        <v>143</v>
      </c>
      <c r="F57" s="63">
        <v>43556</v>
      </c>
      <c r="G57" s="64">
        <v>2019</v>
      </c>
      <c r="H57" s="225" t="s">
        <v>8</v>
      </c>
      <c r="I57" s="225" t="str">
        <f t="shared" si="3"/>
        <v>OH</v>
      </c>
      <c r="J57" s="225" t="str">
        <f t="shared" si="4"/>
        <v>OH</v>
      </c>
      <c r="K57" s="231" t="str">
        <f t="shared" si="5"/>
        <v>Northeast</v>
      </c>
      <c r="L57" s="225" t="str">
        <f>INDEX('State '!$A$1:$C$62,MATCH($I57,'State '!$B:$B,0),3)</f>
        <v>Northeast</v>
      </c>
      <c r="M57" s="225" t="str">
        <f>INDEX('State '!$A$1:$C$62,MATCH($J57,'State '!$B:$B,0),3)</f>
        <v>Northeast</v>
      </c>
      <c r="N57" s="225"/>
      <c r="O57" s="178"/>
      <c r="P57" s="199"/>
      <c r="Q57" s="165">
        <f>950.155-637.559</f>
        <v>312.596</v>
      </c>
      <c r="R57" s="104"/>
      <c r="S57" s="225" t="s">
        <v>135</v>
      </c>
      <c r="T57" s="225" t="s">
        <v>381</v>
      </c>
      <c r="U57" s="225" t="s">
        <v>2223</v>
      </c>
      <c r="V57" s="225" t="s">
        <v>2236</v>
      </c>
      <c r="W57" s="223" t="s">
        <v>2499</v>
      </c>
      <c r="X57" s="223"/>
      <c r="Y57" s="156" t="s">
        <v>2498</v>
      </c>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row>
    <row r="58" spans="1:261" s="19" customFormat="1" x14ac:dyDescent="0.2">
      <c r="A58" s="193">
        <v>43675</v>
      </c>
      <c r="B58" s="184" t="s">
        <v>2520</v>
      </c>
      <c r="C58" s="184" t="s">
        <v>200</v>
      </c>
      <c r="D58" s="184" t="s">
        <v>140</v>
      </c>
      <c r="E58" s="173" t="s">
        <v>143</v>
      </c>
      <c r="F58" s="185">
        <v>43040</v>
      </c>
      <c r="G58" s="186">
        <v>2017</v>
      </c>
      <c r="H58" s="171" t="s">
        <v>1931</v>
      </c>
      <c r="I58" s="171" t="str">
        <f t="shared" si="3"/>
        <v>NJ</v>
      </c>
      <c r="J58" s="171" t="str">
        <f t="shared" si="4"/>
        <v>MA</v>
      </c>
      <c r="K58" s="176" t="str">
        <f t="shared" si="5"/>
        <v>Northeast</v>
      </c>
      <c r="L58" s="171" t="str">
        <f>INDEX('State '!$A$1:$C$62,MATCH($I58,'State '!$B:$B,0),3)</f>
        <v>Northeast</v>
      </c>
      <c r="M58" s="171" t="str">
        <f>INDEX('State '!$A$1:$C$62,MATCH($J58,'State '!$B:$B,0),3)</f>
        <v>Northeast</v>
      </c>
      <c r="N58" s="171"/>
      <c r="O58" s="178"/>
      <c r="P58" s="178">
        <v>0</v>
      </c>
      <c r="Q58" s="178">
        <v>40</v>
      </c>
      <c r="R58" s="177"/>
      <c r="S58" s="171" t="s">
        <v>135</v>
      </c>
      <c r="T58" s="171" t="s">
        <v>381</v>
      </c>
      <c r="U58" s="171" t="s">
        <v>2170</v>
      </c>
      <c r="V58" s="171" t="s">
        <v>2239</v>
      </c>
      <c r="W58" s="170"/>
      <c r="X58" s="170"/>
      <c r="Y58" s="170"/>
    </row>
    <row r="59" spans="1:261" s="19" customFormat="1" ht="25.5" x14ac:dyDescent="0.2">
      <c r="A59" s="102">
        <v>44018</v>
      </c>
      <c r="B59" s="223" t="s">
        <v>2008</v>
      </c>
      <c r="C59" s="223" t="s">
        <v>2008</v>
      </c>
      <c r="D59" s="223" t="s">
        <v>136</v>
      </c>
      <c r="E59" s="112" t="s">
        <v>2437</v>
      </c>
      <c r="F59" s="63"/>
      <c r="G59" s="64" t="s">
        <v>382</v>
      </c>
      <c r="H59" s="225" t="s">
        <v>2009</v>
      </c>
      <c r="I59" s="225" t="str">
        <f t="shared" si="3"/>
        <v>WV</v>
      </c>
      <c r="J59" s="225" t="str">
        <f t="shared" si="4"/>
        <v>NC</v>
      </c>
      <c r="K59" s="231" t="str">
        <f t="shared" si="5"/>
        <v>Northeast, Southeast</v>
      </c>
      <c r="L59" s="225" t="str">
        <f>INDEX('State '!$A$1:$C$62,MATCH($I59,'State '!$B:$B,0),3)</f>
        <v>Northeast</v>
      </c>
      <c r="M59" s="225" t="str">
        <f>INDEX('State '!$A$1:$C$62,MATCH($J59,'State '!$B:$B,0),3)</f>
        <v>Southeast</v>
      </c>
      <c r="N59" s="225"/>
      <c r="O59" s="178">
        <v>5100</v>
      </c>
      <c r="P59" s="178">
        <v>600</v>
      </c>
      <c r="Q59" s="165">
        <v>1500</v>
      </c>
      <c r="R59" s="104" t="s">
        <v>2010</v>
      </c>
      <c r="S59" s="225" t="s">
        <v>135</v>
      </c>
      <c r="T59" s="225" t="s">
        <v>381</v>
      </c>
      <c r="U59" s="225" t="s">
        <v>2148</v>
      </c>
      <c r="V59" s="225" t="s">
        <v>2239</v>
      </c>
      <c r="W59" s="223" t="s">
        <v>2916</v>
      </c>
      <c r="X59" s="223" t="s">
        <v>2905</v>
      </c>
      <c r="Y59" s="167" t="s">
        <v>2915</v>
      </c>
    </row>
    <row r="60" spans="1:261" s="19" customFormat="1" ht="25.5" x14ac:dyDescent="0.2">
      <c r="A60" s="193">
        <v>43377</v>
      </c>
      <c r="B60" s="172" t="s">
        <v>2524</v>
      </c>
      <c r="C60" s="172" t="s">
        <v>1932</v>
      </c>
      <c r="D60" s="172" t="s">
        <v>1935</v>
      </c>
      <c r="E60" s="173" t="s">
        <v>143</v>
      </c>
      <c r="F60" s="174">
        <v>43252</v>
      </c>
      <c r="G60" s="175">
        <v>2018</v>
      </c>
      <c r="H60" s="171" t="s">
        <v>2526</v>
      </c>
      <c r="I60" s="171" t="str">
        <f t="shared" si="3"/>
        <v>PA</v>
      </c>
      <c r="J60" s="171" t="str">
        <f t="shared" si="4"/>
        <v>AL</v>
      </c>
      <c r="K60" s="176" t="str">
        <f t="shared" si="5"/>
        <v>Northeast, Southeast, South Central</v>
      </c>
      <c r="L60" s="171" t="str">
        <f>INDEX('State '!$A$1:$C$62,MATCH($I60,'State '!$B:$B,0),3)</f>
        <v>Northeast</v>
      </c>
      <c r="M60" s="171" t="str">
        <f>INDEX('State '!$A$1:$C$62,MATCH($J60,'State '!$B:$B,0),3)</f>
        <v>South Central</v>
      </c>
      <c r="N60" s="171" t="s">
        <v>15</v>
      </c>
      <c r="O60" s="178">
        <v>2600</v>
      </c>
      <c r="P60" s="177"/>
      <c r="Q60" s="177">
        <v>450</v>
      </c>
      <c r="R60" s="178"/>
      <c r="S60" s="179" t="s">
        <v>135</v>
      </c>
      <c r="T60" s="176" t="s">
        <v>381</v>
      </c>
      <c r="U60" s="180" t="s">
        <v>2062</v>
      </c>
      <c r="V60" s="171" t="s">
        <v>2239</v>
      </c>
      <c r="W60" s="170" t="s">
        <v>2485</v>
      </c>
      <c r="X60" s="170"/>
      <c r="Y60" s="170" t="s">
        <v>2554</v>
      </c>
    </row>
    <row r="61" spans="1:261" s="19" customFormat="1" ht="25.5" x14ac:dyDescent="0.2">
      <c r="A61" s="193">
        <v>43216</v>
      </c>
      <c r="B61" s="172" t="s">
        <v>2523</v>
      </c>
      <c r="C61" s="172" t="s">
        <v>1932</v>
      </c>
      <c r="D61" s="172" t="s">
        <v>1935</v>
      </c>
      <c r="E61" s="173" t="s">
        <v>143</v>
      </c>
      <c r="F61" s="174"/>
      <c r="G61" s="175">
        <v>2017</v>
      </c>
      <c r="H61" s="171" t="s">
        <v>2409</v>
      </c>
      <c r="I61" s="171" t="str">
        <f t="shared" si="3"/>
        <v>PA</v>
      </c>
      <c r="J61" s="171" t="str">
        <f t="shared" si="4"/>
        <v>AL</v>
      </c>
      <c r="K61" s="176" t="str">
        <f t="shared" si="5"/>
        <v>Northeast, Southeast, South Central</v>
      </c>
      <c r="L61" s="171" t="str">
        <f>INDEX('State '!$A$1:$C$62,MATCH($I61,'State '!$B:$B,0),3)</f>
        <v>Northeast</v>
      </c>
      <c r="M61" s="171" t="str">
        <f>INDEX('State '!$A$1:$C$62,MATCH($J61,'State '!$B:$B,0),3)</f>
        <v>South Central</v>
      </c>
      <c r="N61" s="171" t="s">
        <v>15</v>
      </c>
      <c r="O61" s="178">
        <v>2600</v>
      </c>
      <c r="P61" s="177"/>
      <c r="Q61" s="177">
        <v>400</v>
      </c>
      <c r="R61" s="178"/>
      <c r="S61" s="179" t="s">
        <v>135</v>
      </c>
      <c r="T61" s="176" t="s">
        <v>381</v>
      </c>
      <c r="U61" s="180" t="s">
        <v>2062</v>
      </c>
      <c r="V61" s="171" t="s">
        <v>2239</v>
      </c>
      <c r="W61" s="170" t="s">
        <v>2356</v>
      </c>
      <c r="X61" s="170"/>
      <c r="Y61" s="170"/>
    </row>
    <row r="62" spans="1:261" s="19" customFormat="1" ht="25.5" x14ac:dyDescent="0.2">
      <c r="A62" s="193">
        <v>43377</v>
      </c>
      <c r="B62" s="172" t="s">
        <v>2525</v>
      </c>
      <c r="C62" s="172" t="s">
        <v>1932</v>
      </c>
      <c r="D62" s="172" t="s">
        <v>1935</v>
      </c>
      <c r="E62" s="173" t="s">
        <v>143</v>
      </c>
      <c r="F62" s="174">
        <v>43377</v>
      </c>
      <c r="G62" s="175">
        <v>2018</v>
      </c>
      <c r="H62" s="171" t="s">
        <v>2526</v>
      </c>
      <c r="I62" s="171" t="str">
        <f t="shared" si="3"/>
        <v>PA</v>
      </c>
      <c r="J62" s="171" t="str">
        <f t="shared" si="4"/>
        <v>AL</v>
      </c>
      <c r="K62" s="176" t="str">
        <f t="shared" si="5"/>
        <v>Northeast, Southeast, South Central</v>
      </c>
      <c r="L62" s="171" t="str">
        <f>INDEX('State '!$A$1:$C$62,MATCH($I62,'State '!$B:$B,0),3)</f>
        <v>Northeast</v>
      </c>
      <c r="M62" s="171" t="str">
        <f>INDEX('State '!$A$1:$C$62,MATCH($J62,'State '!$B:$B,0),3)</f>
        <v>South Central</v>
      </c>
      <c r="N62" s="171" t="s">
        <v>15</v>
      </c>
      <c r="O62" s="178">
        <v>500</v>
      </c>
      <c r="P62" s="177">
        <v>180</v>
      </c>
      <c r="Q62" s="177">
        <v>850</v>
      </c>
      <c r="R62" s="178"/>
      <c r="S62" s="179" t="s">
        <v>135</v>
      </c>
      <c r="T62" s="176" t="s">
        <v>381</v>
      </c>
      <c r="U62" s="180" t="s">
        <v>2062</v>
      </c>
      <c r="V62" s="171" t="s">
        <v>2239</v>
      </c>
      <c r="W62" s="170" t="s">
        <v>2485</v>
      </c>
      <c r="X62" s="170"/>
      <c r="Y62" s="206" t="s">
        <v>2553</v>
      </c>
      <c r="Z62" s="106"/>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row>
    <row r="63" spans="1:261" x14ac:dyDescent="0.2">
      <c r="A63" s="193">
        <v>39990</v>
      </c>
      <c r="B63" s="172" t="s">
        <v>1011</v>
      </c>
      <c r="C63" s="172" t="s">
        <v>312</v>
      </c>
      <c r="D63" s="172" t="s">
        <v>140</v>
      </c>
      <c r="E63" s="173" t="s">
        <v>143</v>
      </c>
      <c r="F63" s="174">
        <v>38930</v>
      </c>
      <c r="G63" s="175">
        <v>2006</v>
      </c>
      <c r="H63" s="171" t="s">
        <v>6</v>
      </c>
      <c r="I63" s="171" t="str">
        <f t="shared" si="3"/>
        <v>TX</v>
      </c>
      <c r="J63" s="171" t="str">
        <f t="shared" si="4"/>
        <v>TX</v>
      </c>
      <c r="K63" s="171" t="str">
        <f t="shared" si="5"/>
        <v>South Central</v>
      </c>
      <c r="L63" s="171" t="str">
        <f>INDEX('State '!$A$1:$C$62,MATCH($I63,'State '!$B:$B,0),3)</f>
        <v>South Central</v>
      </c>
      <c r="M63" s="171" t="str">
        <f>INDEX('State '!$A$1:$C$62,MATCH($J63,'State '!$B:$B,0),3)</f>
        <v>South Central</v>
      </c>
      <c r="N63" s="171"/>
      <c r="O63" s="178">
        <v>20</v>
      </c>
      <c r="P63" s="177"/>
      <c r="Q63" s="177">
        <v>150</v>
      </c>
      <c r="R63" s="178">
        <v>36</v>
      </c>
      <c r="S63" s="179" t="s">
        <v>138</v>
      </c>
      <c r="T63" s="176" t="s">
        <v>187</v>
      </c>
      <c r="U63" s="180" t="s">
        <v>382</v>
      </c>
      <c r="V63" s="171"/>
      <c r="W63" s="170"/>
      <c r="X63" s="170"/>
      <c r="Y63" s="170"/>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row>
    <row r="64" spans="1:261" ht="25.5" x14ac:dyDescent="0.2">
      <c r="A64" s="193">
        <v>43468</v>
      </c>
      <c r="B64" s="184" t="s">
        <v>2442</v>
      </c>
      <c r="C64" s="184" t="s">
        <v>1786</v>
      </c>
      <c r="D64" s="184" t="s">
        <v>140</v>
      </c>
      <c r="E64" s="184" t="s">
        <v>143</v>
      </c>
      <c r="F64" s="185">
        <v>43358</v>
      </c>
      <c r="G64" s="177">
        <v>2018</v>
      </c>
      <c r="H64" s="171" t="s">
        <v>11</v>
      </c>
      <c r="I64" s="171" t="str">
        <f t="shared" si="3"/>
        <v>ND</v>
      </c>
      <c r="J64" s="171" t="str">
        <f t="shared" si="4"/>
        <v>ND</v>
      </c>
      <c r="K64" s="176" t="str">
        <f t="shared" si="5"/>
        <v>Mountain</v>
      </c>
      <c r="L64" s="171" t="str">
        <f>INDEX('State '!$A$1:$C$62,MATCH($I64,'State '!$B:$B,0),3)</f>
        <v>Mountain</v>
      </c>
      <c r="M64" s="171" t="str">
        <f>INDEX('State '!$A$1:$C$62,MATCH($J64,'State '!$B:$B,0),3)</f>
        <v>Mountain</v>
      </c>
      <c r="N64" s="171"/>
      <c r="O64" s="178">
        <v>30</v>
      </c>
      <c r="P64" s="178">
        <v>13</v>
      </c>
      <c r="Q64" s="178">
        <v>600</v>
      </c>
      <c r="R64" s="177">
        <v>24</v>
      </c>
      <c r="S64" s="171" t="s">
        <v>138</v>
      </c>
      <c r="T64" s="171"/>
      <c r="U64" s="171"/>
      <c r="V64" s="171" t="s">
        <v>2236</v>
      </c>
      <c r="W64" s="170" t="s">
        <v>2782</v>
      </c>
      <c r="X64" s="170"/>
      <c r="Y64" s="208" t="s">
        <v>2774</v>
      </c>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row>
    <row r="65" spans="1:263" x14ac:dyDescent="0.2">
      <c r="A65" s="193">
        <v>39990</v>
      </c>
      <c r="B65" s="184" t="s">
        <v>1617</v>
      </c>
      <c r="C65" s="184" t="s">
        <v>370</v>
      </c>
      <c r="D65" s="184" t="s">
        <v>140</v>
      </c>
      <c r="E65" s="184" t="s">
        <v>143</v>
      </c>
      <c r="F65" s="185">
        <v>35977</v>
      </c>
      <c r="G65" s="186">
        <v>1998</v>
      </c>
      <c r="H65" s="171" t="s">
        <v>0</v>
      </c>
      <c r="I65" s="171" t="str">
        <f t="shared" si="3"/>
        <v>LA</v>
      </c>
      <c r="J65" s="171" t="str">
        <f t="shared" si="4"/>
        <v>LA</v>
      </c>
      <c r="K65" s="171" t="str">
        <f t="shared" si="5"/>
        <v>South Central</v>
      </c>
      <c r="L65" s="171" t="str">
        <f>INDEX('State '!$A$1:$C$62,MATCH($I65,'State '!$B:$B,0),3)</f>
        <v>South Central</v>
      </c>
      <c r="M65" s="171" t="str">
        <f>INDEX('State '!$A$1:$C$62,MATCH($J65,'State '!$B:$B,0),3)</f>
        <v>South Central</v>
      </c>
      <c r="N65" s="171"/>
      <c r="O65" s="178">
        <v>12</v>
      </c>
      <c r="P65" s="178">
        <v>25</v>
      </c>
      <c r="Q65" s="178">
        <v>100</v>
      </c>
      <c r="R65" s="177">
        <v>22</v>
      </c>
      <c r="S65" s="171" t="s">
        <v>135</v>
      </c>
      <c r="T65" s="171" t="s">
        <v>381</v>
      </c>
      <c r="U65" s="171" t="s">
        <v>382</v>
      </c>
      <c r="V65" s="171"/>
      <c r="W65" s="170"/>
      <c r="X65" s="170"/>
      <c r="Y65" s="208"/>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row>
    <row r="66" spans="1:263" x14ac:dyDescent="0.2">
      <c r="A66" s="193">
        <v>39990</v>
      </c>
      <c r="B66" s="184" t="s">
        <v>1471</v>
      </c>
      <c r="C66" s="184" t="s">
        <v>360</v>
      </c>
      <c r="D66" s="184" t="s">
        <v>134</v>
      </c>
      <c r="E66" s="184" t="s">
        <v>143</v>
      </c>
      <c r="F66" s="185">
        <v>37094</v>
      </c>
      <c r="G66" s="186">
        <v>2001</v>
      </c>
      <c r="H66" s="171" t="s">
        <v>17</v>
      </c>
      <c r="I66" s="171" t="str">
        <f t="shared" si="3"/>
        <v>AL</v>
      </c>
      <c r="J66" s="171" t="str">
        <f t="shared" si="4"/>
        <v>AL</v>
      </c>
      <c r="K66" s="171" t="str">
        <f t="shared" si="5"/>
        <v>South Central</v>
      </c>
      <c r="L66" s="171" t="str">
        <f>INDEX('State '!$A$1:$C$62,MATCH($I66,'State '!$B:$B,0),3)</f>
        <v>South Central</v>
      </c>
      <c r="M66" s="171" t="str">
        <f>INDEX('State '!$A$1:$C$62,MATCH($J66,'State '!$B:$B,0),3)</f>
        <v>South Central</v>
      </c>
      <c r="N66" s="171"/>
      <c r="O66" s="178"/>
      <c r="P66" s="178">
        <v>18</v>
      </c>
      <c r="Q66" s="178">
        <v>200</v>
      </c>
      <c r="R66" s="177">
        <v>24</v>
      </c>
      <c r="S66" s="171" t="s">
        <v>138</v>
      </c>
      <c r="T66" s="171" t="s">
        <v>187</v>
      </c>
      <c r="U66" s="171" t="s">
        <v>382</v>
      </c>
      <c r="V66" s="171"/>
      <c r="W66" s="170"/>
      <c r="X66" s="170"/>
      <c r="Y66" s="206"/>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row>
    <row r="67" spans="1:263" s="19" customFormat="1" x14ac:dyDescent="0.2">
      <c r="A67" s="193">
        <v>39990</v>
      </c>
      <c r="B67" s="184" t="s">
        <v>1466</v>
      </c>
      <c r="C67" s="184" t="s">
        <v>360</v>
      </c>
      <c r="D67" s="184" t="s">
        <v>134</v>
      </c>
      <c r="E67" s="184" t="s">
        <v>143</v>
      </c>
      <c r="F67" s="185">
        <v>37094</v>
      </c>
      <c r="G67" s="186">
        <v>2001</v>
      </c>
      <c r="H67" s="171" t="s">
        <v>17</v>
      </c>
      <c r="I67" s="171" t="str">
        <f t="shared" si="3"/>
        <v>AL</v>
      </c>
      <c r="J67" s="171" t="str">
        <f t="shared" si="4"/>
        <v>AL</v>
      </c>
      <c r="K67" s="171" t="str">
        <f t="shared" si="5"/>
        <v>South Central</v>
      </c>
      <c r="L67" s="171" t="str">
        <f>INDEX('State '!$A$1:$C$62,MATCH($I67,'State '!$B:$B,0),3)</f>
        <v>South Central</v>
      </c>
      <c r="M67" s="171" t="str">
        <f>INDEX('State '!$A$1:$C$62,MATCH($J67,'State '!$B:$B,0),3)</f>
        <v>South Central</v>
      </c>
      <c r="N67" s="171"/>
      <c r="O67" s="178"/>
      <c r="P67" s="178">
        <v>11</v>
      </c>
      <c r="Q67" s="178">
        <v>300</v>
      </c>
      <c r="R67" s="177">
        <v>20</v>
      </c>
      <c r="S67" s="171" t="s">
        <v>135</v>
      </c>
      <c r="T67" s="171" t="s">
        <v>381</v>
      </c>
      <c r="U67" s="171" t="s">
        <v>742</v>
      </c>
      <c r="V67" s="171"/>
      <c r="W67" s="170"/>
      <c r="X67" s="170"/>
      <c r="Y67" s="206"/>
      <c r="Z67" s="111"/>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c r="IW67" s="107"/>
      <c r="IX67" s="107"/>
      <c r="IY67" s="107"/>
      <c r="IZ67" s="107"/>
      <c r="JA67" s="107"/>
    </row>
    <row r="68" spans="1:263" x14ac:dyDescent="0.2">
      <c r="A68" s="196">
        <v>41005</v>
      </c>
      <c r="B68" s="172" t="s">
        <v>415</v>
      </c>
      <c r="C68" s="172" t="s">
        <v>1932</v>
      </c>
      <c r="D68" s="172" t="s">
        <v>134</v>
      </c>
      <c r="E68" s="184" t="s">
        <v>143</v>
      </c>
      <c r="F68" s="185">
        <v>41003</v>
      </c>
      <c r="G68" s="186">
        <v>2012</v>
      </c>
      <c r="H68" s="171" t="s">
        <v>20</v>
      </c>
      <c r="I68" s="171" t="str">
        <f t="shared" si="3"/>
        <v>NJ</v>
      </c>
      <c r="J68" s="171" t="str">
        <f t="shared" si="4"/>
        <v>NJ</v>
      </c>
      <c r="K68" s="171" t="str">
        <f t="shared" si="5"/>
        <v>Northeast</v>
      </c>
      <c r="L68" s="171" t="str">
        <f>INDEX('State '!$A$1:$C$62,MATCH($I68,'State '!$B:$B,0),3)</f>
        <v>Northeast</v>
      </c>
      <c r="M68" s="171" t="str">
        <f>INDEX('State '!$A$1:$C$62,MATCH($J68,'State '!$B:$B,0),3)</f>
        <v>Northeast</v>
      </c>
      <c r="N68" s="171"/>
      <c r="O68" s="178">
        <v>17</v>
      </c>
      <c r="P68" s="178">
        <v>6.24</v>
      </c>
      <c r="Q68" s="177">
        <v>250</v>
      </c>
      <c r="R68" s="177" t="s">
        <v>416</v>
      </c>
      <c r="S68" s="171" t="s">
        <v>135</v>
      </c>
      <c r="T68" s="171" t="s">
        <v>381</v>
      </c>
      <c r="U68" s="171" t="s">
        <v>417</v>
      </c>
      <c r="V68" s="171"/>
      <c r="W68" s="170"/>
      <c r="X68" s="170"/>
      <c r="Y68" s="170"/>
      <c r="Z68" s="93"/>
      <c r="AA68" s="93"/>
      <c r="AB68" s="93"/>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row>
    <row r="69" spans="1:263" s="19" customFormat="1" x14ac:dyDescent="0.2">
      <c r="A69" s="196">
        <v>40380</v>
      </c>
      <c r="B69" s="172" t="s">
        <v>648</v>
      </c>
      <c r="C69" s="172" t="s">
        <v>262</v>
      </c>
      <c r="D69" s="172" t="s">
        <v>134</v>
      </c>
      <c r="E69" s="173" t="s">
        <v>143</v>
      </c>
      <c r="F69" s="174">
        <v>39993</v>
      </c>
      <c r="G69" s="175">
        <v>2009</v>
      </c>
      <c r="H69" s="171" t="s">
        <v>0</v>
      </c>
      <c r="I69" s="171" t="str">
        <f t="shared" si="3"/>
        <v>LA</v>
      </c>
      <c r="J69" s="171" t="str">
        <f t="shared" si="4"/>
        <v>LA</v>
      </c>
      <c r="K69" s="171" t="str">
        <f t="shared" si="5"/>
        <v>South Central</v>
      </c>
      <c r="L69" s="171" t="str">
        <f>INDEX('State '!$A$1:$C$62,MATCH($I69,'State '!$B:$B,0),3)</f>
        <v>South Central</v>
      </c>
      <c r="M69" s="171" t="str">
        <f>INDEX('State '!$A$1:$C$62,MATCH($J69,'State '!$B:$B,0),3)</f>
        <v>South Central</v>
      </c>
      <c r="N69" s="171"/>
      <c r="O69" s="178">
        <v>15</v>
      </c>
      <c r="P69" s="177">
        <v>13.1</v>
      </c>
      <c r="Q69" s="177">
        <v>300</v>
      </c>
      <c r="R69" s="178" t="s">
        <v>436</v>
      </c>
      <c r="S69" s="179" t="s">
        <v>135</v>
      </c>
      <c r="T69" s="176" t="s">
        <v>381</v>
      </c>
      <c r="U69" s="180" t="s">
        <v>649</v>
      </c>
      <c r="V69" s="171"/>
      <c r="W69" s="170"/>
      <c r="X69" s="170"/>
      <c r="Y69" s="170"/>
    </row>
    <row r="70" spans="1:263" s="19" customFormat="1" x14ac:dyDescent="0.2">
      <c r="A70" s="196">
        <v>43182</v>
      </c>
      <c r="B70" s="184" t="s">
        <v>2221</v>
      </c>
      <c r="C70" s="184" t="s">
        <v>199</v>
      </c>
      <c r="D70" s="184" t="s">
        <v>134</v>
      </c>
      <c r="E70" s="173" t="s">
        <v>143</v>
      </c>
      <c r="F70" s="185">
        <v>43103</v>
      </c>
      <c r="G70" s="186">
        <v>2018</v>
      </c>
      <c r="H70" s="171" t="s">
        <v>20</v>
      </c>
      <c r="I70" s="171" t="str">
        <f t="shared" si="3"/>
        <v>NJ</v>
      </c>
      <c r="J70" s="171" t="str">
        <f t="shared" si="4"/>
        <v>NJ</v>
      </c>
      <c r="K70" s="176" t="str">
        <f t="shared" si="5"/>
        <v>Northeast</v>
      </c>
      <c r="L70" s="171" t="str">
        <f>INDEX('State '!$A$1:$C$62,MATCH($I70,'State '!$B:$B,0),3)</f>
        <v>Northeast</v>
      </c>
      <c r="M70" s="171" t="str">
        <f>INDEX('State '!$A$1:$C$62,MATCH($J70,'State '!$B:$B,0),3)</f>
        <v>Northeast</v>
      </c>
      <c r="N70" s="171"/>
      <c r="O70" s="178">
        <v>31</v>
      </c>
      <c r="P70" s="178">
        <v>1</v>
      </c>
      <c r="Q70" s="178">
        <v>300</v>
      </c>
      <c r="R70" s="177">
        <v>24</v>
      </c>
      <c r="S70" s="171" t="s">
        <v>135</v>
      </c>
      <c r="T70" s="171" t="s">
        <v>381</v>
      </c>
      <c r="U70" s="171" t="s">
        <v>2222</v>
      </c>
      <c r="V70" s="171" t="s">
        <v>2236</v>
      </c>
      <c r="W70" s="170"/>
      <c r="X70" s="170"/>
      <c r="Y70" s="170"/>
    </row>
    <row r="71" spans="1:263" s="19" customFormat="1" x14ac:dyDescent="0.2">
      <c r="A71" s="171">
        <v>40633</v>
      </c>
      <c r="B71" s="172" t="s">
        <v>619</v>
      </c>
      <c r="C71" s="172" t="s">
        <v>259</v>
      </c>
      <c r="D71" s="172" t="s">
        <v>140</v>
      </c>
      <c r="E71" s="173" t="s">
        <v>143</v>
      </c>
      <c r="F71" s="174">
        <v>40481</v>
      </c>
      <c r="G71" s="175">
        <v>2010</v>
      </c>
      <c r="H71" s="171" t="s">
        <v>620</v>
      </c>
      <c r="I71" s="171" t="str">
        <f t="shared" si="3"/>
        <v>IL</v>
      </c>
      <c r="J71" s="171" t="str">
        <f t="shared" si="4"/>
        <v>IN</v>
      </c>
      <c r="K71" s="171" t="str">
        <f t="shared" si="5"/>
        <v>Midwest</v>
      </c>
      <c r="L71" s="171" t="str">
        <f>INDEX('State '!$A$1:$C$62,MATCH($I71,'State '!$B:$B,0),3)</f>
        <v>Midwest</v>
      </c>
      <c r="M71" s="171" t="str">
        <f>INDEX('State '!$A$1:$C$62,MATCH($J71,'State '!$B:$B,0),3)</f>
        <v>Midwest</v>
      </c>
      <c r="N71" s="171"/>
      <c r="O71" s="178">
        <v>3.84</v>
      </c>
      <c r="P71" s="177"/>
      <c r="Q71" s="177">
        <v>150</v>
      </c>
      <c r="R71" s="178"/>
      <c r="S71" s="179" t="s">
        <v>135</v>
      </c>
      <c r="T71" s="176" t="s">
        <v>381</v>
      </c>
      <c r="U71" s="180" t="s">
        <v>621</v>
      </c>
      <c r="V71" s="171"/>
      <c r="W71" s="170"/>
      <c r="X71" s="170"/>
      <c r="Y71" s="170"/>
    </row>
    <row r="72" spans="1:263" x14ac:dyDescent="0.2">
      <c r="A72" s="171">
        <v>39990</v>
      </c>
      <c r="B72" s="172" t="s">
        <v>773</v>
      </c>
      <c r="C72" s="172" t="s">
        <v>1778</v>
      </c>
      <c r="D72" s="172" t="s">
        <v>136</v>
      </c>
      <c r="E72" s="173" t="s">
        <v>143</v>
      </c>
      <c r="F72" s="174">
        <v>39539</v>
      </c>
      <c r="G72" s="175">
        <v>2008</v>
      </c>
      <c r="H72" s="171" t="s">
        <v>23</v>
      </c>
      <c r="I72" s="171" t="str">
        <f t="shared" si="3"/>
        <v>KY</v>
      </c>
      <c r="J72" s="171" t="str">
        <f t="shared" si="4"/>
        <v>KY</v>
      </c>
      <c r="K72" s="171" t="str">
        <f t="shared" si="5"/>
        <v>Midwest</v>
      </c>
      <c r="L72" s="171" t="str">
        <f>INDEX('State '!$A$1:$C$62,MATCH($I72,'State '!$B:$B,0),3)</f>
        <v>Midwest</v>
      </c>
      <c r="M72" s="171" t="str">
        <f>INDEX('State '!$A$1:$C$62,MATCH($J72,'State '!$B:$B,0),3)</f>
        <v>Midwest</v>
      </c>
      <c r="N72" s="171"/>
      <c r="O72" s="178">
        <v>60</v>
      </c>
      <c r="P72" s="177">
        <v>68</v>
      </c>
      <c r="Q72" s="177">
        <v>70</v>
      </c>
      <c r="R72" s="178">
        <v>20</v>
      </c>
      <c r="S72" s="179" t="s">
        <v>135</v>
      </c>
      <c r="T72" s="176" t="s">
        <v>381</v>
      </c>
      <c r="U72" s="180" t="s">
        <v>770</v>
      </c>
      <c r="V72" s="171"/>
      <c r="W72" s="170"/>
      <c r="X72" s="170"/>
      <c r="Y72" s="170"/>
      <c r="Z72" s="93"/>
      <c r="AA72" s="93"/>
      <c r="AB72" s="93"/>
    </row>
    <row r="73" spans="1:263" x14ac:dyDescent="0.2">
      <c r="A73" s="171">
        <v>39990</v>
      </c>
      <c r="B73" s="172" t="s">
        <v>769</v>
      </c>
      <c r="C73" s="172" t="s">
        <v>1778</v>
      </c>
      <c r="D73" s="172" t="s">
        <v>134</v>
      </c>
      <c r="E73" s="184" t="s">
        <v>143</v>
      </c>
      <c r="F73" s="185">
        <v>39539</v>
      </c>
      <c r="G73" s="186">
        <v>2008</v>
      </c>
      <c r="H73" s="171" t="s">
        <v>23</v>
      </c>
      <c r="I73" s="171" t="str">
        <f t="shared" si="3"/>
        <v>KY</v>
      </c>
      <c r="J73" s="171" t="str">
        <f t="shared" si="4"/>
        <v>KY</v>
      </c>
      <c r="K73" s="171" t="str">
        <f t="shared" si="5"/>
        <v>Midwest</v>
      </c>
      <c r="L73" s="171" t="str">
        <f>INDEX('State '!$A$1:$C$62,MATCH($I73,'State '!$B:$B,0),3)</f>
        <v>Midwest</v>
      </c>
      <c r="M73" s="171" t="str">
        <f>INDEX('State '!$A$1:$C$62,MATCH($J73,'State '!$B:$B,0),3)</f>
        <v>Midwest</v>
      </c>
      <c r="N73" s="171"/>
      <c r="O73" s="178">
        <v>20</v>
      </c>
      <c r="P73" s="178"/>
      <c r="Q73" s="177">
        <v>60</v>
      </c>
      <c r="R73" s="177">
        <v>20</v>
      </c>
      <c r="S73" s="171" t="s">
        <v>135</v>
      </c>
      <c r="T73" s="171" t="s">
        <v>381</v>
      </c>
      <c r="U73" s="171" t="s">
        <v>770</v>
      </c>
      <c r="V73" s="171"/>
      <c r="W73" s="170"/>
      <c r="X73" s="170"/>
      <c r="Y73" s="170"/>
      <c r="Z73" s="93"/>
      <c r="AA73" s="93"/>
      <c r="AB73" s="93"/>
    </row>
    <row r="74" spans="1:263" ht="25.5" x14ac:dyDescent="0.2">
      <c r="A74" s="196">
        <v>43454</v>
      </c>
      <c r="B74" s="184" t="s">
        <v>2417</v>
      </c>
      <c r="C74" s="184" t="s">
        <v>2418</v>
      </c>
      <c r="D74" s="184" t="s">
        <v>136</v>
      </c>
      <c r="E74" s="184" t="s">
        <v>143</v>
      </c>
      <c r="F74" s="185">
        <v>43444</v>
      </c>
      <c r="G74" s="177">
        <v>2018</v>
      </c>
      <c r="H74" s="171" t="s">
        <v>7</v>
      </c>
      <c r="I74" s="171" t="str">
        <f t="shared" si="3"/>
        <v>PA</v>
      </c>
      <c r="J74" s="171" t="str">
        <f t="shared" si="4"/>
        <v>PA</v>
      </c>
      <c r="K74" s="176" t="str">
        <f t="shared" si="5"/>
        <v>Northeast</v>
      </c>
      <c r="L74" s="171" t="str">
        <f>INDEX('State '!$A$1:$C$62,MATCH($I74,'State '!$B:$B,0),3)</f>
        <v>Northeast</v>
      </c>
      <c r="M74" s="171" t="str">
        <f>INDEX('State '!$A$1:$C$62,MATCH($J74,'State '!$B:$B,0),3)</f>
        <v>Northeast</v>
      </c>
      <c r="N74" s="171"/>
      <c r="O74" s="178">
        <v>47.2</v>
      </c>
      <c r="P74" s="178">
        <v>13.19</v>
      </c>
      <c r="Q74" s="178">
        <v>79</v>
      </c>
      <c r="R74" s="177">
        <v>12</v>
      </c>
      <c r="S74" s="171" t="s">
        <v>138</v>
      </c>
      <c r="T74" s="171" t="s">
        <v>381</v>
      </c>
      <c r="U74" s="171" t="s">
        <v>2495</v>
      </c>
      <c r="V74" s="171" t="s">
        <v>2236</v>
      </c>
      <c r="W74" s="170" t="s">
        <v>2496</v>
      </c>
      <c r="X74" s="170" t="s">
        <v>2905</v>
      </c>
      <c r="Y74" s="206" t="s">
        <v>2555</v>
      </c>
      <c r="Z74" s="93"/>
      <c r="AA74" s="93"/>
      <c r="AB74" s="93"/>
    </row>
    <row r="75" spans="1:263" x14ac:dyDescent="0.2">
      <c r="A75" s="196">
        <v>40588</v>
      </c>
      <c r="B75" s="184" t="s">
        <v>496</v>
      </c>
      <c r="C75" s="184" t="s">
        <v>226</v>
      </c>
      <c r="D75" s="184" t="s">
        <v>136</v>
      </c>
      <c r="E75" s="184" t="s">
        <v>143</v>
      </c>
      <c r="F75" s="185">
        <v>40557</v>
      </c>
      <c r="G75" s="186">
        <v>2011</v>
      </c>
      <c r="H75" s="171" t="s">
        <v>497</v>
      </c>
      <c r="I75" s="171" t="str">
        <f t="shared" si="3"/>
        <v>WY</v>
      </c>
      <c r="J75" s="171" t="str">
        <f t="shared" si="4"/>
        <v>ND</v>
      </c>
      <c r="K75" s="171" t="str">
        <f t="shared" si="5"/>
        <v>Mountain</v>
      </c>
      <c r="L75" s="171" t="str">
        <f>INDEX('State '!$A$1:$C$62,MATCH($I75,'State '!$B:$B,0),3)</f>
        <v>Mountain</v>
      </c>
      <c r="M75" s="171" t="str">
        <f>INDEX('State '!$A$1:$C$62,MATCH($J75,'State '!$B:$B,0),3)</f>
        <v>Mountain</v>
      </c>
      <c r="N75" s="171"/>
      <c r="O75" s="178">
        <v>609.6</v>
      </c>
      <c r="P75" s="178">
        <v>302</v>
      </c>
      <c r="Q75" s="178">
        <v>477</v>
      </c>
      <c r="R75" s="177">
        <v>30</v>
      </c>
      <c r="S75" s="171" t="s">
        <v>135</v>
      </c>
      <c r="T75" s="171" t="s">
        <v>381</v>
      </c>
      <c r="U75" s="171" t="s">
        <v>498</v>
      </c>
      <c r="V75" s="171"/>
      <c r="W75" s="170"/>
      <c r="X75" s="170"/>
      <c r="Y75" s="206"/>
      <c r="Z75" s="93"/>
      <c r="AA75" s="93"/>
      <c r="AB75" s="93"/>
    </row>
    <row r="76" spans="1:263" x14ac:dyDescent="0.2">
      <c r="A76" s="171">
        <v>41276</v>
      </c>
      <c r="B76" s="172" t="s">
        <v>1777</v>
      </c>
      <c r="C76" s="172" t="s">
        <v>1778</v>
      </c>
      <c r="D76" s="172" t="s">
        <v>140</v>
      </c>
      <c r="E76" s="173" t="s">
        <v>143</v>
      </c>
      <c r="F76" s="174">
        <v>41214</v>
      </c>
      <c r="G76" s="175">
        <v>2012</v>
      </c>
      <c r="H76" s="171" t="s">
        <v>443</v>
      </c>
      <c r="I76" s="171" t="str">
        <f t="shared" si="3"/>
        <v>WV</v>
      </c>
      <c r="J76" s="171" t="str">
        <f t="shared" si="4"/>
        <v>PA</v>
      </c>
      <c r="K76" s="171" t="str">
        <f t="shared" si="5"/>
        <v>Northeast</v>
      </c>
      <c r="L76" s="171" t="str">
        <f>INDEX('State '!$A$1:$C$62,MATCH($I76,'State '!$B:$B,0),3)</f>
        <v>Northeast</v>
      </c>
      <c r="M76" s="171" t="str">
        <f>INDEX('State '!$A$1:$C$62,MATCH($J76,'State '!$B:$B,0),3)</f>
        <v>Northeast</v>
      </c>
      <c r="N76" s="171"/>
      <c r="O76" s="178">
        <v>21.7</v>
      </c>
      <c r="P76" s="177">
        <v>0</v>
      </c>
      <c r="Q76" s="177">
        <v>209</v>
      </c>
      <c r="R76" s="178"/>
      <c r="S76" s="179" t="s">
        <v>135</v>
      </c>
      <c r="T76" s="176" t="s">
        <v>381</v>
      </c>
      <c r="U76" s="180" t="s">
        <v>1779</v>
      </c>
      <c r="V76" s="171"/>
      <c r="W76" s="170"/>
      <c r="X76" s="170"/>
      <c r="Y76" s="170"/>
      <c r="Z76" s="93"/>
      <c r="AA76" s="93"/>
      <c r="AB76" s="93"/>
    </row>
    <row r="77" spans="1:263" s="19" customFormat="1" x14ac:dyDescent="0.2">
      <c r="A77" s="196">
        <v>43423</v>
      </c>
      <c r="B77" s="184" t="s">
        <v>2451</v>
      </c>
      <c r="C77" s="184" t="s">
        <v>2051</v>
      </c>
      <c r="D77" s="184" t="s">
        <v>134</v>
      </c>
      <c r="E77" s="184" t="s">
        <v>143</v>
      </c>
      <c r="F77" s="185">
        <v>43260</v>
      </c>
      <c r="G77" s="177">
        <v>2018</v>
      </c>
      <c r="H77" s="171" t="s">
        <v>37</v>
      </c>
      <c r="I77" s="171" t="str">
        <f t="shared" si="3"/>
        <v>OK</v>
      </c>
      <c r="J77" s="171" t="str">
        <f t="shared" si="4"/>
        <v>OK</v>
      </c>
      <c r="K77" s="176" t="str">
        <f t="shared" si="5"/>
        <v>South Central</v>
      </c>
      <c r="L77" s="171" t="str">
        <f>INDEX('State '!$A$1:$C$62,MATCH($I77,'State '!$B:$B,0),3)</f>
        <v>South Central</v>
      </c>
      <c r="M77" s="171" t="str">
        <f>INDEX('State '!$A$1:$C$62,MATCH($J77,'State '!$B:$B,0),3)</f>
        <v>South Central</v>
      </c>
      <c r="N77" s="171"/>
      <c r="O77" s="178"/>
      <c r="P77" s="178">
        <v>4.7</v>
      </c>
      <c r="Q77" s="178">
        <v>150</v>
      </c>
      <c r="R77" s="177">
        <v>12</v>
      </c>
      <c r="S77" s="171" t="s">
        <v>138</v>
      </c>
      <c r="T77" s="171" t="s">
        <v>381</v>
      </c>
      <c r="U77" s="171" t="s">
        <v>2462</v>
      </c>
      <c r="V77" s="171" t="s">
        <v>2236</v>
      </c>
      <c r="W77" s="170"/>
      <c r="X77" s="181"/>
      <c r="Y77" s="17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row>
    <row r="78" spans="1:263" s="19" customFormat="1" x14ac:dyDescent="0.2">
      <c r="A78" s="196">
        <v>41001</v>
      </c>
      <c r="B78" s="184" t="s">
        <v>1926</v>
      </c>
      <c r="C78" s="184" t="s">
        <v>1927</v>
      </c>
      <c r="D78" s="184" t="s">
        <v>134</v>
      </c>
      <c r="E78" s="184" t="s">
        <v>143</v>
      </c>
      <c r="F78" s="185"/>
      <c r="G78" s="186">
        <v>2012</v>
      </c>
      <c r="H78" s="171" t="s">
        <v>41</v>
      </c>
      <c r="I78" s="171" t="str">
        <f t="shared" si="3"/>
        <v>MI</v>
      </c>
      <c r="J78" s="171" t="str">
        <f t="shared" si="4"/>
        <v>MI</v>
      </c>
      <c r="K78" s="171" t="str">
        <f t="shared" si="5"/>
        <v>Midwest</v>
      </c>
      <c r="L78" s="171" t="str">
        <f>INDEX('State '!$A$1:$C$62,MATCH($I78,'State '!$B:$B,0),3)</f>
        <v>Midwest</v>
      </c>
      <c r="M78" s="171" t="str">
        <f>INDEX('State '!$A$1:$C$62,MATCH($J78,'State '!$B:$B,0),3)</f>
        <v>Midwest</v>
      </c>
      <c r="N78" s="171"/>
      <c r="O78" s="178"/>
      <c r="P78" s="178">
        <v>0.25</v>
      </c>
      <c r="Q78" s="178">
        <v>300</v>
      </c>
      <c r="R78" s="177">
        <v>12</v>
      </c>
      <c r="S78" s="171" t="s">
        <v>135</v>
      </c>
      <c r="T78" s="171" t="s">
        <v>381</v>
      </c>
      <c r="U78" s="171" t="s">
        <v>1928</v>
      </c>
      <c r="V78" s="171"/>
      <c r="W78" s="170"/>
      <c r="X78" s="170"/>
      <c r="Y78" s="170"/>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row>
    <row r="79" spans="1:263" s="19" customFormat="1" x14ac:dyDescent="0.2">
      <c r="A79" s="171">
        <v>40906</v>
      </c>
      <c r="B79" s="184" t="s">
        <v>2058</v>
      </c>
      <c r="C79" s="184" t="s">
        <v>216</v>
      </c>
      <c r="D79" s="184" t="s">
        <v>134</v>
      </c>
      <c r="E79" s="184" t="s">
        <v>143</v>
      </c>
      <c r="F79" s="185"/>
      <c r="G79" s="186">
        <v>2011</v>
      </c>
      <c r="H79" s="171" t="s">
        <v>0</v>
      </c>
      <c r="I79" s="171" t="str">
        <f t="shared" si="3"/>
        <v>LA</v>
      </c>
      <c r="J79" s="171" t="str">
        <f t="shared" si="4"/>
        <v>LA</v>
      </c>
      <c r="K79" s="171" t="str">
        <f t="shared" si="5"/>
        <v>South Central</v>
      </c>
      <c r="L79" s="171" t="str">
        <f>INDEX('State '!$A$1:$C$62,MATCH($I79,'State '!$B:$B,0),3)</f>
        <v>South Central</v>
      </c>
      <c r="M79" s="171" t="str">
        <f>INDEX('State '!$A$1:$C$62,MATCH($J79,'State '!$B:$B,0),3)</f>
        <v>South Central</v>
      </c>
      <c r="N79" s="171"/>
      <c r="O79" s="178">
        <v>30</v>
      </c>
      <c r="P79" s="178">
        <v>12.6</v>
      </c>
      <c r="Q79" s="178">
        <v>1800</v>
      </c>
      <c r="R79" s="177">
        <v>20</v>
      </c>
      <c r="S79" s="171" t="s">
        <v>135</v>
      </c>
      <c r="T79" s="171" t="s">
        <v>381</v>
      </c>
      <c r="U79" s="171" t="s">
        <v>2059</v>
      </c>
      <c r="V79" s="171"/>
      <c r="W79" s="170"/>
      <c r="X79" s="170"/>
      <c r="Y79" s="170"/>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row>
    <row r="80" spans="1:263" s="19" customFormat="1" x14ac:dyDescent="0.2">
      <c r="A80" s="171">
        <v>39990</v>
      </c>
      <c r="B80" s="184" t="s">
        <v>743</v>
      </c>
      <c r="C80" s="184" t="s">
        <v>216</v>
      </c>
      <c r="D80" s="184" t="s">
        <v>134</v>
      </c>
      <c r="E80" s="184" t="s">
        <v>143</v>
      </c>
      <c r="F80" s="185">
        <v>39736</v>
      </c>
      <c r="G80" s="186">
        <v>2008</v>
      </c>
      <c r="H80" s="171" t="s">
        <v>0</v>
      </c>
      <c r="I80" s="171" t="str">
        <f t="shared" si="3"/>
        <v>LA</v>
      </c>
      <c r="J80" s="171" t="str">
        <f t="shared" si="4"/>
        <v>LA</v>
      </c>
      <c r="K80" s="171" t="str">
        <f t="shared" si="5"/>
        <v>South Central</v>
      </c>
      <c r="L80" s="171" t="str">
        <f>INDEX('State '!$A$1:$C$62,MATCH($I80,'State '!$B:$B,0),3)</f>
        <v>South Central</v>
      </c>
      <c r="M80" s="171" t="str">
        <f>INDEX('State '!$A$1:$C$62,MATCH($J80,'State '!$B:$B,0),3)</f>
        <v>South Central</v>
      </c>
      <c r="N80" s="171"/>
      <c r="O80" s="178">
        <v>30</v>
      </c>
      <c r="P80" s="178">
        <v>20.350000000000001</v>
      </c>
      <c r="Q80" s="178">
        <v>1200</v>
      </c>
      <c r="R80" s="177" t="s">
        <v>744</v>
      </c>
      <c r="S80" s="171" t="s">
        <v>135</v>
      </c>
      <c r="T80" s="171" t="s">
        <v>381</v>
      </c>
      <c r="U80" s="171" t="s">
        <v>745</v>
      </c>
      <c r="V80" s="171"/>
      <c r="W80" s="170"/>
      <c r="X80" s="170"/>
      <c r="Y80" s="170"/>
    </row>
    <row r="81" spans="1:263" s="19" customFormat="1" x14ac:dyDescent="0.2">
      <c r="A81" s="171">
        <v>39990</v>
      </c>
      <c r="B81" s="172" t="s">
        <v>1047</v>
      </c>
      <c r="C81" s="172" t="s">
        <v>282</v>
      </c>
      <c r="D81" s="172" t="s">
        <v>140</v>
      </c>
      <c r="E81" s="173" t="s">
        <v>143</v>
      </c>
      <c r="F81" s="174">
        <v>38991</v>
      </c>
      <c r="G81" s="175">
        <v>2006</v>
      </c>
      <c r="H81" s="171" t="s">
        <v>0</v>
      </c>
      <c r="I81" s="171" t="str">
        <f t="shared" si="3"/>
        <v>LA</v>
      </c>
      <c r="J81" s="171" t="str">
        <f t="shared" si="4"/>
        <v>LA</v>
      </c>
      <c r="K81" s="171" t="str">
        <f t="shared" si="5"/>
        <v>South Central</v>
      </c>
      <c r="L81" s="171" t="str">
        <f>INDEX('State '!$A$1:$C$62,MATCH($I81,'State '!$B:$B,0),3)</f>
        <v>South Central</v>
      </c>
      <c r="M81" s="171" t="str">
        <f>INDEX('State '!$A$1:$C$62,MATCH($J81,'State '!$B:$B,0),3)</f>
        <v>South Central</v>
      </c>
      <c r="N81" s="171"/>
      <c r="O81" s="178">
        <v>25</v>
      </c>
      <c r="P81" s="177">
        <v>16</v>
      </c>
      <c r="Q81" s="177">
        <v>100</v>
      </c>
      <c r="R81" s="178">
        <v>24</v>
      </c>
      <c r="S81" s="179" t="s">
        <v>138</v>
      </c>
      <c r="T81" s="176" t="s">
        <v>187</v>
      </c>
      <c r="U81" s="180" t="s">
        <v>382</v>
      </c>
      <c r="V81" s="171"/>
      <c r="W81" s="170"/>
      <c r="X81" s="170"/>
      <c r="Y81" s="170"/>
    </row>
    <row r="82" spans="1:263" s="19" customFormat="1" x14ac:dyDescent="0.2">
      <c r="A82" s="171">
        <v>39990</v>
      </c>
      <c r="B82" s="172" t="s">
        <v>986</v>
      </c>
      <c r="C82" s="172" t="s">
        <v>282</v>
      </c>
      <c r="D82" s="172" t="s">
        <v>140</v>
      </c>
      <c r="E82" s="173" t="s">
        <v>143</v>
      </c>
      <c r="F82" s="174">
        <v>39142</v>
      </c>
      <c r="G82" s="175">
        <v>2007</v>
      </c>
      <c r="H82" s="171" t="s">
        <v>0</v>
      </c>
      <c r="I82" s="171" t="str">
        <f t="shared" si="3"/>
        <v>LA</v>
      </c>
      <c r="J82" s="171" t="str">
        <f t="shared" si="4"/>
        <v>LA</v>
      </c>
      <c r="K82" s="171" t="str">
        <f t="shared" si="5"/>
        <v>South Central</v>
      </c>
      <c r="L82" s="171" t="str">
        <f>INDEX('State '!$A$1:$C$62,MATCH($I82,'State '!$B:$B,0),3)</f>
        <v>South Central</v>
      </c>
      <c r="M82" s="171" t="str">
        <f>INDEX('State '!$A$1:$C$62,MATCH($J82,'State '!$B:$B,0),3)</f>
        <v>South Central</v>
      </c>
      <c r="N82" s="171"/>
      <c r="O82" s="178">
        <v>5</v>
      </c>
      <c r="P82" s="177"/>
      <c r="Q82" s="177">
        <v>100</v>
      </c>
      <c r="R82" s="178"/>
      <c r="S82" s="179" t="s">
        <v>138</v>
      </c>
      <c r="T82" s="176" t="s">
        <v>187</v>
      </c>
      <c r="U82" s="180" t="s">
        <v>382</v>
      </c>
      <c r="V82" s="171"/>
      <c r="W82" s="170"/>
      <c r="X82" s="170"/>
      <c r="Y82" s="170"/>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row>
    <row r="83" spans="1:263" s="19" customFormat="1" x14ac:dyDescent="0.2">
      <c r="A83" s="171">
        <v>39990</v>
      </c>
      <c r="B83" s="172" t="s">
        <v>775</v>
      </c>
      <c r="C83" s="172" t="s">
        <v>279</v>
      </c>
      <c r="D83" s="172" t="s">
        <v>140</v>
      </c>
      <c r="E83" s="173" t="s">
        <v>143</v>
      </c>
      <c r="F83" s="174">
        <v>39539</v>
      </c>
      <c r="G83" s="175">
        <v>2008</v>
      </c>
      <c r="H83" s="171" t="s">
        <v>6</v>
      </c>
      <c r="I83" s="171" t="str">
        <f t="shared" ref="I83:I146" si="6">LEFT($H83,2)</f>
        <v>TX</v>
      </c>
      <c r="J83" s="171" t="str">
        <f t="shared" ref="J83:J146" si="7">RIGHT($H83,2)</f>
        <v>TX</v>
      </c>
      <c r="K83" s="171" t="str">
        <f t="shared" ref="K83:K146" si="8">IF($L83=$M83,L83,CONCATENATE($L83,", ",IF(ISBLANK(N83),"",CONCATENATE(N83,", ")),$M83))</f>
        <v>South Central</v>
      </c>
      <c r="L83" s="171" t="str">
        <f>INDEX('State '!$A$1:$C$62,MATCH($I83,'State '!$B:$B,0),3)</f>
        <v>South Central</v>
      </c>
      <c r="M83" s="171" t="str">
        <f>INDEX('State '!$A$1:$C$62,MATCH($J83,'State '!$B:$B,0),3)</f>
        <v>South Central</v>
      </c>
      <c r="N83" s="171"/>
      <c r="O83" s="178">
        <v>56</v>
      </c>
      <c r="P83" s="177">
        <v>30</v>
      </c>
      <c r="Q83" s="177">
        <v>2600</v>
      </c>
      <c r="R83" s="178">
        <v>42</v>
      </c>
      <c r="S83" s="179" t="s">
        <v>138</v>
      </c>
      <c r="T83" s="176" t="s">
        <v>187</v>
      </c>
      <c r="U83" s="180" t="s">
        <v>382</v>
      </c>
      <c r="V83" s="171"/>
      <c r="W83" s="170"/>
      <c r="X83" s="170"/>
      <c r="Y83" s="170"/>
    </row>
    <row r="84" spans="1:263" s="19" customFormat="1" ht="25.5" x14ac:dyDescent="0.2">
      <c r="A84" s="196">
        <v>43314</v>
      </c>
      <c r="B84" s="184" t="s">
        <v>1995</v>
      </c>
      <c r="C84" s="172" t="s">
        <v>206</v>
      </c>
      <c r="D84" s="184" t="s">
        <v>140</v>
      </c>
      <c r="E84" s="184" t="s">
        <v>143</v>
      </c>
      <c r="F84" s="185">
        <v>43252</v>
      </c>
      <c r="G84" s="186">
        <v>2018</v>
      </c>
      <c r="H84" s="171" t="s">
        <v>2373</v>
      </c>
      <c r="I84" s="171" t="str">
        <f t="shared" si="6"/>
        <v>WV</v>
      </c>
      <c r="J84" s="171" t="str">
        <f t="shared" si="7"/>
        <v>LA</v>
      </c>
      <c r="K84" s="176" t="str">
        <f t="shared" si="8"/>
        <v>Northeast, Midwest, South Central</v>
      </c>
      <c r="L84" s="171" t="str">
        <f>INDEX('State '!$A$1:$C$62,MATCH($I84,'State '!$B:$B,0),3)</f>
        <v>Northeast</v>
      </c>
      <c r="M84" s="171" t="str">
        <f>INDEX('State '!$A$1:$C$62,MATCH($J84,'State '!$B:$B,0),3)</f>
        <v>South Central</v>
      </c>
      <c r="N84" s="171" t="s">
        <v>9</v>
      </c>
      <c r="O84" s="178">
        <v>407</v>
      </c>
      <c r="P84" s="178"/>
      <c r="Q84" s="178">
        <v>200</v>
      </c>
      <c r="R84" s="177"/>
      <c r="S84" s="171" t="s">
        <v>135</v>
      </c>
      <c r="T84" s="171" t="s">
        <v>381</v>
      </c>
      <c r="U84" s="171" t="s">
        <v>2082</v>
      </c>
      <c r="V84" s="171" t="s">
        <v>2239</v>
      </c>
      <c r="W84" s="170" t="s">
        <v>2512</v>
      </c>
      <c r="X84" s="170"/>
      <c r="Y84" s="170" t="s">
        <v>2556</v>
      </c>
    </row>
    <row r="85" spans="1:263" s="59" customFormat="1" x14ac:dyDescent="0.2">
      <c r="A85" s="171">
        <v>42612</v>
      </c>
      <c r="B85" s="184" t="s">
        <v>2000</v>
      </c>
      <c r="C85" s="172" t="s">
        <v>206</v>
      </c>
      <c r="D85" s="184" t="s">
        <v>1935</v>
      </c>
      <c r="E85" s="184" t="s">
        <v>143</v>
      </c>
      <c r="F85" s="185">
        <v>42309</v>
      </c>
      <c r="G85" s="186">
        <v>2015</v>
      </c>
      <c r="H85" s="171" t="s">
        <v>2245</v>
      </c>
      <c r="I85" s="171" t="str">
        <f t="shared" si="6"/>
        <v>WV</v>
      </c>
      <c r="J85" s="171" t="str">
        <f t="shared" si="7"/>
        <v>KY</v>
      </c>
      <c r="K85" s="171" t="str">
        <f t="shared" si="8"/>
        <v>Northeast, Midwest</v>
      </c>
      <c r="L85" s="171" t="str">
        <f>INDEX('State '!$A$1:$C$62,MATCH($I85,'State '!$B:$B,0),3)</f>
        <v>Northeast</v>
      </c>
      <c r="M85" s="171" t="str">
        <f>INDEX('State '!$A$1:$C$62,MATCH($J85,'State '!$B:$B,0),3)</f>
        <v>Midwest</v>
      </c>
      <c r="N85" s="171"/>
      <c r="O85" s="178">
        <v>407</v>
      </c>
      <c r="P85" s="178"/>
      <c r="Q85" s="178">
        <v>590</v>
      </c>
      <c r="R85" s="177"/>
      <c r="S85" s="171" t="s">
        <v>135</v>
      </c>
      <c r="T85" s="171" t="s">
        <v>381</v>
      </c>
      <c r="U85" s="171" t="s">
        <v>382</v>
      </c>
      <c r="V85" s="171" t="s">
        <v>2239</v>
      </c>
      <c r="W85" s="170"/>
      <c r="X85" s="170"/>
      <c r="Y85" s="170"/>
    </row>
    <row r="86" spans="1:263" s="59" customFormat="1" x14ac:dyDescent="0.2">
      <c r="A86" s="225">
        <v>44013</v>
      </c>
      <c r="B86" s="83" t="s">
        <v>2844</v>
      </c>
      <c r="C86" s="83" t="s">
        <v>1775</v>
      </c>
      <c r="D86" s="83" t="s">
        <v>140</v>
      </c>
      <c r="E86" s="112" t="s">
        <v>143</v>
      </c>
      <c r="F86" s="65">
        <v>43862</v>
      </c>
      <c r="G86" s="122">
        <v>2020</v>
      </c>
      <c r="H86" s="225" t="s">
        <v>6</v>
      </c>
      <c r="I86" s="225" t="str">
        <f t="shared" si="6"/>
        <v>TX</v>
      </c>
      <c r="J86" s="225" t="str">
        <f t="shared" si="7"/>
        <v>TX</v>
      </c>
      <c r="K86" s="231" t="str">
        <f t="shared" si="8"/>
        <v>South Central</v>
      </c>
      <c r="L86" s="225" t="str">
        <f>INDEX('State '!$A$1:$C$62,MATCH($I86,'State '!$B:$B,0),3)</f>
        <v>South Central</v>
      </c>
      <c r="M86" s="225" t="str">
        <f>INDEX('State '!$A$1:$C$62,MATCH($J86,'State '!$B:$B,0),3)</f>
        <v>South Central</v>
      </c>
      <c r="N86" s="225"/>
      <c r="O86" s="178">
        <v>33</v>
      </c>
      <c r="P86" s="178">
        <v>14.4</v>
      </c>
      <c r="Q86" s="118">
        <v>320</v>
      </c>
      <c r="R86" s="66">
        <v>24</v>
      </c>
      <c r="S86" s="113" t="s">
        <v>135</v>
      </c>
      <c r="T86" s="114" t="s">
        <v>381</v>
      </c>
      <c r="U86" s="115" t="s">
        <v>2845</v>
      </c>
      <c r="V86" s="225" t="s">
        <v>2236</v>
      </c>
      <c r="W86" s="223" t="s">
        <v>2846</v>
      </c>
      <c r="X86" s="223"/>
      <c r="Y86" s="156"/>
    </row>
    <row r="87" spans="1:263" s="19" customFormat="1" ht="25.5" x14ac:dyDescent="0.2">
      <c r="A87" s="225">
        <v>43756</v>
      </c>
      <c r="B87" s="223" t="s">
        <v>2620</v>
      </c>
      <c r="C87" s="83" t="s">
        <v>2621</v>
      </c>
      <c r="D87" s="223" t="s">
        <v>140</v>
      </c>
      <c r="E87" s="223" t="s">
        <v>143</v>
      </c>
      <c r="F87" s="63">
        <v>43443</v>
      </c>
      <c r="G87" s="64">
        <v>2018</v>
      </c>
      <c r="H87" s="225" t="s">
        <v>53</v>
      </c>
      <c r="I87" s="225" t="str">
        <f t="shared" si="6"/>
        <v>SC</v>
      </c>
      <c r="J87" s="225" t="str">
        <f t="shared" si="7"/>
        <v>SC</v>
      </c>
      <c r="K87" s="231" t="str">
        <f t="shared" si="8"/>
        <v>Southeast</v>
      </c>
      <c r="L87" s="225" t="str">
        <f>INDEX('State '!$A$1:$C$62,MATCH($I87,'State '!$B:$B,0),3)</f>
        <v>Southeast</v>
      </c>
      <c r="M87" s="225" t="str">
        <f>INDEX('State '!$A$1:$C$62,MATCH($J87,'State '!$B:$B,0),3)</f>
        <v>Southeast</v>
      </c>
      <c r="N87" s="225"/>
      <c r="O87" s="178">
        <v>1.6</v>
      </c>
      <c r="P87" s="66">
        <v>0.46</v>
      </c>
      <c r="Q87" s="165">
        <v>20</v>
      </c>
      <c r="R87" s="104">
        <v>8</v>
      </c>
      <c r="S87" s="225" t="s">
        <v>135</v>
      </c>
      <c r="T87" s="225" t="s">
        <v>381</v>
      </c>
      <c r="U87" s="225" t="s">
        <v>2622</v>
      </c>
      <c r="V87" s="225" t="s">
        <v>2236</v>
      </c>
      <c r="W87" s="223" t="s">
        <v>2623</v>
      </c>
      <c r="X87" s="223" t="s">
        <v>2903</v>
      </c>
      <c r="Y87" s="156"/>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row>
    <row r="88" spans="1:263" s="19" customFormat="1" x14ac:dyDescent="0.2">
      <c r="A88" s="196">
        <v>41366</v>
      </c>
      <c r="B88" s="172" t="s">
        <v>487</v>
      </c>
      <c r="C88" s="172" t="s">
        <v>222</v>
      </c>
      <c r="D88" s="172" t="s">
        <v>134</v>
      </c>
      <c r="E88" s="173" t="s">
        <v>143</v>
      </c>
      <c r="F88" s="174">
        <v>41367</v>
      </c>
      <c r="G88" s="175">
        <v>2013</v>
      </c>
      <c r="H88" s="171" t="s">
        <v>0</v>
      </c>
      <c r="I88" s="171" t="str">
        <f t="shared" si="6"/>
        <v>LA</v>
      </c>
      <c r="J88" s="171" t="str">
        <f t="shared" si="7"/>
        <v>LA</v>
      </c>
      <c r="K88" s="171" t="str">
        <f t="shared" si="8"/>
        <v>South Central</v>
      </c>
      <c r="L88" s="171" t="str">
        <f>INDEX('State '!$A$1:$C$62,MATCH($I88,'State '!$B:$B,0),3)</f>
        <v>South Central</v>
      </c>
      <c r="M88" s="171" t="str">
        <f>INDEX('State '!$A$1:$C$62,MATCH($J88,'State '!$B:$B,0),3)</f>
        <v>South Central</v>
      </c>
      <c r="N88" s="171"/>
      <c r="O88" s="178"/>
      <c r="P88" s="177">
        <v>9.9</v>
      </c>
      <c r="Q88" s="177">
        <v>420</v>
      </c>
      <c r="R88" s="178" t="s">
        <v>488</v>
      </c>
      <c r="S88" s="179" t="s">
        <v>135</v>
      </c>
      <c r="T88" s="176" t="s">
        <v>381</v>
      </c>
      <c r="U88" s="180" t="s">
        <v>1924</v>
      </c>
      <c r="V88" s="171"/>
      <c r="W88" s="170"/>
      <c r="X88" s="170"/>
      <c r="Y88" s="170"/>
    </row>
    <row r="89" spans="1:263" s="19" customFormat="1" x14ac:dyDescent="0.2">
      <c r="A89" s="196">
        <v>43192</v>
      </c>
      <c r="B89" s="184" t="s">
        <v>2012</v>
      </c>
      <c r="C89" s="184" t="s">
        <v>2013</v>
      </c>
      <c r="D89" s="184" t="s">
        <v>1935</v>
      </c>
      <c r="E89" s="184" t="s">
        <v>143</v>
      </c>
      <c r="F89" s="185">
        <v>43172</v>
      </c>
      <c r="G89" s="186">
        <v>2018</v>
      </c>
      <c r="H89" s="171" t="s">
        <v>0</v>
      </c>
      <c r="I89" s="171" t="str">
        <f t="shared" si="6"/>
        <v>LA</v>
      </c>
      <c r="J89" s="171" t="str">
        <f t="shared" si="7"/>
        <v>LA</v>
      </c>
      <c r="K89" s="176" t="str">
        <f t="shared" si="8"/>
        <v>South Central</v>
      </c>
      <c r="L89" s="171" t="str">
        <f>INDEX('State '!$A$1:$C$62,MATCH($I89,'State '!$B:$B,0),3)</f>
        <v>South Central</v>
      </c>
      <c r="M89" s="171" t="str">
        <f>INDEX('State '!$A$1:$C$62,MATCH($J89,'State '!$B:$B,0),3)</f>
        <v>South Central</v>
      </c>
      <c r="N89" s="171"/>
      <c r="O89" s="178">
        <v>300</v>
      </c>
      <c r="P89" s="178">
        <v>34</v>
      </c>
      <c r="Q89" s="178">
        <v>800</v>
      </c>
      <c r="R89" s="177" t="s">
        <v>390</v>
      </c>
      <c r="S89" s="171" t="s">
        <v>135</v>
      </c>
      <c r="T89" s="171" t="s">
        <v>381</v>
      </c>
      <c r="U89" s="171" t="s">
        <v>2063</v>
      </c>
      <c r="V89" s="171" t="s">
        <v>2236</v>
      </c>
      <c r="W89" s="170" t="s">
        <v>2366</v>
      </c>
      <c r="X89" s="170"/>
      <c r="Y89" s="206"/>
    </row>
    <row r="90" spans="1:263" s="19" customFormat="1" x14ac:dyDescent="0.2">
      <c r="A90" s="171">
        <v>39990</v>
      </c>
      <c r="B90" s="184" t="s">
        <v>764</v>
      </c>
      <c r="C90" s="184" t="s">
        <v>281</v>
      </c>
      <c r="D90" s="184" t="s">
        <v>140</v>
      </c>
      <c r="E90" s="184" t="s">
        <v>143</v>
      </c>
      <c r="F90" s="185">
        <v>39692</v>
      </c>
      <c r="G90" s="186">
        <v>2008</v>
      </c>
      <c r="H90" s="171" t="s">
        <v>0</v>
      </c>
      <c r="I90" s="171" t="str">
        <f t="shared" si="6"/>
        <v>LA</v>
      </c>
      <c r="J90" s="171" t="str">
        <f t="shared" si="7"/>
        <v>LA</v>
      </c>
      <c r="K90" s="171" t="str">
        <f t="shared" si="8"/>
        <v>South Central</v>
      </c>
      <c r="L90" s="171" t="str">
        <f>INDEX('State '!$A$1:$C$62,MATCH($I90,'State '!$B:$B,0),3)</f>
        <v>South Central</v>
      </c>
      <c r="M90" s="171" t="str">
        <f>INDEX('State '!$A$1:$C$62,MATCH($J90,'State '!$B:$B,0),3)</f>
        <v>South Central</v>
      </c>
      <c r="N90" s="171"/>
      <c r="O90" s="178">
        <v>115.1</v>
      </c>
      <c r="P90" s="178">
        <v>36.1</v>
      </c>
      <c r="Q90" s="178">
        <v>2350</v>
      </c>
      <c r="R90" s="177">
        <v>42</v>
      </c>
      <c r="S90" s="171" t="s">
        <v>135</v>
      </c>
      <c r="T90" s="171" t="s">
        <v>381</v>
      </c>
      <c r="U90" s="171" t="s">
        <v>765</v>
      </c>
      <c r="V90" s="171"/>
      <c r="W90" s="176"/>
      <c r="X90" s="170"/>
      <c r="Y90" s="170"/>
    </row>
    <row r="91" spans="1:263" s="19" customFormat="1" x14ac:dyDescent="0.2">
      <c r="A91" s="171">
        <v>43194</v>
      </c>
      <c r="B91" s="184" t="s">
        <v>2079</v>
      </c>
      <c r="C91" s="184" t="s">
        <v>2488</v>
      </c>
      <c r="D91" s="184" t="s">
        <v>1935</v>
      </c>
      <c r="E91" s="184" t="s">
        <v>143</v>
      </c>
      <c r="F91" s="185">
        <v>42822</v>
      </c>
      <c r="G91" s="186">
        <v>2017</v>
      </c>
      <c r="H91" s="171" t="s">
        <v>0</v>
      </c>
      <c r="I91" s="171" t="str">
        <f t="shared" si="6"/>
        <v>LA</v>
      </c>
      <c r="J91" s="171" t="str">
        <f t="shared" si="7"/>
        <v>LA</v>
      </c>
      <c r="K91" s="176" t="str">
        <f t="shared" si="8"/>
        <v>South Central</v>
      </c>
      <c r="L91" s="171" t="str">
        <f>INDEX('State '!$A$1:$C$62,MATCH($I91,'State '!$B:$B,0),3)</f>
        <v>South Central</v>
      </c>
      <c r="M91" s="171" t="str">
        <f>INDEX('State '!$A$1:$C$62,MATCH($J91,'State '!$B:$B,0),3)</f>
        <v>South Central</v>
      </c>
      <c r="N91" s="171"/>
      <c r="O91" s="178">
        <v>141</v>
      </c>
      <c r="P91" s="178">
        <v>3.58</v>
      </c>
      <c r="Q91" s="178">
        <v>1500</v>
      </c>
      <c r="R91" s="177">
        <v>36</v>
      </c>
      <c r="S91" s="171" t="s">
        <v>135</v>
      </c>
      <c r="T91" s="171" t="s">
        <v>381</v>
      </c>
      <c r="U91" s="171" t="s">
        <v>2259</v>
      </c>
      <c r="V91" s="171" t="s">
        <v>2236</v>
      </c>
      <c r="W91" s="170"/>
      <c r="X91" s="170"/>
      <c r="Y91" s="170"/>
    </row>
    <row r="92" spans="1:263" ht="25.5" x14ac:dyDescent="0.2">
      <c r="A92" s="196">
        <v>43468</v>
      </c>
      <c r="B92" s="184" t="s">
        <v>2447</v>
      </c>
      <c r="C92" s="184" t="s">
        <v>2463</v>
      </c>
      <c r="D92" s="184" t="s">
        <v>140</v>
      </c>
      <c r="E92" s="184" t="s">
        <v>143</v>
      </c>
      <c r="F92" s="185">
        <v>43374</v>
      </c>
      <c r="G92" s="186">
        <v>2018</v>
      </c>
      <c r="H92" s="171" t="s">
        <v>37</v>
      </c>
      <c r="I92" s="171" t="str">
        <f t="shared" si="6"/>
        <v>OK</v>
      </c>
      <c r="J92" s="171" t="str">
        <f t="shared" si="7"/>
        <v>OK</v>
      </c>
      <c r="K92" s="176" t="str">
        <f t="shared" si="8"/>
        <v>South Central</v>
      </c>
      <c r="L92" s="171" t="str">
        <f>INDEX('State '!$A$1:$C$62,MATCH($I92,'State '!$B:$B,0),3)</f>
        <v>South Central</v>
      </c>
      <c r="M92" s="171" t="str">
        <f>INDEX('State '!$A$1:$C$62,MATCH($J92,'State '!$B:$B,0),3)</f>
        <v>South Central</v>
      </c>
      <c r="N92" s="171"/>
      <c r="O92" s="178">
        <v>31.5</v>
      </c>
      <c r="P92" s="178"/>
      <c r="Q92" s="178">
        <v>205</v>
      </c>
      <c r="R92" s="177">
        <v>12</v>
      </c>
      <c r="S92" s="171" t="s">
        <v>138</v>
      </c>
      <c r="T92" s="171" t="s">
        <v>381</v>
      </c>
      <c r="U92" s="171" t="s">
        <v>2464</v>
      </c>
      <c r="V92" s="171" t="s">
        <v>2236</v>
      </c>
      <c r="W92" s="170" t="s">
        <v>2775</v>
      </c>
      <c r="X92" s="170"/>
      <c r="Y92" s="206" t="s">
        <v>2558</v>
      </c>
      <c r="Z92" s="93"/>
      <c r="AA92" s="93"/>
      <c r="AB92" s="93"/>
    </row>
    <row r="93" spans="1:263" x14ac:dyDescent="0.2">
      <c r="A93" s="171">
        <v>39990</v>
      </c>
      <c r="B93" s="172" t="s">
        <v>816</v>
      </c>
      <c r="C93" s="172" t="s">
        <v>285</v>
      </c>
      <c r="D93" s="172" t="s">
        <v>134</v>
      </c>
      <c r="E93" s="173" t="s">
        <v>143</v>
      </c>
      <c r="F93" s="174">
        <v>39553</v>
      </c>
      <c r="G93" s="175">
        <v>2008</v>
      </c>
      <c r="H93" s="171" t="s">
        <v>30</v>
      </c>
      <c r="I93" s="171" t="str">
        <f t="shared" si="6"/>
        <v>MN</v>
      </c>
      <c r="J93" s="171" t="str">
        <f t="shared" si="7"/>
        <v>MN</v>
      </c>
      <c r="K93" s="171" t="str">
        <f t="shared" si="8"/>
        <v>Midwest</v>
      </c>
      <c r="L93" s="171" t="str">
        <f>INDEX('State '!$A$1:$C$62,MATCH($I93,'State '!$B:$B,0),3)</f>
        <v>Midwest</v>
      </c>
      <c r="M93" s="171" t="str">
        <f>INDEX('State '!$A$1:$C$62,MATCH($J93,'State '!$B:$B,0),3)</f>
        <v>Midwest</v>
      </c>
      <c r="N93" s="171"/>
      <c r="O93" s="178">
        <v>7.2</v>
      </c>
      <c r="P93" s="177">
        <v>13</v>
      </c>
      <c r="Q93" s="177">
        <v>91.2</v>
      </c>
      <c r="R93" s="178">
        <v>16</v>
      </c>
      <c r="S93" s="179" t="s">
        <v>138</v>
      </c>
      <c r="T93" s="176" t="s">
        <v>187</v>
      </c>
      <c r="U93" s="180" t="s">
        <v>382</v>
      </c>
      <c r="V93" s="171"/>
      <c r="W93" s="170"/>
      <c r="X93" s="170"/>
      <c r="Y93" s="170"/>
      <c r="Z93" s="93"/>
      <c r="AA93" s="93"/>
      <c r="AB93" s="93"/>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row>
    <row r="94" spans="1:263" ht="25.5" x14ac:dyDescent="0.2">
      <c r="A94" s="196">
        <v>43468</v>
      </c>
      <c r="B94" s="184" t="s">
        <v>2326</v>
      </c>
      <c r="C94" s="184" t="s">
        <v>2327</v>
      </c>
      <c r="D94" s="184" t="s">
        <v>136</v>
      </c>
      <c r="E94" s="184" t="s">
        <v>143</v>
      </c>
      <c r="F94" s="185">
        <v>43070</v>
      </c>
      <c r="G94" s="186">
        <v>2017</v>
      </c>
      <c r="H94" s="171" t="s">
        <v>37</v>
      </c>
      <c r="I94" s="171" t="str">
        <f t="shared" si="6"/>
        <v>OK</v>
      </c>
      <c r="J94" s="171" t="str">
        <f t="shared" si="7"/>
        <v>OK</v>
      </c>
      <c r="K94" s="176" t="str">
        <f t="shared" si="8"/>
        <v>South Central</v>
      </c>
      <c r="L94" s="171" t="str">
        <f>INDEX('State '!$A$1:$C$62,MATCH($I94,'State '!$B:$B,0),3)</f>
        <v>South Central</v>
      </c>
      <c r="M94" s="171" t="str">
        <f>INDEX('State '!$A$1:$C$62,MATCH($J94,'State '!$B:$B,0),3)</f>
        <v>South Central</v>
      </c>
      <c r="N94" s="171"/>
      <c r="O94" s="178">
        <v>60</v>
      </c>
      <c r="P94" s="178">
        <v>50</v>
      </c>
      <c r="Q94" s="178">
        <v>200</v>
      </c>
      <c r="R94" s="177">
        <v>24</v>
      </c>
      <c r="S94" s="171" t="s">
        <v>138</v>
      </c>
      <c r="T94" s="171" t="s">
        <v>187</v>
      </c>
      <c r="U94" s="180" t="s">
        <v>382</v>
      </c>
      <c r="V94" s="171" t="s">
        <v>2236</v>
      </c>
      <c r="W94" s="170" t="s">
        <v>2547</v>
      </c>
      <c r="X94" s="170"/>
      <c r="Y94" s="206" t="s">
        <v>2776</v>
      </c>
      <c r="Z94" s="93"/>
      <c r="AA94" s="93"/>
      <c r="AB94" s="93"/>
    </row>
    <row r="95" spans="1:263" x14ac:dyDescent="0.2">
      <c r="A95" s="171">
        <v>39990</v>
      </c>
      <c r="B95" s="172" t="s">
        <v>1553</v>
      </c>
      <c r="C95" s="172" t="s">
        <v>1932</v>
      </c>
      <c r="D95" s="172" t="s">
        <v>136</v>
      </c>
      <c r="E95" s="184" t="s">
        <v>143</v>
      </c>
      <c r="F95" s="185">
        <v>36465</v>
      </c>
      <c r="G95" s="186">
        <v>1999</v>
      </c>
      <c r="H95" s="171" t="s">
        <v>16</v>
      </c>
      <c r="I95" s="171" t="str">
        <f t="shared" si="6"/>
        <v>NC</v>
      </c>
      <c r="J95" s="171" t="str">
        <f t="shared" si="7"/>
        <v>NC</v>
      </c>
      <c r="K95" s="171" t="str">
        <f t="shared" si="8"/>
        <v>Southeast</v>
      </c>
      <c r="L95" s="171" t="str">
        <f>INDEX('State '!$A$1:$C$62,MATCH($I95,'State '!$B:$B,0),3)</f>
        <v>Southeast</v>
      </c>
      <c r="M95" s="171" t="str">
        <f>INDEX('State '!$A$1:$C$62,MATCH($J95,'State '!$B:$B,0),3)</f>
        <v>Southeast</v>
      </c>
      <c r="N95" s="171"/>
      <c r="O95" s="178">
        <v>98.3</v>
      </c>
      <c r="P95" s="178">
        <v>67</v>
      </c>
      <c r="Q95" s="177">
        <v>263</v>
      </c>
      <c r="R95" s="177">
        <v>24</v>
      </c>
      <c r="S95" s="171" t="s">
        <v>138</v>
      </c>
      <c r="T95" s="171" t="s">
        <v>187</v>
      </c>
      <c r="U95" s="171" t="s">
        <v>382</v>
      </c>
      <c r="V95" s="171"/>
      <c r="W95" s="170"/>
      <c r="X95" s="170"/>
      <c r="Y95" s="170"/>
      <c r="Z95" s="93"/>
      <c r="AA95" s="93"/>
      <c r="AB95" s="93"/>
    </row>
    <row r="96" spans="1:263" x14ac:dyDescent="0.2">
      <c r="A96" s="171">
        <v>42289</v>
      </c>
      <c r="B96" s="184" t="s">
        <v>1850</v>
      </c>
      <c r="C96" s="184" t="s">
        <v>2287</v>
      </c>
      <c r="D96" s="184" t="s">
        <v>134</v>
      </c>
      <c r="E96" s="184" t="s">
        <v>143</v>
      </c>
      <c r="F96" s="185">
        <v>42312</v>
      </c>
      <c r="G96" s="186">
        <v>2015</v>
      </c>
      <c r="H96" s="171" t="s">
        <v>2</v>
      </c>
      <c r="I96" s="171" t="str">
        <f t="shared" si="6"/>
        <v>OR</v>
      </c>
      <c r="J96" s="171" t="str">
        <f t="shared" si="7"/>
        <v>OR</v>
      </c>
      <c r="K96" s="171" t="str">
        <f t="shared" si="8"/>
        <v>Pacific</v>
      </c>
      <c r="L96" s="171" t="str">
        <f>INDEX('State '!$A$1:$C$62,MATCH($I96,'State '!$B:$B,0),3)</f>
        <v>Pacific</v>
      </c>
      <c r="M96" s="171" t="str">
        <f>INDEX('State '!$A$1:$C$62,MATCH($J96,'State '!$B:$B,0),3)</f>
        <v>Pacific</v>
      </c>
      <c r="N96" s="171"/>
      <c r="O96" s="178">
        <v>54.3</v>
      </c>
      <c r="P96" s="178">
        <v>24.4</v>
      </c>
      <c r="Q96" s="178">
        <v>175</v>
      </c>
      <c r="R96" s="177">
        <v>20</v>
      </c>
      <c r="S96" s="171" t="s">
        <v>135</v>
      </c>
      <c r="T96" s="171" t="s">
        <v>381</v>
      </c>
      <c r="U96" s="171" t="s">
        <v>1851</v>
      </c>
      <c r="V96" s="171" t="s">
        <v>2236</v>
      </c>
      <c r="W96" s="170"/>
      <c r="X96" s="170"/>
      <c r="Y96" s="170"/>
      <c r="Z96" s="93"/>
      <c r="AA96" s="93"/>
      <c r="AB96" s="93"/>
    </row>
    <row r="97" spans="1:263" x14ac:dyDescent="0.2">
      <c r="A97" s="171">
        <v>41106</v>
      </c>
      <c r="B97" s="184" t="s">
        <v>1897</v>
      </c>
      <c r="C97" s="184" t="s">
        <v>218</v>
      </c>
      <c r="D97" s="184" t="s">
        <v>140</v>
      </c>
      <c r="E97" s="184" t="s">
        <v>143</v>
      </c>
      <c r="F97" s="185"/>
      <c r="G97" s="186">
        <v>2012</v>
      </c>
      <c r="H97" s="171" t="s">
        <v>455</v>
      </c>
      <c r="I97" s="171" t="str">
        <f t="shared" si="6"/>
        <v>DE</v>
      </c>
      <c r="J97" s="171" t="str">
        <f t="shared" si="7"/>
        <v>MD</v>
      </c>
      <c r="K97" s="171" t="str">
        <f t="shared" si="8"/>
        <v>Northeast</v>
      </c>
      <c r="L97" s="171" t="str">
        <f>INDEX('State '!$A$1:$C$62,MATCH($I97,'State '!$B:$B,0),3)</f>
        <v>Northeast</v>
      </c>
      <c r="M97" s="171" t="str">
        <f>INDEX('State '!$A$1:$C$62,MATCH($J97,'State '!$B:$B,0),3)</f>
        <v>Northeast</v>
      </c>
      <c r="N97" s="171"/>
      <c r="O97" s="178">
        <v>5.9</v>
      </c>
      <c r="P97" s="178">
        <v>5</v>
      </c>
      <c r="Q97" s="178">
        <v>4.07</v>
      </c>
      <c r="R97" s="177">
        <v>6</v>
      </c>
      <c r="S97" s="171" t="s">
        <v>135</v>
      </c>
      <c r="T97" s="171" t="s">
        <v>381</v>
      </c>
      <c r="U97" s="171" t="s">
        <v>467</v>
      </c>
      <c r="V97" s="171"/>
      <c r="W97" s="170"/>
      <c r="X97" s="170"/>
      <c r="Y97" s="170"/>
      <c r="Z97" s="93"/>
      <c r="AA97" s="93"/>
      <c r="AB97" s="93"/>
    </row>
    <row r="98" spans="1:263" ht="25.5" x14ac:dyDescent="0.2">
      <c r="A98" s="196">
        <v>43417</v>
      </c>
      <c r="B98" s="184" t="s">
        <v>2729</v>
      </c>
      <c r="C98" s="184" t="s">
        <v>260</v>
      </c>
      <c r="D98" s="184" t="s">
        <v>140</v>
      </c>
      <c r="E98" s="184" t="s">
        <v>143</v>
      </c>
      <c r="F98" s="185">
        <v>43419</v>
      </c>
      <c r="G98" s="186">
        <v>2018</v>
      </c>
      <c r="H98" s="171" t="s">
        <v>30</v>
      </c>
      <c r="I98" s="171" t="str">
        <f t="shared" si="6"/>
        <v>MN</v>
      </c>
      <c r="J98" s="171" t="str">
        <f t="shared" si="7"/>
        <v>MN</v>
      </c>
      <c r="K98" s="176" t="str">
        <f t="shared" si="8"/>
        <v>Midwest</v>
      </c>
      <c r="L98" s="171" t="str">
        <f>INDEX('State '!$A$1:$C$62,MATCH($I98,'State '!$B:$B,0),3)</f>
        <v>Midwest</v>
      </c>
      <c r="M98" s="171" t="str">
        <f>INDEX('State '!$A$1:$C$62,MATCH($J98,'State '!$B:$B,0),3)</f>
        <v>Midwest</v>
      </c>
      <c r="N98" s="171"/>
      <c r="O98" s="178">
        <v>50</v>
      </c>
      <c r="P98" s="178">
        <v>8</v>
      </c>
      <c r="Q98" s="178"/>
      <c r="R98" s="177"/>
      <c r="S98" s="171" t="s">
        <v>138</v>
      </c>
      <c r="T98" s="171" t="s">
        <v>381</v>
      </c>
      <c r="U98" s="180" t="s">
        <v>2730</v>
      </c>
      <c r="V98" s="171" t="s">
        <v>2236</v>
      </c>
      <c r="W98" s="170" t="s">
        <v>2731</v>
      </c>
      <c r="X98" s="170"/>
      <c r="Y98" s="206"/>
      <c r="Z98" s="93"/>
      <c r="AA98" s="93"/>
      <c r="AB98" s="93"/>
    </row>
    <row r="99" spans="1:263" x14ac:dyDescent="0.2">
      <c r="A99" s="196">
        <v>40388</v>
      </c>
      <c r="B99" s="184" t="s">
        <v>613</v>
      </c>
      <c r="C99" s="184" t="s">
        <v>257</v>
      </c>
      <c r="D99" s="184" t="s">
        <v>140</v>
      </c>
      <c r="E99" s="184" t="s">
        <v>143</v>
      </c>
      <c r="F99" s="185">
        <v>40210</v>
      </c>
      <c r="G99" s="186">
        <v>2010</v>
      </c>
      <c r="H99" s="171" t="s">
        <v>433</v>
      </c>
      <c r="I99" s="171" t="str">
        <f t="shared" si="6"/>
        <v>TX</v>
      </c>
      <c r="J99" s="171" t="str">
        <f t="shared" si="7"/>
        <v>LA</v>
      </c>
      <c r="K99" s="171" t="str">
        <f t="shared" si="8"/>
        <v>South Central</v>
      </c>
      <c r="L99" s="171" t="str">
        <f>INDEX('State '!$A$1:$C$62,MATCH($I99,'State '!$B:$B,0),3)</f>
        <v>South Central</v>
      </c>
      <c r="M99" s="171" t="str">
        <f>INDEX('State '!$A$1:$C$62,MATCH($J99,'State '!$B:$B,0),3)</f>
        <v>South Central</v>
      </c>
      <c r="N99" s="171"/>
      <c r="O99" s="178">
        <v>68</v>
      </c>
      <c r="P99" s="178"/>
      <c r="Q99" s="178">
        <v>274</v>
      </c>
      <c r="R99" s="177"/>
      <c r="S99" s="171" t="s">
        <v>135</v>
      </c>
      <c r="T99" s="171" t="s">
        <v>381</v>
      </c>
      <c r="U99" s="171" t="s">
        <v>614</v>
      </c>
      <c r="V99" s="171"/>
      <c r="W99" s="170"/>
      <c r="X99" s="170"/>
      <c r="Y99" s="170"/>
      <c r="Z99" s="93"/>
      <c r="AA99" s="93"/>
      <c r="AB99" s="93"/>
    </row>
    <row r="100" spans="1:263" x14ac:dyDescent="0.2">
      <c r="A100" s="196">
        <v>39990</v>
      </c>
      <c r="B100" s="184" t="s">
        <v>840</v>
      </c>
      <c r="C100" s="184" t="s">
        <v>257</v>
      </c>
      <c r="D100" s="184" t="s">
        <v>140</v>
      </c>
      <c r="E100" s="184" t="s">
        <v>143</v>
      </c>
      <c r="F100" s="185">
        <v>39753</v>
      </c>
      <c r="G100" s="186">
        <v>2008</v>
      </c>
      <c r="H100" s="171" t="s">
        <v>32</v>
      </c>
      <c r="I100" s="171" t="str">
        <f t="shared" si="6"/>
        <v>AR</v>
      </c>
      <c r="J100" s="171" t="str">
        <f t="shared" si="7"/>
        <v>AR</v>
      </c>
      <c r="K100" s="171" t="str">
        <f t="shared" si="8"/>
        <v>South Central</v>
      </c>
      <c r="L100" s="171" t="str">
        <f>INDEX('State '!$A$1:$C$62,MATCH($I100,'State '!$B:$B,0),3)</f>
        <v>South Central</v>
      </c>
      <c r="M100" s="171" t="str">
        <f>INDEX('State '!$A$1:$C$62,MATCH($J100,'State '!$B:$B,0),3)</f>
        <v>South Central</v>
      </c>
      <c r="N100" s="171"/>
      <c r="O100" s="178">
        <v>26.26</v>
      </c>
      <c r="P100" s="178"/>
      <c r="Q100" s="178">
        <v>200</v>
      </c>
      <c r="R100" s="177"/>
      <c r="S100" s="171" t="s">
        <v>135</v>
      </c>
      <c r="T100" s="171" t="s">
        <v>381</v>
      </c>
      <c r="U100" s="171" t="s">
        <v>841</v>
      </c>
      <c r="V100" s="171"/>
      <c r="W100" s="176"/>
      <c r="X100" s="170"/>
      <c r="Y100" s="170"/>
      <c r="Z100" s="93"/>
      <c r="AA100" s="93"/>
      <c r="AB100" s="93"/>
    </row>
    <row r="101" spans="1:263" x14ac:dyDescent="0.2">
      <c r="A101" s="196">
        <v>39990</v>
      </c>
      <c r="B101" s="172" t="s">
        <v>902</v>
      </c>
      <c r="C101" s="172" t="s">
        <v>257</v>
      </c>
      <c r="D101" s="172" t="s">
        <v>140</v>
      </c>
      <c r="E101" s="173" t="s">
        <v>143</v>
      </c>
      <c r="F101" s="174">
        <v>39128</v>
      </c>
      <c r="G101" s="175">
        <v>2007</v>
      </c>
      <c r="H101" s="171" t="s">
        <v>0</v>
      </c>
      <c r="I101" s="171" t="str">
        <f t="shared" si="6"/>
        <v>LA</v>
      </c>
      <c r="J101" s="171" t="str">
        <f t="shared" si="7"/>
        <v>LA</v>
      </c>
      <c r="K101" s="171" t="str">
        <f t="shared" si="8"/>
        <v>South Central</v>
      </c>
      <c r="L101" s="171" t="str">
        <f>INDEX('State '!$A$1:$C$62,MATCH($I101,'State '!$B:$B,0),3)</f>
        <v>South Central</v>
      </c>
      <c r="M101" s="171" t="str">
        <f>INDEX('State '!$A$1:$C$62,MATCH($J101,'State '!$B:$B,0),3)</f>
        <v>South Central</v>
      </c>
      <c r="N101" s="171"/>
      <c r="O101" s="178">
        <v>18.079999999999998</v>
      </c>
      <c r="P101" s="177">
        <v>17.5</v>
      </c>
      <c r="Q101" s="177">
        <v>140</v>
      </c>
      <c r="R101" s="178">
        <v>12</v>
      </c>
      <c r="S101" s="179" t="s">
        <v>135</v>
      </c>
      <c r="T101" s="176" t="s">
        <v>381</v>
      </c>
      <c r="U101" s="180" t="s">
        <v>903</v>
      </c>
      <c r="V101" s="171"/>
      <c r="W101" s="170"/>
      <c r="X101" s="170"/>
      <c r="Y101" s="170"/>
      <c r="Z101" s="93"/>
      <c r="AA101" s="93"/>
      <c r="AB101" s="93"/>
    </row>
    <row r="102" spans="1:263" x14ac:dyDescent="0.2">
      <c r="A102" s="196">
        <v>39990</v>
      </c>
      <c r="B102" s="172" t="s">
        <v>1900</v>
      </c>
      <c r="C102" s="172" t="s">
        <v>257</v>
      </c>
      <c r="D102" s="172" t="s">
        <v>134</v>
      </c>
      <c r="E102" s="173" t="s">
        <v>143</v>
      </c>
      <c r="F102" s="174">
        <v>39156</v>
      </c>
      <c r="G102" s="175">
        <v>2007</v>
      </c>
      <c r="H102" s="171" t="s">
        <v>6</v>
      </c>
      <c r="I102" s="171" t="str">
        <f t="shared" si="6"/>
        <v>TX</v>
      </c>
      <c r="J102" s="171" t="str">
        <f t="shared" si="7"/>
        <v>TX</v>
      </c>
      <c r="K102" s="171" t="str">
        <f t="shared" si="8"/>
        <v>South Central</v>
      </c>
      <c r="L102" s="171" t="str">
        <f>INDEX('State '!$A$1:$C$62,MATCH($I102,'State '!$B:$B,0),3)</f>
        <v>South Central</v>
      </c>
      <c r="M102" s="171" t="str">
        <f>INDEX('State '!$A$1:$C$62,MATCH($J102,'State '!$B:$B,0),3)</f>
        <v>South Central</v>
      </c>
      <c r="N102" s="171"/>
      <c r="O102" s="178">
        <v>12.7</v>
      </c>
      <c r="P102" s="177">
        <v>14.4</v>
      </c>
      <c r="Q102" s="177">
        <v>60</v>
      </c>
      <c r="R102" s="178">
        <v>16</v>
      </c>
      <c r="S102" s="179" t="s">
        <v>135</v>
      </c>
      <c r="T102" s="176" t="s">
        <v>381</v>
      </c>
      <c r="U102" s="180" t="s">
        <v>916</v>
      </c>
      <c r="V102" s="171"/>
      <c r="W102" s="170"/>
      <c r="X102" s="170"/>
      <c r="Y102" s="170"/>
      <c r="Z102" s="93"/>
      <c r="AA102" s="93"/>
      <c r="AB102" s="93"/>
    </row>
    <row r="103" spans="1:263" x14ac:dyDescent="0.2">
      <c r="A103" s="196">
        <v>39990</v>
      </c>
      <c r="B103" s="184" t="s">
        <v>1240</v>
      </c>
      <c r="C103" s="184" t="s">
        <v>257</v>
      </c>
      <c r="D103" s="184" t="s">
        <v>134</v>
      </c>
      <c r="E103" s="184" t="s">
        <v>143</v>
      </c>
      <c r="F103" s="185">
        <v>37865</v>
      </c>
      <c r="G103" s="186">
        <v>2003</v>
      </c>
      <c r="H103" s="171" t="s">
        <v>37</v>
      </c>
      <c r="I103" s="171" t="str">
        <f t="shared" si="6"/>
        <v>OK</v>
      </c>
      <c r="J103" s="171" t="str">
        <f t="shared" si="7"/>
        <v>OK</v>
      </c>
      <c r="K103" s="171" t="str">
        <f t="shared" si="8"/>
        <v>South Central</v>
      </c>
      <c r="L103" s="171" t="str">
        <f>INDEX('State '!$A$1:$C$62,MATCH($I103,'State '!$B:$B,0),3)</f>
        <v>South Central</v>
      </c>
      <c r="M103" s="171" t="str">
        <f>INDEX('State '!$A$1:$C$62,MATCH($J103,'State '!$B:$B,0),3)</f>
        <v>South Central</v>
      </c>
      <c r="N103" s="171"/>
      <c r="O103" s="178">
        <v>1.45</v>
      </c>
      <c r="P103" s="178">
        <v>0.5</v>
      </c>
      <c r="Q103" s="178">
        <v>240</v>
      </c>
      <c r="R103" s="177">
        <v>20</v>
      </c>
      <c r="S103" s="171" t="s">
        <v>135</v>
      </c>
      <c r="T103" s="171" t="s">
        <v>381</v>
      </c>
      <c r="U103" s="171" t="s">
        <v>1241</v>
      </c>
      <c r="V103" s="171"/>
      <c r="W103" s="170"/>
      <c r="X103" s="170"/>
      <c r="Y103" s="206"/>
      <c r="Z103" s="93"/>
      <c r="AA103" s="93"/>
      <c r="AB103" s="93"/>
    </row>
    <row r="104" spans="1:263" s="110" customFormat="1" x14ac:dyDescent="0.2">
      <c r="A104" s="196">
        <v>39990</v>
      </c>
      <c r="B104" s="184" t="s">
        <v>1114</v>
      </c>
      <c r="C104" s="184" t="s">
        <v>257</v>
      </c>
      <c r="D104" s="184" t="s">
        <v>140</v>
      </c>
      <c r="E104" s="184" t="s">
        <v>143</v>
      </c>
      <c r="F104" s="185">
        <v>38686</v>
      </c>
      <c r="G104" s="186">
        <v>2005</v>
      </c>
      <c r="H104" s="171" t="s">
        <v>1115</v>
      </c>
      <c r="I104" s="171" t="str">
        <f t="shared" si="6"/>
        <v>OK</v>
      </c>
      <c r="J104" s="171" t="str">
        <f t="shared" si="7"/>
        <v>TX</v>
      </c>
      <c r="K104" s="171" t="str">
        <f t="shared" si="8"/>
        <v>South Central</v>
      </c>
      <c r="L104" s="171" t="str">
        <f>INDEX('State '!$A$1:$C$62,MATCH($I104,'State '!$B:$B,0),3)</f>
        <v>South Central</v>
      </c>
      <c r="M104" s="171" t="str">
        <f>INDEX('State '!$A$1:$C$62,MATCH($J104,'State '!$B:$B,0),3)</f>
        <v>South Central</v>
      </c>
      <c r="N104" s="171"/>
      <c r="O104" s="178">
        <v>31.9</v>
      </c>
      <c r="P104" s="178"/>
      <c r="Q104" s="178">
        <v>112.9</v>
      </c>
      <c r="R104" s="177" t="s">
        <v>717</v>
      </c>
      <c r="S104" s="171" t="s">
        <v>135</v>
      </c>
      <c r="T104" s="171" t="s">
        <v>381</v>
      </c>
      <c r="U104" s="171" t="s">
        <v>1116</v>
      </c>
      <c r="V104" s="171"/>
      <c r="W104" s="170"/>
      <c r="X104" s="170"/>
      <c r="Y104" s="206"/>
    </row>
    <row r="105" spans="1:263" x14ac:dyDescent="0.2">
      <c r="A105" s="196">
        <v>39990</v>
      </c>
      <c r="B105" s="184" t="s">
        <v>1315</v>
      </c>
      <c r="C105" s="184" t="s">
        <v>257</v>
      </c>
      <c r="D105" s="184" t="s">
        <v>140</v>
      </c>
      <c r="E105" s="184" t="s">
        <v>143</v>
      </c>
      <c r="F105" s="185">
        <v>37591</v>
      </c>
      <c r="G105" s="186">
        <v>2002</v>
      </c>
      <c r="H105" s="171" t="s">
        <v>32</v>
      </c>
      <c r="I105" s="171" t="str">
        <f t="shared" si="6"/>
        <v>AR</v>
      </c>
      <c r="J105" s="171" t="str">
        <f t="shared" si="7"/>
        <v>AR</v>
      </c>
      <c r="K105" s="171" t="str">
        <f t="shared" si="8"/>
        <v>South Central</v>
      </c>
      <c r="L105" s="171" t="str">
        <f>INDEX('State '!$A$1:$C$62,MATCH($I105,'State '!$B:$B,0),3)</f>
        <v>South Central</v>
      </c>
      <c r="M105" s="171" t="str">
        <f>INDEX('State '!$A$1:$C$62,MATCH($J105,'State '!$B:$B,0),3)</f>
        <v>South Central</v>
      </c>
      <c r="N105" s="171"/>
      <c r="O105" s="178">
        <v>7.8</v>
      </c>
      <c r="P105" s="178"/>
      <c r="Q105" s="178">
        <v>105</v>
      </c>
      <c r="R105" s="177"/>
      <c r="S105" s="171" t="s">
        <v>135</v>
      </c>
      <c r="T105" s="171" t="s">
        <v>381</v>
      </c>
      <c r="U105" s="171" t="s">
        <v>1316</v>
      </c>
      <c r="V105" s="171"/>
      <c r="W105" s="170"/>
      <c r="X105" s="170"/>
      <c r="Y105" s="170"/>
      <c r="Z105" s="93"/>
      <c r="AA105" s="93"/>
      <c r="AB105" s="93"/>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row>
    <row r="106" spans="1:263" x14ac:dyDescent="0.2">
      <c r="A106" s="196">
        <v>39990</v>
      </c>
      <c r="B106" s="184" t="s">
        <v>1119</v>
      </c>
      <c r="C106" s="184" t="s">
        <v>257</v>
      </c>
      <c r="D106" s="184" t="s">
        <v>134</v>
      </c>
      <c r="E106" s="184" t="s">
        <v>143</v>
      </c>
      <c r="F106" s="185">
        <v>38700</v>
      </c>
      <c r="G106" s="186">
        <v>2005</v>
      </c>
      <c r="H106" s="171" t="s">
        <v>37</v>
      </c>
      <c r="I106" s="171" t="str">
        <f t="shared" si="6"/>
        <v>OK</v>
      </c>
      <c r="J106" s="171" t="str">
        <f t="shared" si="7"/>
        <v>OK</v>
      </c>
      <c r="K106" s="171" t="str">
        <f t="shared" si="8"/>
        <v>South Central</v>
      </c>
      <c r="L106" s="171" t="str">
        <f>INDEX('State '!$A$1:$C$62,MATCH($I106,'State '!$B:$B,0),3)</f>
        <v>South Central</v>
      </c>
      <c r="M106" s="171" t="str">
        <f>INDEX('State '!$A$1:$C$62,MATCH($J106,'State '!$B:$B,0),3)</f>
        <v>South Central</v>
      </c>
      <c r="N106" s="171"/>
      <c r="O106" s="178">
        <v>3.5</v>
      </c>
      <c r="P106" s="178">
        <v>24</v>
      </c>
      <c r="Q106" s="178">
        <v>400</v>
      </c>
      <c r="R106" s="177" t="s">
        <v>479</v>
      </c>
      <c r="S106" s="171" t="s">
        <v>135</v>
      </c>
      <c r="T106" s="171" t="s">
        <v>381</v>
      </c>
      <c r="U106" s="171" t="s">
        <v>1120</v>
      </c>
      <c r="V106" s="171"/>
      <c r="W106" s="170"/>
      <c r="X106" s="170"/>
      <c r="Y106" s="170"/>
      <c r="Z106" s="93"/>
      <c r="AA106" s="93"/>
      <c r="AB106" s="93"/>
    </row>
    <row r="107" spans="1:263" s="107" customFormat="1" x14ac:dyDescent="0.2">
      <c r="A107" s="171">
        <v>40367</v>
      </c>
      <c r="B107" s="172" t="s">
        <v>643</v>
      </c>
      <c r="C107" s="172" t="s">
        <v>257</v>
      </c>
      <c r="D107" s="172" t="s">
        <v>140</v>
      </c>
      <c r="E107" s="173" t="s">
        <v>143</v>
      </c>
      <c r="F107" s="174">
        <v>39994</v>
      </c>
      <c r="G107" s="175">
        <v>2009</v>
      </c>
      <c r="H107" s="171" t="s">
        <v>0</v>
      </c>
      <c r="I107" s="171" t="str">
        <f t="shared" si="6"/>
        <v>LA</v>
      </c>
      <c r="J107" s="171" t="str">
        <f t="shared" si="7"/>
        <v>LA</v>
      </c>
      <c r="K107" s="171" t="str">
        <f t="shared" si="8"/>
        <v>South Central</v>
      </c>
      <c r="L107" s="171" t="str">
        <f>INDEX('State '!$A$1:$C$62,MATCH($I107,'State '!$B:$B,0),3)</f>
        <v>South Central</v>
      </c>
      <c r="M107" s="171" t="str">
        <f>INDEX('State '!$A$1:$C$62,MATCH($J107,'State '!$B:$B,0),3)</f>
        <v>South Central</v>
      </c>
      <c r="N107" s="171"/>
      <c r="O107" s="178">
        <v>10</v>
      </c>
      <c r="P107" s="177">
        <v>0.5</v>
      </c>
      <c r="Q107" s="177">
        <v>90</v>
      </c>
      <c r="R107" s="178"/>
      <c r="S107" s="179" t="s">
        <v>135</v>
      </c>
      <c r="T107" s="176" t="s">
        <v>381</v>
      </c>
      <c r="U107" s="180" t="s">
        <v>644</v>
      </c>
      <c r="V107" s="171"/>
      <c r="W107" s="170"/>
      <c r="X107" s="170"/>
      <c r="Y107" s="170"/>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row>
    <row r="108" spans="1:263" x14ac:dyDescent="0.2">
      <c r="A108" s="171">
        <v>39990</v>
      </c>
      <c r="B108" s="184" t="s">
        <v>883</v>
      </c>
      <c r="C108" s="184" t="s">
        <v>257</v>
      </c>
      <c r="D108" s="184" t="s">
        <v>140</v>
      </c>
      <c r="E108" s="184" t="s">
        <v>143</v>
      </c>
      <c r="F108" s="185">
        <v>39570</v>
      </c>
      <c r="G108" s="186">
        <v>2008</v>
      </c>
      <c r="H108" s="171" t="s">
        <v>433</v>
      </c>
      <c r="I108" s="171" t="str">
        <f t="shared" si="6"/>
        <v>TX</v>
      </c>
      <c r="J108" s="171" t="str">
        <f t="shared" si="7"/>
        <v>LA</v>
      </c>
      <c r="K108" s="171" t="str">
        <f t="shared" si="8"/>
        <v>South Central</v>
      </c>
      <c r="L108" s="171" t="str">
        <f>INDEX('State '!$A$1:$C$62,MATCH($I108,'State '!$B:$B,0),3)</f>
        <v>South Central</v>
      </c>
      <c r="M108" s="171" t="str">
        <f>INDEX('State '!$A$1:$C$62,MATCH($J108,'State '!$B:$B,0),3)</f>
        <v>South Central</v>
      </c>
      <c r="N108" s="171"/>
      <c r="O108" s="178">
        <v>41.3</v>
      </c>
      <c r="P108" s="178"/>
      <c r="Q108" s="178">
        <v>316</v>
      </c>
      <c r="R108" s="177"/>
      <c r="S108" s="171" t="s">
        <v>135</v>
      </c>
      <c r="T108" s="171" t="s">
        <v>381</v>
      </c>
      <c r="U108" s="171" t="s">
        <v>884</v>
      </c>
      <c r="V108" s="171"/>
      <c r="W108" s="170"/>
      <c r="X108" s="170"/>
      <c r="Y108" s="170"/>
      <c r="Z108" s="93"/>
      <c r="AA108" s="93"/>
      <c r="AB108" s="93"/>
    </row>
    <row r="109" spans="1:263" x14ac:dyDescent="0.2">
      <c r="A109" s="196">
        <v>39990</v>
      </c>
      <c r="B109" s="172" t="s">
        <v>907</v>
      </c>
      <c r="C109" s="172" t="s">
        <v>257</v>
      </c>
      <c r="D109" s="172" t="s">
        <v>136</v>
      </c>
      <c r="E109" s="173" t="s">
        <v>143</v>
      </c>
      <c r="F109" s="174">
        <v>39483</v>
      </c>
      <c r="G109" s="175">
        <v>2007</v>
      </c>
      <c r="H109" s="171" t="s">
        <v>433</v>
      </c>
      <c r="I109" s="171" t="str">
        <f t="shared" si="6"/>
        <v>TX</v>
      </c>
      <c r="J109" s="171" t="str">
        <f t="shared" si="7"/>
        <v>LA</v>
      </c>
      <c r="K109" s="171" t="str">
        <f t="shared" si="8"/>
        <v>South Central</v>
      </c>
      <c r="L109" s="171" t="str">
        <f>INDEX('State '!$A$1:$C$62,MATCH($I109,'State '!$B:$B,0),3)</f>
        <v>South Central</v>
      </c>
      <c r="M109" s="171" t="str">
        <f>INDEX('State '!$A$1:$C$62,MATCH($J109,'State '!$B:$B,0),3)</f>
        <v>South Central</v>
      </c>
      <c r="N109" s="171"/>
      <c r="O109" s="178">
        <v>425</v>
      </c>
      <c r="P109" s="177">
        <v>172</v>
      </c>
      <c r="Q109" s="177">
        <v>1237</v>
      </c>
      <c r="R109" s="178">
        <v>42</v>
      </c>
      <c r="S109" s="179" t="s">
        <v>135</v>
      </c>
      <c r="T109" s="176" t="s">
        <v>381</v>
      </c>
      <c r="U109" s="180" t="s">
        <v>908</v>
      </c>
      <c r="V109" s="171"/>
      <c r="W109" s="170"/>
      <c r="X109" s="170"/>
      <c r="Y109" s="170"/>
      <c r="Z109" s="93"/>
      <c r="AA109" s="93"/>
      <c r="AB109" s="93"/>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c r="JB109" s="19"/>
    </row>
    <row r="110" spans="1:263" x14ac:dyDescent="0.2">
      <c r="A110" s="171">
        <v>39990</v>
      </c>
      <c r="B110" s="172" t="s">
        <v>851</v>
      </c>
      <c r="C110" s="172" t="s">
        <v>257</v>
      </c>
      <c r="D110" s="172" t="s">
        <v>140</v>
      </c>
      <c r="E110" s="173" t="s">
        <v>143</v>
      </c>
      <c r="F110" s="174">
        <v>39508</v>
      </c>
      <c r="G110" s="175">
        <v>2008</v>
      </c>
      <c r="H110" s="171" t="s">
        <v>32</v>
      </c>
      <c r="I110" s="171" t="str">
        <f t="shared" si="6"/>
        <v>AR</v>
      </c>
      <c r="J110" s="171" t="str">
        <f t="shared" si="7"/>
        <v>AR</v>
      </c>
      <c r="K110" s="171" t="str">
        <f t="shared" si="8"/>
        <v>South Central</v>
      </c>
      <c r="L110" s="171" t="str">
        <f>INDEX('State '!$A$1:$C$62,MATCH($I110,'State '!$B:$B,0),3)</f>
        <v>South Central</v>
      </c>
      <c r="M110" s="171" t="str">
        <f>INDEX('State '!$A$1:$C$62,MATCH($J110,'State '!$B:$B,0),3)</f>
        <v>South Central</v>
      </c>
      <c r="N110" s="171"/>
      <c r="O110" s="178">
        <v>17.7</v>
      </c>
      <c r="P110" s="177">
        <v>25</v>
      </c>
      <c r="Q110" s="177"/>
      <c r="R110" s="178">
        <v>24</v>
      </c>
      <c r="S110" s="179" t="s">
        <v>135</v>
      </c>
      <c r="T110" s="176" t="s">
        <v>381</v>
      </c>
      <c r="U110" s="180" t="s">
        <v>852</v>
      </c>
      <c r="V110" s="171"/>
      <c r="W110" s="170"/>
      <c r="X110" s="170"/>
      <c r="Y110" s="170"/>
      <c r="Z110" s="93"/>
      <c r="AA110" s="93"/>
      <c r="AB110" s="93"/>
    </row>
    <row r="111" spans="1:263" s="19" customFormat="1" x14ac:dyDescent="0.2">
      <c r="A111" s="193">
        <v>39990</v>
      </c>
      <c r="B111" s="172" t="s">
        <v>1033</v>
      </c>
      <c r="C111" s="172" t="s">
        <v>257</v>
      </c>
      <c r="D111" s="172" t="s">
        <v>140</v>
      </c>
      <c r="E111" s="173" t="s">
        <v>143</v>
      </c>
      <c r="F111" s="174">
        <v>38722</v>
      </c>
      <c r="G111" s="175">
        <v>2006</v>
      </c>
      <c r="H111" s="171" t="s">
        <v>32</v>
      </c>
      <c r="I111" s="171" t="str">
        <f t="shared" si="6"/>
        <v>AR</v>
      </c>
      <c r="J111" s="171" t="str">
        <f t="shared" si="7"/>
        <v>AR</v>
      </c>
      <c r="K111" s="171" t="str">
        <f t="shared" si="8"/>
        <v>South Central</v>
      </c>
      <c r="L111" s="171" t="str">
        <f>INDEX('State '!$A$1:$C$62,MATCH($I111,'State '!$B:$B,0),3)</f>
        <v>South Central</v>
      </c>
      <c r="M111" s="171" t="str">
        <f>INDEX('State '!$A$1:$C$62,MATCH($J111,'State '!$B:$B,0),3)</f>
        <v>South Central</v>
      </c>
      <c r="N111" s="171"/>
      <c r="O111" s="178">
        <v>5.98</v>
      </c>
      <c r="P111" s="177"/>
      <c r="Q111" s="177">
        <v>70</v>
      </c>
      <c r="R111" s="178"/>
      <c r="S111" s="179" t="s">
        <v>135</v>
      </c>
      <c r="T111" s="176" t="s">
        <v>381</v>
      </c>
      <c r="U111" s="180" t="s">
        <v>1034</v>
      </c>
      <c r="V111" s="171"/>
      <c r="W111" s="170"/>
      <c r="X111" s="170"/>
      <c r="Y111" s="170"/>
      <c r="Z111" s="106"/>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row>
    <row r="112" spans="1:263" x14ac:dyDescent="0.2">
      <c r="A112" s="193">
        <v>40023</v>
      </c>
      <c r="B112" s="184" t="s">
        <v>659</v>
      </c>
      <c r="C112" s="184" t="s">
        <v>257</v>
      </c>
      <c r="D112" s="184" t="s">
        <v>134</v>
      </c>
      <c r="E112" s="184" t="s">
        <v>143</v>
      </c>
      <c r="F112" s="185">
        <v>39958</v>
      </c>
      <c r="G112" s="186">
        <v>2009</v>
      </c>
      <c r="H112" s="171" t="s">
        <v>32</v>
      </c>
      <c r="I112" s="171" t="str">
        <f t="shared" si="6"/>
        <v>AR</v>
      </c>
      <c r="J112" s="171" t="str">
        <f t="shared" si="7"/>
        <v>AR</v>
      </c>
      <c r="K112" s="171" t="str">
        <f t="shared" si="8"/>
        <v>South Central</v>
      </c>
      <c r="L112" s="171" t="str">
        <f>INDEX('State '!$A$1:$C$62,MATCH($I112,'State '!$B:$B,0),3)</f>
        <v>South Central</v>
      </c>
      <c r="M112" s="171" t="str">
        <f>INDEX('State '!$A$1:$C$62,MATCH($J112,'State '!$B:$B,0),3)</f>
        <v>South Central</v>
      </c>
      <c r="N112" s="171"/>
      <c r="O112" s="178">
        <v>10</v>
      </c>
      <c r="P112" s="178"/>
      <c r="Q112" s="178">
        <v>250</v>
      </c>
      <c r="R112" s="177"/>
      <c r="S112" s="171" t="s">
        <v>135</v>
      </c>
      <c r="T112" s="171" t="s">
        <v>381</v>
      </c>
      <c r="U112" s="171" t="s">
        <v>660</v>
      </c>
      <c r="V112" s="171"/>
      <c r="W112" s="170"/>
      <c r="X112" s="170"/>
      <c r="Y112" s="170"/>
      <c r="Z112" s="93"/>
      <c r="AA112" s="93"/>
      <c r="AB112" s="93"/>
    </row>
    <row r="113" spans="1:262" s="19" customFormat="1" x14ac:dyDescent="0.2">
      <c r="A113" s="193">
        <v>40367</v>
      </c>
      <c r="B113" s="184" t="s">
        <v>661</v>
      </c>
      <c r="C113" s="184" t="s">
        <v>257</v>
      </c>
      <c r="D113" s="184" t="s">
        <v>136</v>
      </c>
      <c r="E113" s="184" t="s">
        <v>143</v>
      </c>
      <c r="F113" s="185">
        <v>39821</v>
      </c>
      <c r="G113" s="186">
        <v>2009</v>
      </c>
      <c r="H113" s="171" t="s">
        <v>662</v>
      </c>
      <c r="I113" s="171" t="str">
        <f t="shared" si="6"/>
        <v>OK</v>
      </c>
      <c r="J113" s="171" t="str">
        <f t="shared" si="7"/>
        <v>AR</v>
      </c>
      <c r="K113" s="171" t="str">
        <f t="shared" si="8"/>
        <v>South Central</v>
      </c>
      <c r="L113" s="171" t="str">
        <f>INDEX('State '!$A$1:$C$62,MATCH($I113,'State '!$B:$B,0),3)</f>
        <v>South Central</v>
      </c>
      <c r="M113" s="171" t="str">
        <f>INDEX('State '!$A$1:$C$62,MATCH($J113,'State '!$B:$B,0),3)</f>
        <v>South Central</v>
      </c>
      <c r="N113" s="171"/>
      <c r="O113" s="178">
        <v>52.3</v>
      </c>
      <c r="P113" s="178">
        <v>16</v>
      </c>
      <c r="Q113" s="178">
        <v>132</v>
      </c>
      <c r="R113" s="177">
        <v>24</v>
      </c>
      <c r="S113" s="171" t="s">
        <v>135</v>
      </c>
      <c r="T113" s="171" t="s">
        <v>381</v>
      </c>
      <c r="U113" s="171" t="s">
        <v>663</v>
      </c>
      <c r="V113" s="171"/>
      <c r="W113" s="170"/>
      <c r="X113" s="170"/>
      <c r="Y113" s="208"/>
    </row>
    <row r="114" spans="1:262" x14ac:dyDescent="0.2">
      <c r="A114" s="196">
        <v>39990</v>
      </c>
      <c r="B114" s="184" t="s">
        <v>1794</v>
      </c>
      <c r="C114" s="184" t="s">
        <v>1795</v>
      </c>
      <c r="D114" s="184" t="s">
        <v>136</v>
      </c>
      <c r="E114" s="184" t="s">
        <v>143</v>
      </c>
      <c r="F114" s="185">
        <v>35370</v>
      </c>
      <c r="G114" s="186">
        <v>1996</v>
      </c>
      <c r="H114" s="171" t="s">
        <v>1128</v>
      </c>
      <c r="I114" s="171" t="str">
        <f t="shared" si="6"/>
        <v>GM</v>
      </c>
      <c r="J114" s="171" t="str">
        <f t="shared" si="7"/>
        <v>LA</v>
      </c>
      <c r="K114" s="171" t="str">
        <f t="shared" si="8"/>
        <v>Gulf of Mexico, South Central</v>
      </c>
      <c r="L114" s="171" t="str">
        <f>INDEX('State '!$A$1:$C$62,MATCH($I114,'State '!$B:$B,0),3)</f>
        <v>Gulf of Mexico</v>
      </c>
      <c r="M114" s="171" t="str">
        <f>INDEX('State '!$A$1:$C$62,MATCH($J114,'State '!$B:$B,0),3)</f>
        <v>South Central</v>
      </c>
      <c r="N114" s="171"/>
      <c r="O114" s="178">
        <v>60</v>
      </c>
      <c r="P114" s="178">
        <v>81</v>
      </c>
      <c r="Q114" s="178">
        <v>300</v>
      </c>
      <c r="R114" s="177">
        <v>30</v>
      </c>
      <c r="S114" s="171" t="s">
        <v>135</v>
      </c>
      <c r="T114" s="171" t="s">
        <v>381</v>
      </c>
      <c r="U114" s="171" t="s">
        <v>382</v>
      </c>
      <c r="V114" s="171"/>
      <c r="W114" s="170"/>
      <c r="X114" s="170"/>
      <c r="Y114" s="206"/>
      <c r="Z114" s="93"/>
      <c r="AA114" s="93"/>
      <c r="AB114" s="93"/>
    </row>
    <row r="115" spans="1:262" x14ac:dyDescent="0.2">
      <c r="A115" s="196">
        <v>43349</v>
      </c>
      <c r="B115" s="184" t="s">
        <v>2272</v>
      </c>
      <c r="C115" s="184" t="s">
        <v>261</v>
      </c>
      <c r="D115" s="184" t="s">
        <v>136</v>
      </c>
      <c r="E115" s="184" t="s">
        <v>143</v>
      </c>
      <c r="F115" s="185">
        <v>43347</v>
      </c>
      <c r="G115" s="186">
        <v>2018</v>
      </c>
      <c r="H115" s="171" t="s">
        <v>19</v>
      </c>
      <c r="I115" s="171" t="str">
        <f t="shared" si="6"/>
        <v>VA</v>
      </c>
      <c r="J115" s="171" t="str">
        <f t="shared" si="7"/>
        <v>VA</v>
      </c>
      <c r="K115" s="176" t="str">
        <f t="shared" si="8"/>
        <v>Northeast</v>
      </c>
      <c r="L115" s="171" t="str">
        <f>INDEX('State '!$A$1:$C$62,MATCH($I115,'State '!$B:$B,0),3)</f>
        <v>Northeast</v>
      </c>
      <c r="M115" s="171" t="str">
        <f>INDEX('State '!$A$1:$C$62,MATCH($J115,'State '!$B:$B,0),3)</f>
        <v>Northeast</v>
      </c>
      <c r="N115" s="171"/>
      <c r="O115" s="178"/>
      <c r="P115" s="178"/>
      <c r="Q115" s="178">
        <v>45</v>
      </c>
      <c r="R115" s="177"/>
      <c r="S115" s="171" t="s">
        <v>135</v>
      </c>
      <c r="T115" s="171" t="s">
        <v>381</v>
      </c>
      <c r="U115" s="171" t="s">
        <v>2273</v>
      </c>
      <c r="V115" s="171" t="s">
        <v>2236</v>
      </c>
      <c r="W115" s="170"/>
      <c r="X115" s="170"/>
      <c r="Y115" s="170"/>
      <c r="Z115" s="93"/>
      <c r="AA115" s="93"/>
      <c r="AB115" s="93"/>
    </row>
    <row r="116" spans="1:262" x14ac:dyDescent="0.2">
      <c r="A116" s="171">
        <v>40367</v>
      </c>
      <c r="B116" s="184" t="s">
        <v>632</v>
      </c>
      <c r="C116" s="184" t="s">
        <v>261</v>
      </c>
      <c r="D116" s="184" t="s">
        <v>140</v>
      </c>
      <c r="E116" s="184" t="s">
        <v>143</v>
      </c>
      <c r="F116" s="185">
        <v>39995</v>
      </c>
      <c r="G116" s="186">
        <v>2009</v>
      </c>
      <c r="H116" s="171" t="s">
        <v>33</v>
      </c>
      <c r="I116" s="171" t="str">
        <f t="shared" si="6"/>
        <v>WV</v>
      </c>
      <c r="J116" s="171" t="str">
        <f t="shared" si="7"/>
        <v>WV</v>
      </c>
      <c r="K116" s="171" t="str">
        <f t="shared" si="8"/>
        <v>Northeast</v>
      </c>
      <c r="L116" s="171" t="str">
        <f>INDEX('State '!$A$1:$C$62,MATCH($I116,'State '!$B:$B,0),3)</f>
        <v>Northeast</v>
      </c>
      <c r="M116" s="171" t="str">
        <f>INDEX('State '!$A$1:$C$62,MATCH($J116,'State '!$B:$B,0),3)</f>
        <v>Northeast</v>
      </c>
      <c r="N116" s="171"/>
      <c r="O116" s="178">
        <v>40</v>
      </c>
      <c r="P116" s="178"/>
      <c r="Q116" s="178">
        <v>100</v>
      </c>
      <c r="R116" s="177"/>
      <c r="S116" s="171" t="s">
        <v>135</v>
      </c>
      <c r="T116" s="171" t="s">
        <v>381</v>
      </c>
      <c r="U116" s="171" t="s">
        <v>633</v>
      </c>
      <c r="V116" s="171"/>
      <c r="W116" s="170"/>
      <c r="X116" s="170"/>
      <c r="Y116" s="170"/>
      <c r="Z116" s="93"/>
      <c r="AA116" s="93"/>
      <c r="AB116" s="93"/>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19"/>
      <c r="IP116" s="19"/>
      <c r="IQ116" s="19"/>
      <c r="IR116" s="19"/>
      <c r="IS116" s="19"/>
      <c r="IT116" s="19"/>
      <c r="IU116" s="19"/>
      <c r="IV116" s="19"/>
      <c r="IW116" s="19"/>
      <c r="IX116" s="19"/>
      <c r="IY116" s="19"/>
      <c r="IZ116" s="19"/>
      <c r="JA116" s="19"/>
      <c r="JB116" s="19"/>
    </row>
    <row r="117" spans="1:262" x14ac:dyDescent="0.2">
      <c r="A117" s="171">
        <v>40367</v>
      </c>
      <c r="B117" s="172" t="s">
        <v>569</v>
      </c>
      <c r="C117" s="172" t="s">
        <v>204</v>
      </c>
      <c r="D117" s="172" t="s">
        <v>140</v>
      </c>
      <c r="E117" s="173" t="s">
        <v>143</v>
      </c>
      <c r="F117" s="174">
        <v>40315</v>
      </c>
      <c r="G117" s="175">
        <v>2010</v>
      </c>
      <c r="H117" s="171" t="s">
        <v>33</v>
      </c>
      <c r="I117" s="171" t="str">
        <f t="shared" si="6"/>
        <v>WV</v>
      </c>
      <c r="J117" s="171" t="str">
        <f t="shared" si="7"/>
        <v>WV</v>
      </c>
      <c r="K117" s="171" t="str">
        <f t="shared" si="8"/>
        <v>Northeast</v>
      </c>
      <c r="L117" s="171" t="str">
        <f>INDEX('State '!$A$1:$C$62,MATCH($I117,'State '!$B:$B,0),3)</f>
        <v>Northeast</v>
      </c>
      <c r="M117" s="171" t="str">
        <f>INDEX('State '!$A$1:$C$62,MATCH($J117,'State '!$B:$B,0),3)</f>
        <v>Northeast</v>
      </c>
      <c r="N117" s="171"/>
      <c r="O117" s="178">
        <v>16.100000000000001</v>
      </c>
      <c r="P117" s="177">
        <v>1</v>
      </c>
      <c r="Q117" s="177">
        <v>27.6</v>
      </c>
      <c r="R117" s="178">
        <v>16</v>
      </c>
      <c r="S117" s="179" t="s">
        <v>135</v>
      </c>
      <c r="T117" s="176" t="s">
        <v>381</v>
      </c>
      <c r="U117" s="180" t="s">
        <v>570</v>
      </c>
      <c r="V117" s="171"/>
      <c r="W117" s="170"/>
      <c r="X117" s="170"/>
      <c r="Y117" s="170"/>
      <c r="Z117" s="93"/>
      <c r="AA117" s="93"/>
      <c r="AB117" s="93"/>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c r="JB117" s="19"/>
    </row>
    <row r="118" spans="1:262" x14ac:dyDescent="0.2">
      <c r="A118" s="196">
        <v>39990</v>
      </c>
      <c r="B118" s="172" t="s">
        <v>1747</v>
      </c>
      <c r="C118" s="172" t="s">
        <v>261</v>
      </c>
      <c r="D118" s="172" t="s">
        <v>140</v>
      </c>
      <c r="E118" s="184" t="s">
        <v>143</v>
      </c>
      <c r="F118" s="185">
        <v>35612</v>
      </c>
      <c r="G118" s="186">
        <v>1997</v>
      </c>
      <c r="H118" s="171" t="s">
        <v>19</v>
      </c>
      <c r="I118" s="171" t="str">
        <f t="shared" si="6"/>
        <v>VA</v>
      </c>
      <c r="J118" s="171" t="str">
        <f t="shared" si="7"/>
        <v>VA</v>
      </c>
      <c r="K118" s="171" t="str">
        <f t="shared" si="8"/>
        <v>Northeast</v>
      </c>
      <c r="L118" s="171" t="str">
        <f>INDEX('State '!$A$1:$C$62,MATCH($I118,'State '!$B:$B,0),3)</f>
        <v>Northeast</v>
      </c>
      <c r="M118" s="171" t="str">
        <f>INDEX('State '!$A$1:$C$62,MATCH($J118,'State '!$B:$B,0),3)</f>
        <v>Northeast</v>
      </c>
      <c r="N118" s="171"/>
      <c r="O118" s="178">
        <v>0.39</v>
      </c>
      <c r="P118" s="178"/>
      <c r="Q118" s="177">
        <v>18</v>
      </c>
      <c r="R118" s="177">
        <v>16</v>
      </c>
      <c r="S118" s="171" t="s">
        <v>135</v>
      </c>
      <c r="T118" s="171" t="s">
        <v>381</v>
      </c>
      <c r="U118" s="171" t="s">
        <v>382</v>
      </c>
      <c r="V118" s="171"/>
      <c r="W118" s="170"/>
      <c r="X118" s="170"/>
      <c r="Y118" s="170"/>
      <c r="Z118" s="93"/>
      <c r="AA118" s="93"/>
      <c r="AB118" s="93"/>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row>
    <row r="119" spans="1:262" x14ac:dyDescent="0.2">
      <c r="A119" s="171">
        <v>39990</v>
      </c>
      <c r="B119" s="184" t="s">
        <v>817</v>
      </c>
      <c r="C119" s="184" t="s">
        <v>2013</v>
      </c>
      <c r="D119" s="184" t="s">
        <v>140</v>
      </c>
      <c r="E119" s="184" t="s">
        <v>143</v>
      </c>
      <c r="F119" s="185">
        <v>39527</v>
      </c>
      <c r="G119" s="186">
        <v>2008</v>
      </c>
      <c r="H119" s="171" t="s">
        <v>0</v>
      </c>
      <c r="I119" s="171" t="str">
        <f t="shared" si="6"/>
        <v>LA</v>
      </c>
      <c r="J119" s="171" t="str">
        <f t="shared" si="7"/>
        <v>LA</v>
      </c>
      <c r="K119" s="171" t="str">
        <f t="shared" si="8"/>
        <v>South Central</v>
      </c>
      <c r="L119" s="171" t="str">
        <f>INDEX('State '!$A$1:$C$62,MATCH($I119,'State '!$B:$B,0),3)</f>
        <v>South Central</v>
      </c>
      <c r="M119" s="171" t="str">
        <f>INDEX('State '!$A$1:$C$62,MATCH($J119,'State '!$B:$B,0),3)</f>
        <v>South Central</v>
      </c>
      <c r="N119" s="171"/>
      <c r="O119" s="178">
        <v>17.5</v>
      </c>
      <c r="P119" s="178"/>
      <c r="Q119" s="178">
        <v>180</v>
      </c>
      <c r="R119" s="177"/>
      <c r="S119" s="171" t="s">
        <v>135</v>
      </c>
      <c r="T119" s="171" t="s">
        <v>381</v>
      </c>
      <c r="U119" s="171" t="s">
        <v>818</v>
      </c>
      <c r="V119" s="171"/>
      <c r="W119" s="170"/>
      <c r="X119" s="170"/>
      <c r="Y119" s="170"/>
      <c r="Z119" s="93"/>
      <c r="AA119" s="93"/>
      <c r="AB119" s="93"/>
    </row>
    <row r="120" spans="1:262" x14ac:dyDescent="0.2">
      <c r="A120" s="171">
        <v>40367</v>
      </c>
      <c r="B120" s="184" t="s">
        <v>640</v>
      </c>
      <c r="C120" s="184" t="s">
        <v>261</v>
      </c>
      <c r="D120" s="184" t="s">
        <v>140</v>
      </c>
      <c r="E120" s="184" t="s">
        <v>143</v>
      </c>
      <c r="F120" s="185">
        <v>40095</v>
      </c>
      <c r="G120" s="186">
        <v>2009</v>
      </c>
      <c r="H120" s="171" t="s">
        <v>19</v>
      </c>
      <c r="I120" s="171" t="str">
        <f t="shared" si="6"/>
        <v>VA</v>
      </c>
      <c r="J120" s="171" t="str">
        <f t="shared" si="7"/>
        <v>VA</v>
      </c>
      <c r="K120" s="171" t="str">
        <f t="shared" si="8"/>
        <v>Northeast</v>
      </c>
      <c r="L120" s="171" t="str">
        <f>INDEX('State '!$A$1:$C$62,MATCH($I120,'State '!$B:$B,0),3)</f>
        <v>Northeast</v>
      </c>
      <c r="M120" s="171" t="str">
        <f>INDEX('State '!$A$1:$C$62,MATCH($J120,'State '!$B:$B,0),3)</f>
        <v>Northeast</v>
      </c>
      <c r="N120" s="171"/>
      <c r="O120" s="178">
        <v>142.30000000000001</v>
      </c>
      <c r="P120" s="178">
        <v>15.3</v>
      </c>
      <c r="Q120" s="178">
        <v>94</v>
      </c>
      <c r="R120" s="177" t="s">
        <v>641</v>
      </c>
      <c r="S120" s="171" t="s">
        <v>135</v>
      </c>
      <c r="T120" s="171" t="s">
        <v>381</v>
      </c>
      <c r="U120" s="171" t="s">
        <v>642</v>
      </c>
      <c r="V120" s="171"/>
      <c r="W120" s="170"/>
      <c r="X120" s="170"/>
      <c r="Y120" s="170"/>
      <c r="Z120" s="93"/>
      <c r="AA120" s="93"/>
      <c r="AB120" s="93"/>
    </row>
    <row r="121" spans="1:262" x14ac:dyDescent="0.2">
      <c r="A121" s="171">
        <v>39990</v>
      </c>
      <c r="B121" s="184" t="s">
        <v>1628</v>
      </c>
      <c r="C121" s="184" t="s">
        <v>2013</v>
      </c>
      <c r="D121" s="184" t="s">
        <v>134</v>
      </c>
      <c r="E121" s="184" t="s">
        <v>143</v>
      </c>
      <c r="F121" s="185">
        <v>36158</v>
      </c>
      <c r="G121" s="186">
        <v>1998</v>
      </c>
      <c r="H121" s="171" t="s">
        <v>0</v>
      </c>
      <c r="I121" s="171" t="str">
        <f t="shared" si="6"/>
        <v>LA</v>
      </c>
      <c r="J121" s="171" t="str">
        <f t="shared" si="7"/>
        <v>LA</v>
      </c>
      <c r="K121" s="171" t="str">
        <f t="shared" si="8"/>
        <v>South Central</v>
      </c>
      <c r="L121" s="171" t="str">
        <f>INDEX('State '!$A$1:$C$62,MATCH($I121,'State '!$B:$B,0),3)</f>
        <v>South Central</v>
      </c>
      <c r="M121" s="171" t="str">
        <f>INDEX('State '!$A$1:$C$62,MATCH($J121,'State '!$B:$B,0),3)</f>
        <v>South Central</v>
      </c>
      <c r="N121" s="171"/>
      <c r="O121" s="178"/>
      <c r="P121" s="178">
        <v>9</v>
      </c>
      <c r="Q121" s="178">
        <v>98</v>
      </c>
      <c r="R121" s="177">
        <v>16</v>
      </c>
      <c r="S121" s="171" t="s">
        <v>135</v>
      </c>
      <c r="T121" s="171" t="s">
        <v>381</v>
      </c>
      <c r="U121" s="171" t="s">
        <v>1629</v>
      </c>
      <c r="V121" s="171"/>
      <c r="W121" s="170"/>
      <c r="X121" s="170"/>
      <c r="Y121" s="170"/>
      <c r="Z121" s="93"/>
      <c r="AA121" s="93"/>
      <c r="AB121" s="93"/>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row>
    <row r="122" spans="1:262" x14ac:dyDescent="0.2">
      <c r="A122" s="171">
        <v>39990</v>
      </c>
      <c r="B122" s="172" t="s">
        <v>988</v>
      </c>
      <c r="C122" s="172" t="s">
        <v>261</v>
      </c>
      <c r="D122" s="172" t="s">
        <v>134</v>
      </c>
      <c r="E122" s="173" t="s">
        <v>143</v>
      </c>
      <c r="F122" s="174">
        <v>39142</v>
      </c>
      <c r="G122" s="175">
        <v>2007</v>
      </c>
      <c r="H122" s="171" t="s">
        <v>33</v>
      </c>
      <c r="I122" s="171" t="str">
        <f t="shared" si="6"/>
        <v>WV</v>
      </c>
      <c r="J122" s="171" t="str">
        <f t="shared" si="7"/>
        <v>WV</v>
      </c>
      <c r="K122" s="171" t="str">
        <f t="shared" si="8"/>
        <v>Northeast</v>
      </c>
      <c r="L122" s="171" t="str">
        <f>INDEX('State '!$A$1:$C$62,MATCH($I122,'State '!$B:$B,0),3)</f>
        <v>Northeast</v>
      </c>
      <c r="M122" s="171" t="str">
        <f>INDEX('State '!$A$1:$C$62,MATCH($J122,'State '!$B:$B,0),3)</f>
        <v>Northeast</v>
      </c>
      <c r="N122" s="171"/>
      <c r="O122" s="178">
        <v>48.6</v>
      </c>
      <c r="P122" s="177">
        <v>13</v>
      </c>
      <c r="Q122" s="177">
        <v>175</v>
      </c>
      <c r="R122" s="178">
        <v>20</v>
      </c>
      <c r="S122" s="179" t="s">
        <v>135</v>
      </c>
      <c r="T122" s="176" t="s">
        <v>381</v>
      </c>
      <c r="U122" s="180" t="s">
        <v>989</v>
      </c>
      <c r="V122" s="171"/>
      <c r="W122" s="170"/>
      <c r="X122" s="170"/>
      <c r="Y122" s="170"/>
      <c r="Z122" s="93"/>
      <c r="AA122" s="93"/>
      <c r="AB122" s="93"/>
    </row>
    <row r="123" spans="1:262" x14ac:dyDescent="0.2">
      <c r="A123" s="171">
        <v>39990</v>
      </c>
      <c r="B123" s="172" t="s">
        <v>983</v>
      </c>
      <c r="C123" s="172" t="s">
        <v>261</v>
      </c>
      <c r="D123" s="172" t="s">
        <v>134</v>
      </c>
      <c r="E123" s="173" t="s">
        <v>143</v>
      </c>
      <c r="F123" s="174">
        <v>39173</v>
      </c>
      <c r="G123" s="175">
        <v>2007</v>
      </c>
      <c r="H123" s="171" t="s">
        <v>984</v>
      </c>
      <c r="I123" s="171" t="str">
        <f t="shared" si="6"/>
        <v>VA</v>
      </c>
      <c r="J123" s="171" t="str">
        <f t="shared" si="7"/>
        <v>MD</v>
      </c>
      <c r="K123" s="171" t="str">
        <f t="shared" si="8"/>
        <v>Northeast</v>
      </c>
      <c r="L123" s="171" t="str">
        <f>INDEX('State '!$A$1:$C$62,MATCH($I123,'State '!$B:$B,0),3)</f>
        <v>Northeast</v>
      </c>
      <c r="M123" s="171" t="str">
        <f>INDEX('State '!$A$1:$C$62,MATCH($J123,'State '!$B:$B,0),3)</f>
        <v>Northeast</v>
      </c>
      <c r="N123" s="171"/>
      <c r="O123" s="178">
        <v>55</v>
      </c>
      <c r="P123" s="177">
        <v>33.5</v>
      </c>
      <c r="Q123" s="177">
        <v>175</v>
      </c>
      <c r="R123" s="178">
        <v>24</v>
      </c>
      <c r="S123" s="179" t="s">
        <v>135</v>
      </c>
      <c r="T123" s="176" t="s">
        <v>381</v>
      </c>
      <c r="U123" s="180" t="s">
        <v>985</v>
      </c>
      <c r="V123" s="171"/>
      <c r="W123" s="170"/>
      <c r="X123" s="170"/>
      <c r="Y123" s="170"/>
      <c r="Z123" s="93"/>
      <c r="AA123" s="93"/>
      <c r="AB123" s="93"/>
    </row>
    <row r="124" spans="1:262" x14ac:dyDescent="0.2">
      <c r="A124" s="171">
        <v>39990</v>
      </c>
      <c r="B124" s="172" t="s">
        <v>815</v>
      </c>
      <c r="C124" s="184" t="s">
        <v>2013</v>
      </c>
      <c r="D124" s="172" t="s">
        <v>140</v>
      </c>
      <c r="E124" s="173" t="s">
        <v>143</v>
      </c>
      <c r="F124" s="174">
        <v>39522</v>
      </c>
      <c r="G124" s="175">
        <v>2008</v>
      </c>
      <c r="H124" s="171" t="s">
        <v>0</v>
      </c>
      <c r="I124" s="171" t="str">
        <f t="shared" si="6"/>
        <v>LA</v>
      </c>
      <c r="J124" s="171" t="str">
        <f t="shared" si="7"/>
        <v>LA</v>
      </c>
      <c r="K124" s="171" t="str">
        <f t="shared" si="8"/>
        <v>South Central</v>
      </c>
      <c r="L124" s="171" t="str">
        <f>INDEX('State '!$A$1:$C$62,MATCH($I124,'State '!$B:$B,0),3)</f>
        <v>South Central</v>
      </c>
      <c r="M124" s="171" t="str">
        <f>INDEX('State '!$A$1:$C$62,MATCH($J124,'State '!$B:$B,0),3)</f>
        <v>South Central</v>
      </c>
      <c r="N124" s="171"/>
      <c r="O124" s="178">
        <v>25</v>
      </c>
      <c r="P124" s="177"/>
      <c r="Q124" s="177">
        <v>230</v>
      </c>
      <c r="R124" s="178"/>
      <c r="S124" s="179" t="s">
        <v>135</v>
      </c>
      <c r="T124" s="176" t="s">
        <v>381</v>
      </c>
      <c r="U124" s="180" t="s">
        <v>382</v>
      </c>
      <c r="V124" s="171"/>
      <c r="W124" s="176"/>
      <c r="X124" s="170"/>
      <c r="Y124" s="170"/>
      <c r="Z124" s="93"/>
      <c r="AA124" s="93"/>
      <c r="AB124" s="93"/>
    </row>
    <row r="125" spans="1:262" x14ac:dyDescent="0.2">
      <c r="A125" s="171">
        <v>39990</v>
      </c>
      <c r="B125" s="184" t="s">
        <v>1000</v>
      </c>
      <c r="C125" s="184" t="s">
        <v>261</v>
      </c>
      <c r="D125" s="184" t="s">
        <v>140</v>
      </c>
      <c r="E125" s="184" t="s">
        <v>143</v>
      </c>
      <c r="F125" s="185">
        <v>39043</v>
      </c>
      <c r="G125" s="186">
        <v>2006</v>
      </c>
      <c r="H125" s="171" t="s">
        <v>7</v>
      </c>
      <c r="I125" s="171" t="str">
        <f t="shared" si="6"/>
        <v>PA</v>
      </c>
      <c r="J125" s="171" t="str">
        <f t="shared" si="7"/>
        <v>PA</v>
      </c>
      <c r="K125" s="171" t="str">
        <f t="shared" si="8"/>
        <v>Northeast</v>
      </c>
      <c r="L125" s="171" t="str">
        <f>INDEX('State '!$A$1:$C$62,MATCH($I125,'State '!$B:$B,0),3)</f>
        <v>Northeast</v>
      </c>
      <c r="M125" s="171" t="str">
        <f>INDEX('State '!$A$1:$C$62,MATCH($J125,'State '!$B:$B,0),3)</f>
        <v>Northeast</v>
      </c>
      <c r="N125" s="171"/>
      <c r="O125" s="178">
        <v>84.5</v>
      </c>
      <c r="P125" s="178">
        <v>43.4</v>
      </c>
      <c r="Q125" s="178">
        <v>8.5</v>
      </c>
      <c r="R125" s="177">
        <v>20</v>
      </c>
      <c r="S125" s="171" t="s">
        <v>135</v>
      </c>
      <c r="T125" s="171" t="s">
        <v>381</v>
      </c>
      <c r="U125" s="171" t="s">
        <v>1001</v>
      </c>
      <c r="V125" s="171"/>
      <c r="W125" s="170"/>
      <c r="X125" s="170"/>
      <c r="Y125" s="170"/>
      <c r="Z125" s="93"/>
      <c r="AA125" s="93"/>
      <c r="AB125" s="93"/>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row>
    <row r="126" spans="1:262" x14ac:dyDescent="0.2">
      <c r="A126" s="171">
        <v>39990</v>
      </c>
      <c r="B126" s="172" t="s">
        <v>748</v>
      </c>
      <c r="C126" s="172" t="s">
        <v>261</v>
      </c>
      <c r="D126" s="172" t="s">
        <v>140</v>
      </c>
      <c r="E126" s="173" t="s">
        <v>143</v>
      </c>
      <c r="F126" s="174">
        <v>39486</v>
      </c>
      <c r="G126" s="175">
        <v>2008</v>
      </c>
      <c r="H126" s="171" t="s">
        <v>10</v>
      </c>
      <c r="I126" s="171" t="str">
        <f t="shared" si="6"/>
        <v>NY</v>
      </c>
      <c r="J126" s="171" t="str">
        <f t="shared" si="7"/>
        <v>NY</v>
      </c>
      <c r="K126" s="171" t="str">
        <f t="shared" si="8"/>
        <v>Northeast</v>
      </c>
      <c r="L126" s="171" t="str">
        <f>INDEX('State '!$A$1:$C$62,MATCH($I126,'State '!$B:$B,0),3)</f>
        <v>Northeast</v>
      </c>
      <c r="M126" s="171" t="str">
        <f>INDEX('State '!$A$1:$C$62,MATCH($J126,'State '!$B:$B,0),3)</f>
        <v>Northeast</v>
      </c>
      <c r="N126" s="171"/>
      <c r="O126" s="178"/>
      <c r="P126" s="177">
        <v>8.8000000000000007</v>
      </c>
      <c r="Q126" s="177"/>
      <c r="R126" s="178">
        <v>30</v>
      </c>
      <c r="S126" s="179" t="s">
        <v>135</v>
      </c>
      <c r="T126" s="176" t="s">
        <v>381</v>
      </c>
      <c r="U126" s="180" t="s">
        <v>749</v>
      </c>
      <c r="V126" s="171"/>
      <c r="W126" s="170"/>
      <c r="X126" s="170"/>
      <c r="Y126" s="170"/>
      <c r="Z126" s="93"/>
      <c r="AA126" s="93"/>
      <c r="AB126" s="93"/>
    </row>
    <row r="127" spans="1:262" x14ac:dyDescent="0.2">
      <c r="A127" s="171">
        <v>39990</v>
      </c>
      <c r="B127" s="184" t="s">
        <v>1901</v>
      </c>
      <c r="C127" s="184" t="s">
        <v>2013</v>
      </c>
      <c r="D127" s="184" t="s">
        <v>140</v>
      </c>
      <c r="E127" s="184" t="s">
        <v>143</v>
      </c>
      <c r="F127" s="185">
        <v>36465</v>
      </c>
      <c r="G127" s="186">
        <v>1999</v>
      </c>
      <c r="H127" s="171" t="s">
        <v>1567</v>
      </c>
      <c r="I127" s="171" t="str">
        <f t="shared" si="6"/>
        <v>LA</v>
      </c>
      <c r="J127" s="171" t="str">
        <f t="shared" si="7"/>
        <v>KY</v>
      </c>
      <c r="K127" s="171" t="str">
        <f t="shared" si="8"/>
        <v>South Central, Midwest</v>
      </c>
      <c r="L127" s="171" t="str">
        <f>INDEX('State '!$A$1:$C$62,MATCH($I127,'State '!$B:$B,0),3)</f>
        <v>South Central</v>
      </c>
      <c r="M127" s="171" t="str">
        <f>INDEX('State '!$A$1:$C$62,MATCH($J127,'State '!$B:$B,0),3)</f>
        <v>Midwest</v>
      </c>
      <c r="N127" s="171"/>
      <c r="O127" s="178">
        <v>37.68</v>
      </c>
      <c r="P127" s="178"/>
      <c r="Q127" s="178">
        <v>307</v>
      </c>
      <c r="R127" s="177" t="s">
        <v>390</v>
      </c>
      <c r="S127" s="171" t="s">
        <v>135</v>
      </c>
      <c r="T127" s="171" t="s">
        <v>381</v>
      </c>
      <c r="U127" s="171" t="s">
        <v>1568</v>
      </c>
      <c r="V127" s="171"/>
      <c r="W127" s="170"/>
      <c r="X127" s="170"/>
      <c r="Y127" s="170"/>
      <c r="Z127" s="93"/>
      <c r="AA127" s="93"/>
      <c r="AB127" s="93"/>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row>
    <row r="128" spans="1:262" x14ac:dyDescent="0.2">
      <c r="A128" s="196">
        <v>39990</v>
      </c>
      <c r="B128" s="184" t="s">
        <v>1731</v>
      </c>
      <c r="C128" s="184" t="s">
        <v>261</v>
      </c>
      <c r="D128" s="184" t="s">
        <v>134</v>
      </c>
      <c r="E128" s="184" t="s">
        <v>143</v>
      </c>
      <c r="F128" s="185">
        <v>35735</v>
      </c>
      <c r="G128" s="186">
        <v>1997</v>
      </c>
      <c r="H128" s="171" t="s">
        <v>1732</v>
      </c>
      <c r="I128" s="171" t="str">
        <f t="shared" si="6"/>
        <v>PA</v>
      </c>
      <c r="J128" s="171" t="str">
        <f t="shared" si="7"/>
        <v>VA</v>
      </c>
      <c r="K128" s="171" t="str">
        <f t="shared" si="8"/>
        <v>Northeast</v>
      </c>
      <c r="L128" s="171" t="str">
        <f>INDEX('State '!$A$1:$C$62,MATCH($I128,'State '!$B:$B,0),3)</f>
        <v>Northeast</v>
      </c>
      <c r="M128" s="171" t="str">
        <f>INDEX('State '!$A$1:$C$62,MATCH($J128,'State '!$B:$B,0),3)</f>
        <v>Northeast</v>
      </c>
      <c r="N128" s="171"/>
      <c r="O128" s="178">
        <v>22</v>
      </c>
      <c r="P128" s="178">
        <v>379</v>
      </c>
      <c r="Q128" s="178">
        <v>242</v>
      </c>
      <c r="R128" s="177"/>
      <c r="S128" s="171" t="s">
        <v>135</v>
      </c>
      <c r="T128" s="171" t="s">
        <v>381</v>
      </c>
      <c r="U128" s="171" t="s">
        <v>1580</v>
      </c>
      <c r="V128" s="171"/>
      <c r="W128" s="170"/>
      <c r="X128" s="170"/>
      <c r="Y128" s="170"/>
      <c r="Z128" s="93"/>
      <c r="AA128" s="93"/>
      <c r="AB128" s="93"/>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row>
    <row r="129" spans="1:262" x14ac:dyDescent="0.2">
      <c r="A129" s="171">
        <v>39990</v>
      </c>
      <c r="B129" s="184" t="s">
        <v>1627</v>
      </c>
      <c r="C129" s="184" t="s">
        <v>261</v>
      </c>
      <c r="D129" s="184" t="s">
        <v>134</v>
      </c>
      <c r="E129" s="184" t="s">
        <v>143</v>
      </c>
      <c r="F129" s="185">
        <v>36100</v>
      </c>
      <c r="G129" s="186">
        <v>1998</v>
      </c>
      <c r="H129" s="171" t="s">
        <v>1579</v>
      </c>
      <c r="I129" s="171" t="str">
        <f t="shared" si="6"/>
        <v>PA</v>
      </c>
      <c r="J129" s="171" t="str">
        <f t="shared" si="7"/>
        <v>VA</v>
      </c>
      <c r="K129" s="171" t="str">
        <f t="shared" si="8"/>
        <v>Northeast</v>
      </c>
      <c r="L129" s="171" t="str">
        <f>INDEX('State '!$A$1:$C$62,MATCH($I129,'State '!$B:$B,0),3)</f>
        <v>Northeast</v>
      </c>
      <c r="M129" s="171" t="str">
        <f>INDEX('State '!$A$1:$C$62,MATCH($J129,'State '!$B:$B,0),3)</f>
        <v>Northeast</v>
      </c>
      <c r="N129" s="171"/>
      <c r="O129" s="178">
        <v>21</v>
      </c>
      <c r="P129" s="178">
        <v>379</v>
      </c>
      <c r="Q129" s="178">
        <v>151</v>
      </c>
      <c r="R129" s="177"/>
      <c r="S129" s="171" t="s">
        <v>135</v>
      </c>
      <c r="T129" s="171" t="s">
        <v>381</v>
      </c>
      <c r="U129" s="171" t="s">
        <v>1580</v>
      </c>
      <c r="V129" s="171"/>
      <c r="W129" s="170"/>
      <c r="X129" s="170"/>
      <c r="Y129" s="170"/>
      <c r="Z129" s="93"/>
      <c r="AA129" s="93"/>
      <c r="AB129" s="93"/>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row>
    <row r="130" spans="1:262" x14ac:dyDescent="0.2">
      <c r="A130" s="171">
        <v>39990</v>
      </c>
      <c r="B130" s="184" t="s">
        <v>1578</v>
      </c>
      <c r="C130" s="184" t="s">
        <v>261</v>
      </c>
      <c r="D130" s="184" t="s">
        <v>134</v>
      </c>
      <c r="E130" s="184" t="s">
        <v>143</v>
      </c>
      <c r="F130" s="185">
        <v>36465</v>
      </c>
      <c r="G130" s="186">
        <v>1999</v>
      </c>
      <c r="H130" s="171" t="s">
        <v>1579</v>
      </c>
      <c r="I130" s="171" t="str">
        <f t="shared" si="6"/>
        <v>PA</v>
      </c>
      <c r="J130" s="171" t="str">
        <f t="shared" si="7"/>
        <v>VA</v>
      </c>
      <c r="K130" s="171" t="str">
        <f t="shared" si="8"/>
        <v>Northeast</v>
      </c>
      <c r="L130" s="171" t="str">
        <f>INDEX('State '!$A$1:$C$62,MATCH($I130,'State '!$B:$B,0),3)</f>
        <v>Northeast</v>
      </c>
      <c r="M130" s="171" t="str">
        <f>INDEX('State '!$A$1:$C$62,MATCH($J130,'State '!$B:$B,0),3)</f>
        <v>Northeast</v>
      </c>
      <c r="N130" s="171"/>
      <c r="O130" s="178">
        <v>20</v>
      </c>
      <c r="P130" s="178">
        <v>379</v>
      </c>
      <c r="Q130" s="178">
        <v>108</v>
      </c>
      <c r="R130" s="177"/>
      <c r="S130" s="171" t="s">
        <v>135</v>
      </c>
      <c r="T130" s="171" t="s">
        <v>381</v>
      </c>
      <c r="U130" s="171" t="s">
        <v>1580</v>
      </c>
      <c r="V130" s="171"/>
      <c r="W130" s="170"/>
      <c r="X130" s="170"/>
      <c r="Y130" s="170"/>
      <c r="Z130" s="93"/>
      <c r="AA130" s="93"/>
      <c r="AB130" s="93"/>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row>
    <row r="131" spans="1:262" x14ac:dyDescent="0.2">
      <c r="A131" s="171">
        <v>39990</v>
      </c>
      <c r="B131" s="184" t="s">
        <v>1295</v>
      </c>
      <c r="C131" s="184" t="s">
        <v>261</v>
      </c>
      <c r="D131" s="184" t="s">
        <v>140</v>
      </c>
      <c r="E131" s="184" t="s">
        <v>143</v>
      </c>
      <c r="F131" s="185">
        <v>37438</v>
      </c>
      <c r="G131" s="186">
        <v>2002</v>
      </c>
      <c r="H131" s="171" t="s">
        <v>8</v>
      </c>
      <c r="I131" s="171" t="str">
        <f t="shared" si="6"/>
        <v>OH</v>
      </c>
      <c r="J131" s="171" t="str">
        <f t="shared" si="7"/>
        <v>OH</v>
      </c>
      <c r="K131" s="171" t="str">
        <f t="shared" si="8"/>
        <v>Northeast</v>
      </c>
      <c r="L131" s="171" t="str">
        <f>INDEX('State '!$A$1:$C$62,MATCH($I131,'State '!$B:$B,0),3)</f>
        <v>Northeast</v>
      </c>
      <c r="M131" s="171" t="str">
        <f>INDEX('State '!$A$1:$C$62,MATCH($J131,'State '!$B:$B,0),3)</f>
        <v>Northeast</v>
      </c>
      <c r="N131" s="171"/>
      <c r="O131" s="178">
        <v>10.6</v>
      </c>
      <c r="P131" s="178"/>
      <c r="Q131" s="178">
        <v>140</v>
      </c>
      <c r="R131" s="177"/>
      <c r="S131" s="171" t="s">
        <v>135</v>
      </c>
      <c r="T131" s="171" t="s">
        <v>381</v>
      </c>
      <c r="U131" s="171" t="s">
        <v>1296</v>
      </c>
      <c r="V131" s="171"/>
      <c r="W131" s="170"/>
      <c r="X131" s="170"/>
      <c r="Y131" s="170"/>
      <c r="Z131" s="93"/>
      <c r="AA131" s="93"/>
      <c r="AB131" s="93"/>
    </row>
    <row r="132" spans="1:262" x14ac:dyDescent="0.2">
      <c r="A132" s="171">
        <v>39990</v>
      </c>
      <c r="B132" s="172" t="s">
        <v>1210</v>
      </c>
      <c r="C132" s="172" t="s">
        <v>261</v>
      </c>
      <c r="D132" s="172" t="s">
        <v>134</v>
      </c>
      <c r="E132" s="184" t="s">
        <v>143</v>
      </c>
      <c r="F132" s="185">
        <v>37965</v>
      </c>
      <c r="G132" s="186">
        <v>2003</v>
      </c>
      <c r="H132" s="171" t="s">
        <v>386</v>
      </c>
      <c r="I132" s="171" t="str">
        <f t="shared" si="6"/>
        <v>PA</v>
      </c>
      <c r="J132" s="171" t="str">
        <f t="shared" si="7"/>
        <v>MD</v>
      </c>
      <c r="K132" s="171" t="str">
        <f t="shared" si="8"/>
        <v>Northeast</v>
      </c>
      <c r="L132" s="171" t="str">
        <f>INDEX('State '!$A$1:$C$62,MATCH($I132,'State '!$B:$B,0),3)</f>
        <v>Northeast</v>
      </c>
      <c r="M132" s="171" t="str">
        <f>INDEX('State '!$A$1:$C$62,MATCH($J132,'State '!$B:$B,0),3)</f>
        <v>Northeast</v>
      </c>
      <c r="N132" s="171"/>
      <c r="O132" s="178">
        <v>29.2</v>
      </c>
      <c r="P132" s="178">
        <v>9.3000000000000007</v>
      </c>
      <c r="Q132" s="177">
        <v>263</v>
      </c>
      <c r="R132" s="177" t="s">
        <v>1211</v>
      </c>
      <c r="S132" s="171" t="s">
        <v>135</v>
      </c>
      <c r="T132" s="171" t="s">
        <v>381</v>
      </c>
      <c r="U132" s="171" t="s">
        <v>1212</v>
      </c>
      <c r="V132" s="171"/>
      <c r="W132" s="170"/>
      <c r="X132" s="170"/>
      <c r="Y132" s="170"/>
      <c r="Z132" s="93"/>
      <c r="AA132" s="93"/>
      <c r="AB132" s="93"/>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19"/>
      <c r="IP132" s="19"/>
      <c r="IQ132" s="19"/>
      <c r="IR132" s="19"/>
      <c r="IS132" s="19"/>
      <c r="IT132" s="19"/>
      <c r="IU132" s="19"/>
      <c r="IV132" s="19"/>
      <c r="IW132" s="19"/>
      <c r="IX132" s="19"/>
      <c r="IY132" s="19"/>
      <c r="IZ132" s="19"/>
      <c r="JA132" s="19"/>
      <c r="JB132" s="19"/>
    </row>
    <row r="133" spans="1:262" x14ac:dyDescent="0.2">
      <c r="A133" s="171">
        <v>39990</v>
      </c>
      <c r="B133" s="184" t="s">
        <v>1646</v>
      </c>
      <c r="C133" s="184" t="s">
        <v>261</v>
      </c>
      <c r="D133" s="184" t="s">
        <v>134</v>
      </c>
      <c r="E133" s="184" t="s">
        <v>143</v>
      </c>
      <c r="F133" s="185">
        <v>36100</v>
      </c>
      <c r="G133" s="186">
        <v>1998</v>
      </c>
      <c r="H133" s="171" t="s">
        <v>52</v>
      </c>
      <c r="I133" s="171" t="str">
        <f t="shared" si="6"/>
        <v>TN</v>
      </c>
      <c r="J133" s="171" t="str">
        <f t="shared" si="7"/>
        <v>TN</v>
      </c>
      <c r="K133" s="171" t="str">
        <f t="shared" si="8"/>
        <v>Midwest</v>
      </c>
      <c r="L133" s="171" t="str">
        <f>INDEX('State '!$A$1:$C$62,MATCH($I133,'State '!$B:$B,0),3)</f>
        <v>Midwest</v>
      </c>
      <c r="M133" s="171" t="str">
        <f>INDEX('State '!$A$1:$C$62,MATCH($J133,'State '!$B:$B,0),3)</f>
        <v>Midwest</v>
      </c>
      <c r="N133" s="171"/>
      <c r="O133" s="178">
        <v>0.89</v>
      </c>
      <c r="P133" s="178">
        <v>2.2999999999999998</v>
      </c>
      <c r="Q133" s="178">
        <v>240</v>
      </c>
      <c r="R133" s="177">
        <v>12</v>
      </c>
      <c r="S133" s="171" t="s">
        <v>135</v>
      </c>
      <c r="T133" s="171" t="s">
        <v>381</v>
      </c>
      <c r="U133" s="171" t="s">
        <v>1647</v>
      </c>
      <c r="V133" s="171"/>
      <c r="W133" s="170"/>
      <c r="X133" s="170"/>
      <c r="Y133" s="170"/>
      <c r="Z133" s="93"/>
      <c r="AA133" s="93"/>
      <c r="AB133" s="93"/>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row>
    <row r="134" spans="1:262" x14ac:dyDescent="0.2">
      <c r="A134" s="171">
        <v>39990</v>
      </c>
      <c r="B134" s="184" t="s">
        <v>1400</v>
      </c>
      <c r="C134" s="184" t="s">
        <v>2013</v>
      </c>
      <c r="D134" s="184" t="s">
        <v>134</v>
      </c>
      <c r="E134" s="184" t="s">
        <v>143</v>
      </c>
      <c r="F134" s="185">
        <v>37135</v>
      </c>
      <c r="G134" s="186">
        <v>2001</v>
      </c>
      <c r="H134" s="171" t="s">
        <v>800</v>
      </c>
      <c r="I134" s="171" t="str">
        <f t="shared" si="6"/>
        <v>LA</v>
      </c>
      <c r="J134" s="171" t="str">
        <f t="shared" si="7"/>
        <v>MS</v>
      </c>
      <c r="K134" s="171" t="str">
        <f t="shared" si="8"/>
        <v>South Central</v>
      </c>
      <c r="L134" s="171" t="str">
        <f>INDEX('State '!$A$1:$C$62,MATCH($I134,'State '!$B:$B,0),3)</f>
        <v>South Central</v>
      </c>
      <c r="M134" s="171" t="str">
        <f>INDEX('State '!$A$1:$C$62,MATCH($J134,'State '!$B:$B,0),3)</f>
        <v>South Central</v>
      </c>
      <c r="N134" s="171"/>
      <c r="O134" s="178">
        <v>20</v>
      </c>
      <c r="P134" s="178">
        <v>37</v>
      </c>
      <c r="Q134" s="178">
        <v>285</v>
      </c>
      <c r="R134" s="177">
        <v>20</v>
      </c>
      <c r="S134" s="171" t="s">
        <v>135</v>
      </c>
      <c r="T134" s="171" t="s">
        <v>381</v>
      </c>
      <c r="U134" s="171" t="s">
        <v>1401</v>
      </c>
      <c r="V134" s="171"/>
      <c r="W134" s="170"/>
      <c r="X134" s="170"/>
      <c r="Y134" s="170"/>
      <c r="Z134" s="93"/>
      <c r="AA134" s="93"/>
      <c r="AB134" s="93"/>
    </row>
    <row r="135" spans="1:262" x14ac:dyDescent="0.2">
      <c r="A135" s="196">
        <v>39990</v>
      </c>
      <c r="B135" s="184" t="s">
        <v>1800</v>
      </c>
      <c r="C135" s="184" t="s">
        <v>261</v>
      </c>
      <c r="D135" s="184" t="s">
        <v>140</v>
      </c>
      <c r="E135" s="184" t="s">
        <v>143</v>
      </c>
      <c r="F135" s="185">
        <v>35370</v>
      </c>
      <c r="G135" s="186">
        <v>1996</v>
      </c>
      <c r="H135" s="171" t="s">
        <v>33</v>
      </c>
      <c r="I135" s="171" t="str">
        <f t="shared" si="6"/>
        <v>WV</v>
      </c>
      <c r="J135" s="171" t="str">
        <f t="shared" si="7"/>
        <v>WV</v>
      </c>
      <c r="K135" s="171" t="str">
        <f t="shared" si="8"/>
        <v>Northeast</v>
      </c>
      <c r="L135" s="171" t="str">
        <f>INDEX('State '!$A$1:$C$62,MATCH($I135,'State '!$B:$B,0),3)</f>
        <v>Northeast</v>
      </c>
      <c r="M135" s="171" t="str">
        <f>INDEX('State '!$A$1:$C$62,MATCH($J135,'State '!$B:$B,0),3)</f>
        <v>Northeast</v>
      </c>
      <c r="N135" s="171"/>
      <c r="O135" s="178">
        <v>14.86</v>
      </c>
      <c r="P135" s="178">
        <v>17.5</v>
      </c>
      <c r="Q135" s="178">
        <v>28.2</v>
      </c>
      <c r="R135" s="177">
        <v>20</v>
      </c>
      <c r="S135" s="171" t="s">
        <v>135</v>
      </c>
      <c r="T135" s="171" t="s">
        <v>381</v>
      </c>
      <c r="U135" s="171" t="s">
        <v>1801</v>
      </c>
      <c r="V135" s="171"/>
      <c r="W135" s="170"/>
      <c r="X135" s="170"/>
      <c r="Y135" s="170"/>
      <c r="Z135" s="93"/>
      <c r="AA135" s="93"/>
      <c r="AB135" s="93"/>
    </row>
    <row r="136" spans="1:262" x14ac:dyDescent="0.2">
      <c r="A136" s="196">
        <v>43244</v>
      </c>
      <c r="B136" s="184" t="s">
        <v>2099</v>
      </c>
      <c r="C136" s="184" t="s">
        <v>2100</v>
      </c>
      <c r="D136" s="184" t="s">
        <v>136</v>
      </c>
      <c r="E136" s="184" t="s">
        <v>143</v>
      </c>
      <c r="F136" s="185">
        <v>43243</v>
      </c>
      <c r="G136" s="186">
        <v>2018</v>
      </c>
      <c r="H136" s="171" t="s">
        <v>6</v>
      </c>
      <c r="I136" s="171" t="str">
        <f t="shared" si="6"/>
        <v>TX</v>
      </c>
      <c r="J136" s="171" t="str">
        <f t="shared" si="7"/>
        <v>TX</v>
      </c>
      <c r="K136" s="176" t="str">
        <f t="shared" si="8"/>
        <v>South Central</v>
      </c>
      <c r="L136" s="171" t="str">
        <f>INDEX('State '!$A$1:$C$62,MATCH($I136,'State '!$B:$B,0),3)</f>
        <v>South Central</v>
      </c>
      <c r="M136" s="171" t="str">
        <f>INDEX('State '!$A$1:$C$62,MATCH($J136,'State '!$B:$B,0),3)</f>
        <v>South Central</v>
      </c>
      <c r="N136" s="171"/>
      <c r="O136" s="178">
        <v>500</v>
      </c>
      <c r="P136" s="178">
        <v>23</v>
      </c>
      <c r="Q136" s="178">
        <v>2250</v>
      </c>
      <c r="R136" s="177">
        <v>48</v>
      </c>
      <c r="S136" s="171" t="s">
        <v>135</v>
      </c>
      <c r="T136" s="171" t="s">
        <v>381</v>
      </c>
      <c r="U136" s="171" t="s">
        <v>2230</v>
      </c>
      <c r="V136" s="171" t="s">
        <v>2236</v>
      </c>
      <c r="W136" s="170" t="s">
        <v>2659</v>
      </c>
      <c r="X136" s="170"/>
      <c r="Y136" s="170"/>
      <c r="Z136" s="93"/>
      <c r="AA136" s="93"/>
      <c r="AB136" s="93"/>
    </row>
    <row r="137" spans="1:262" x14ac:dyDescent="0.2">
      <c r="A137" s="225">
        <v>43922</v>
      </c>
      <c r="B137" s="223" t="s">
        <v>2449</v>
      </c>
      <c r="C137" s="223" t="s">
        <v>1954</v>
      </c>
      <c r="D137" s="223" t="s">
        <v>140</v>
      </c>
      <c r="E137" s="223" t="s">
        <v>143</v>
      </c>
      <c r="F137" s="63">
        <v>43921</v>
      </c>
      <c r="G137" s="104">
        <v>2020</v>
      </c>
      <c r="H137" s="225" t="s">
        <v>1319</v>
      </c>
      <c r="I137" s="225" t="str">
        <f t="shared" si="6"/>
        <v>AZ</v>
      </c>
      <c r="J137" s="225" t="str">
        <f t="shared" si="7"/>
        <v>MX</v>
      </c>
      <c r="K137" s="231" t="str">
        <f t="shared" si="8"/>
        <v>Mountain, Mexico</v>
      </c>
      <c r="L137" s="225" t="str">
        <f>INDEX('State '!$A$1:$C$62,MATCH($I137,'State '!$B:$B,0),3)</f>
        <v>Mountain</v>
      </c>
      <c r="M137" s="225" t="str">
        <f>INDEX('State '!$A$1:$C$62,MATCH($J137,'State '!$B:$B,0),3)</f>
        <v>Mexico</v>
      </c>
      <c r="N137" s="225"/>
      <c r="O137" s="178">
        <v>46.3</v>
      </c>
      <c r="P137" s="178">
        <v>60.9</v>
      </c>
      <c r="Q137" s="165">
        <v>323</v>
      </c>
      <c r="R137" s="104"/>
      <c r="S137" s="225" t="s">
        <v>135</v>
      </c>
      <c r="T137" s="225" t="s">
        <v>381</v>
      </c>
      <c r="U137" s="225" t="s">
        <v>2465</v>
      </c>
      <c r="V137" s="225" t="s">
        <v>2239</v>
      </c>
      <c r="W137" s="223" t="s">
        <v>2926</v>
      </c>
      <c r="X137" s="223"/>
      <c r="Y137" s="226"/>
      <c r="Z137" s="93"/>
      <c r="AA137" s="93"/>
      <c r="AB137" s="93"/>
    </row>
    <row r="138" spans="1:262" s="19" customFormat="1" x14ac:dyDescent="0.2">
      <c r="A138" s="193">
        <v>40388</v>
      </c>
      <c r="B138" s="184" t="s">
        <v>853</v>
      </c>
      <c r="C138" s="184" t="s">
        <v>291</v>
      </c>
      <c r="D138" s="184" t="s">
        <v>136</v>
      </c>
      <c r="E138" s="184" t="s">
        <v>143</v>
      </c>
      <c r="F138" s="185">
        <v>39621</v>
      </c>
      <c r="G138" s="186">
        <v>2008</v>
      </c>
      <c r="H138" s="171" t="s">
        <v>854</v>
      </c>
      <c r="I138" s="171" t="str">
        <f t="shared" si="6"/>
        <v>LA</v>
      </c>
      <c r="J138" s="171" t="str">
        <f t="shared" si="7"/>
        <v>AL</v>
      </c>
      <c r="K138" s="171" t="str">
        <f t="shared" si="8"/>
        <v>South Central</v>
      </c>
      <c r="L138" s="171" t="str">
        <f>INDEX('State '!$A$1:$C$62,MATCH($I138,'State '!$B:$B,0),3)</f>
        <v>South Central</v>
      </c>
      <c r="M138" s="171" t="str">
        <f>INDEX('State '!$A$1:$C$62,MATCH($J138,'State '!$B:$B,0),3)</f>
        <v>South Central</v>
      </c>
      <c r="N138" s="171"/>
      <c r="O138" s="178">
        <v>583</v>
      </c>
      <c r="P138" s="178">
        <v>135</v>
      </c>
      <c r="Q138" s="178">
        <v>2000</v>
      </c>
      <c r="R138" s="177" t="s">
        <v>470</v>
      </c>
      <c r="S138" s="171" t="s">
        <v>135</v>
      </c>
      <c r="T138" s="171" t="s">
        <v>381</v>
      </c>
      <c r="U138" s="171" t="s">
        <v>855</v>
      </c>
      <c r="V138" s="171"/>
      <c r="W138" s="170"/>
      <c r="X138" s="170"/>
      <c r="Y138" s="170"/>
      <c r="Z138" s="106"/>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row>
    <row r="139" spans="1:262" s="19" customFormat="1" x14ac:dyDescent="0.2">
      <c r="A139" s="193">
        <v>41970</v>
      </c>
      <c r="B139" s="184" t="s">
        <v>393</v>
      </c>
      <c r="C139" s="184" t="s">
        <v>202</v>
      </c>
      <c r="D139" s="184" t="s">
        <v>134</v>
      </c>
      <c r="E139" s="184" t="s">
        <v>143</v>
      </c>
      <c r="F139" s="185">
        <v>41928</v>
      </c>
      <c r="G139" s="186">
        <v>2014</v>
      </c>
      <c r="H139" s="171" t="s">
        <v>25</v>
      </c>
      <c r="I139" s="171" t="str">
        <f t="shared" si="6"/>
        <v>CO</v>
      </c>
      <c r="J139" s="171" t="str">
        <f t="shared" si="7"/>
        <v>CO</v>
      </c>
      <c r="K139" s="171" t="str">
        <f t="shared" si="8"/>
        <v>Mountain</v>
      </c>
      <c r="L139" s="171" t="str">
        <f>INDEX('State '!$A$1:$C$62,MATCH($I139,'State '!$B:$B,0),3)</f>
        <v>Mountain</v>
      </c>
      <c r="M139" s="171" t="str">
        <f>INDEX('State '!$A$1:$C$62,MATCH($J139,'State '!$B:$B,0),3)</f>
        <v>Mountain</v>
      </c>
      <c r="N139" s="171"/>
      <c r="O139" s="178">
        <v>110</v>
      </c>
      <c r="P139" s="178">
        <v>34</v>
      </c>
      <c r="Q139" s="178">
        <v>189</v>
      </c>
      <c r="R139" s="177">
        <v>24</v>
      </c>
      <c r="S139" s="171" t="s">
        <v>138</v>
      </c>
      <c r="T139" s="171" t="s">
        <v>187</v>
      </c>
      <c r="U139" s="171" t="s">
        <v>382</v>
      </c>
      <c r="V139" s="171"/>
      <c r="W139" s="206"/>
      <c r="X139" s="206"/>
      <c r="Y139" s="170"/>
    </row>
    <row r="140" spans="1:262" s="19" customFormat="1" x14ac:dyDescent="0.2">
      <c r="A140" s="193">
        <v>43103</v>
      </c>
      <c r="B140" s="184" t="s">
        <v>2587</v>
      </c>
      <c r="C140" s="184" t="s">
        <v>247</v>
      </c>
      <c r="D140" s="184" t="s">
        <v>140</v>
      </c>
      <c r="E140" s="184" t="s">
        <v>143</v>
      </c>
      <c r="F140" s="185">
        <v>43243</v>
      </c>
      <c r="G140" s="177">
        <v>2018</v>
      </c>
      <c r="H140" s="171" t="s">
        <v>704</v>
      </c>
      <c r="I140" s="171" t="str">
        <f t="shared" si="6"/>
        <v>WY</v>
      </c>
      <c r="J140" s="171" t="str">
        <f t="shared" si="7"/>
        <v>CO</v>
      </c>
      <c r="K140" s="176" t="str">
        <f t="shared" si="8"/>
        <v>Mountain</v>
      </c>
      <c r="L140" s="171" t="str">
        <f>INDEX('State '!$A$1:$C$62,MATCH($I140,'State '!$B:$B,0),3)</f>
        <v>Mountain</v>
      </c>
      <c r="M140" s="171" t="str">
        <f>INDEX('State '!$A$1:$C$62,MATCH($J140,'State '!$B:$B,0),3)</f>
        <v>Mountain</v>
      </c>
      <c r="N140" s="171"/>
      <c r="O140" s="178">
        <v>2.169</v>
      </c>
      <c r="P140" s="178"/>
      <c r="Q140" s="178">
        <v>222</v>
      </c>
      <c r="R140" s="177"/>
      <c r="S140" s="171" t="s">
        <v>135</v>
      </c>
      <c r="T140" s="171" t="s">
        <v>381</v>
      </c>
      <c r="U140" s="171" t="s">
        <v>2588</v>
      </c>
      <c r="V140" s="171" t="s">
        <v>2239</v>
      </c>
      <c r="W140" s="170" t="s">
        <v>2589</v>
      </c>
      <c r="X140" s="170"/>
      <c r="Y140" s="170"/>
    </row>
    <row r="141" spans="1:262" s="19" customFormat="1" ht="25.5" x14ac:dyDescent="0.2">
      <c r="A141" s="102">
        <v>44008</v>
      </c>
      <c r="B141" s="224" t="s">
        <v>2724</v>
      </c>
      <c r="C141" s="224" t="s">
        <v>235</v>
      </c>
      <c r="D141" s="224" t="s">
        <v>140</v>
      </c>
      <c r="E141" s="224" t="s">
        <v>143</v>
      </c>
      <c r="F141" s="227">
        <v>43928</v>
      </c>
      <c r="G141" s="116">
        <v>2020</v>
      </c>
      <c r="H141" s="228" t="s">
        <v>2726</v>
      </c>
      <c r="I141" s="228" t="str">
        <f t="shared" si="6"/>
        <v>AL</v>
      </c>
      <c r="J141" s="228" t="str">
        <f t="shared" si="7"/>
        <v>LA</v>
      </c>
      <c r="K141" s="231" t="str">
        <f t="shared" si="8"/>
        <v>South Central</v>
      </c>
      <c r="L141" s="225" t="str">
        <f>INDEX('State '!$A$1:$C$62,MATCH($I141,'State '!$B:$B,0),3)</f>
        <v>South Central</v>
      </c>
      <c r="M141" s="225" t="str">
        <f>INDEX('State '!$A$1:$C$62,MATCH($J141,'State '!$B:$B,0),3)</f>
        <v>South Central</v>
      </c>
      <c r="N141" s="225"/>
      <c r="O141" s="178">
        <v>5</v>
      </c>
      <c r="P141" s="233"/>
      <c r="Q141" s="232">
        <v>75</v>
      </c>
      <c r="R141" s="229">
        <v>24</v>
      </c>
      <c r="S141" s="228" t="s">
        <v>135</v>
      </c>
      <c r="T141" s="228" t="s">
        <v>381</v>
      </c>
      <c r="U141" s="228" t="s">
        <v>2725</v>
      </c>
      <c r="V141" s="225" t="s">
        <v>2239</v>
      </c>
      <c r="W141" s="223" t="s">
        <v>2727</v>
      </c>
      <c r="X141" s="223" t="s">
        <v>2905</v>
      </c>
      <c r="Y141" s="226"/>
    </row>
    <row r="142" spans="1:262" x14ac:dyDescent="0.2">
      <c r="A142" s="225">
        <v>43934</v>
      </c>
      <c r="B142" s="223" t="s">
        <v>1979</v>
      </c>
      <c r="C142" s="223" t="s">
        <v>1932</v>
      </c>
      <c r="D142" s="223" t="s">
        <v>140</v>
      </c>
      <c r="E142" s="112" t="s">
        <v>143</v>
      </c>
      <c r="F142" s="63">
        <v>43934</v>
      </c>
      <c r="G142" s="64">
        <v>2020</v>
      </c>
      <c r="H142" s="225" t="s">
        <v>17</v>
      </c>
      <c r="I142" s="225" t="str">
        <f t="shared" si="6"/>
        <v>AL</v>
      </c>
      <c r="J142" s="225" t="str">
        <f t="shared" si="7"/>
        <v>AL</v>
      </c>
      <c r="K142" s="231" t="str">
        <f t="shared" si="8"/>
        <v>South Central</v>
      </c>
      <c r="L142" s="225" t="str">
        <f>INDEX('State '!$A$1:$C$62,MATCH($I142,'State '!$B:$B,0),3)</f>
        <v>South Central</v>
      </c>
      <c r="M142" s="225" t="str">
        <f>INDEX('State '!$A$1:$C$62,MATCH($J142,'State '!$B:$B,0),3)</f>
        <v>South Central</v>
      </c>
      <c r="N142" s="225"/>
      <c r="O142" s="178">
        <v>60</v>
      </c>
      <c r="P142" s="178">
        <v>11</v>
      </c>
      <c r="Q142" s="165">
        <v>206</v>
      </c>
      <c r="R142" s="104">
        <v>42</v>
      </c>
      <c r="S142" s="225" t="s">
        <v>135</v>
      </c>
      <c r="T142" s="225" t="s">
        <v>381</v>
      </c>
      <c r="U142" s="225" t="s">
        <v>1978</v>
      </c>
      <c r="V142" s="225" t="s">
        <v>2236</v>
      </c>
      <c r="W142" s="223"/>
      <c r="X142" s="223"/>
      <c r="Y142" s="226"/>
      <c r="Z142" s="93"/>
      <c r="AA142" s="93"/>
      <c r="AB142" s="93"/>
    </row>
    <row r="143" spans="1:262" x14ac:dyDescent="0.2">
      <c r="A143" s="171">
        <v>39990</v>
      </c>
      <c r="B143" s="184" t="s">
        <v>1100</v>
      </c>
      <c r="C143" s="184" t="s">
        <v>293</v>
      </c>
      <c r="D143" s="184" t="s">
        <v>140</v>
      </c>
      <c r="E143" s="184" t="s">
        <v>143</v>
      </c>
      <c r="F143" s="185">
        <v>38663</v>
      </c>
      <c r="G143" s="186">
        <v>2005</v>
      </c>
      <c r="H143" s="171" t="s">
        <v>858</v>
      </c>
      <c r="I143" s="171" t="str">
        <f t="shared" si="6"/>
        <v>CO</v>
      </c>
      <c r="J143" s="171" t="str">
        <f t="shared" si="7"/>
        <v>KS</v>
      </c>
      <c r="K143" s="171" t="str">
        <f t="shared" si="8"/>
        <v>Mountain, South Central</v>
      </c>
      <c r="L143" s="171" t="str">
        <f>INDEX('State '!$A$1:$C$62,MATCH($I143,'State '!$B:$B,0),3)</f>
        <v>Mountain</v>
      </c>
      <c r="M143" s="171" t="str">
        <f>INDEX('State '!$A$1:$C$62,MATCH($J143,'State '!$B:$B,0),3)</f>
        <v>South Central</v>
      </c>
      <c r="N143" s="171"/>
      <c r="O143" s="178">
        <v>7.8</v>
      </c>
      <c r="P143" s="178"/>
      <c r="Q143" s="178">
        <v>170</v>
      </c>
      <c r="R143" s="177">
        <v>36</v>
      </c>
      <c r="S143" s="171" t="s">
        <v>135</v>
      </c>
      <c r="T143" s="171" t="s">
        <v>381</v>
      </c>
      <c r="U143" s="171" t="s">
        <v>1101</v>
      </c>
      <c r="V143" s="171"/>
      <c r="W143" s="170"/>
      <c r="X143" s="170"/>
      <c r="Y143" s="170"/>
      <c r="Z143" s="93"/>
      <c r="AA143" s="93"/>
      <c r="AB143" s="93"/>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c r="IN143" s="19"/>
      <c r="IO143" s="19"/>
      <c r="IP143" s="19"/>
      <c r="IQ143" s="19"/>
      <c r="IR143" s="19"/>
      <c r="IS143" s="19"/>
      <c r="IT143" s="19"/>
      <c r="IU143" s="19"/>
      <c r="IV143" s="19"/>
      <c r="IW143" s="19"/>
      <c r="IX143" s="19"/>
      <c r="IY143" s="19"/>
      <c r="IZ143" s="19"/>
      <c r="JA143" s="19"/>
      <c r="JB143" s="19"/>
    </row>
    <row r="144" spans="1:262" x14ac:dyDescent="0.2">
      <c r="A144" s="171">
        <v>39990</v>
      </c>
      <c r="B144" s="184" t="s">
        <v>857</v>
      </c>
      <c r="C144" s="184" t="s">
        <v>293</v>
      </c>
      <c r="D144" s="184" t="s">
        <v>140</v>
      </c>
      <c r="E144" s="184" t="s">
        <v>143</v>
      </c>
      <c r="F144" s="185">
        <v>39675</v>
      </c>
      <c r="G144" s="186">
        <v>2008</v>
      </c>
      <c r="H144" s="171" t="s">
        <v>858</v>
      </c>
      <c r="I144" s="171" t="str">
        <f t="shared" si="6"/>
        <v>CO</v>
      </c>
      <c r="J144" s="171" t="str">
        <f t="shared" si="7"/>
        <v>KS</v>
      </c>
      <c r="K144" s="171" t="str">
        <f t="shared" si="8"/>
        <v>Mountain, South Central</v>
      </c>
      <c r="L144" s="171" t="str">
        <f>INDEX('State '!$A$1:$C$62,MATCH($I144,'State '!$B:$B,0),3)</f>
        <v>Mountain</v>
      </c>
      <c r="M144" s="171" t="str">
        <f>INDEX('State '!$A$1:$C$62,MATCH($J144,'State '!$B:$B,0),3)</f>
        <v>South Central</v>
      </c>
      <c r="N144" s="171"/>
      <c r="O144" s="178">
        <v>20.2</v>
      </c>
      <c r="P144" s="178"/>
      <c r="Q144" s="178">
        <v>90</v>
      </c>
      <c r="R144" s="177">
        <v>36</v>
      </c>
      <c r="S144" s="171" t="s">
        <v>135</v>
      </c>
      <c r="T144" s="171" t="s">
        <v>381</v>
      </c>
      <c r="U144" s="171" t="s">
        <v>859</v>
      </c>
      <c r="V144" s="171"/>
      <c r="W144" s="170"/>
      <c r="X144" s="170"/>
      <c r="Y144" s="170"/>
      <c r="Z144" s="93"/>
      <c r="AA144" s="93"/>
      <c r="AB144" s="93"/>
    </row>
    <row r="145" spans="1:262" x14ac:dyDescent="0.2">
      <c r="A145" s="171">
        <v>39990</v>
      </c>
      <c r="B145" s="184" t="s">
        <v>1024</v>
      </c>
      <c r="C145" s="184" t="s">
        <v>293</v>
      </c>
      <c r="D145" s="184" t="s">
        <v>134</v>
      </c>
      <c r="E145" s="184" t="s">
        <v>143</v>
      </c>
      <c r="F145" s="185">
        <v>39052</v>
      </c>
      <c r="G145" s="186">
        <v>2006</v>
      </c>
      <c r="H145" s="171" t="s">
        <v>25</v>
      </c>
      <c r="I145" s="171" t="str">
        <f t="shared" si="6"/>
        <v>CO</v>
      </c>
      <c r="J145" s="171" t="str">
        <f t="shared" si="7"/>
        <v>CO</v>
      </c>
      <c r="K145" s="171" t="str">
        <f t="shared" si="8"/>
        <v>Mountain</v>
      </c>
      <c r="L145" s="171" t="str">
        <f>INDEX('State '!$A$1:$C$62,MATCH($I145,'State '!$B:$B,0),3)</f>
        <v>Mountain</v>
      </c>
      <c r="M145" s="171" t="str">
        <f>INDEX('State '!$A$1:$C$62,MATCH($J145,'State '!$B:$B,0),3)</f>
        <v>Mountain</v>
      </c>
      <c r="N145" s="171"/>
      <c r="O145" s="178">
        <v>21.4</v>
      </c>
      <c r="P145" s="178">
        <v>25.07</v>
      </c>
      <c r="Q145" s="178">
        <v>48.3</v>
      </c>
      <c r="R145" s="177">
        <v>10</v>
      </c>
      <c r="S145" s="171" t="s">
        <v>135</v>
      </c>
      <c r="T145" s="171" t="s">
        <v>381</v>
      </c>
      <c r="U145" s="171" t="s">
        <v>1025</v>
      </c>
      <c r="V145" s="171"/>
      <c r="W145" s="170"/>
      <c r="X145" s="170"/>
      <c r="Y145" s="170"/>
      <c r="Z145" s="93"/>
      <c r="AA145" s="93"/>
      <c r="AB145" s="93"/>
    </row>
    <row r="146" spans="1:262" x14ac:dyDescent="0.2">
      <c r="A146" s="171">
        <v>42611</v>
      </c>
      <c r="B146" s="172" t="s">
        <v>2237</v>
      </c>
      <c r="C146" s="184" t="s">
        <v>2127</v>
      </c>
      <c r="D146" s="172" t="s">
        <v>140</v>
      </c>
      <c r="E146" s="173" t="s">
        <v>143</v>
      </c>
      <c r="F146" s="185">
        <v>42675</v>
      </c>
      <c r="G146" s="186">
        <v>2016</v>
      </c>
      <c r="H146" s="171" t="s">
        <v>28</v>
      </c>
      <c r="I146" s="171" t="str">
        <f t="shared" si="6"/>
        <v>IL</v>
      </c>
      <c r="J146" s="171" t="str">
        <f t="shared" si="7"/>
        <v>IL</v>
      </c>
      <c r="K146" s="171" t="str">
        <f t="shared" si="8"/>
        <v>Midwest</v>
      </c>
      <c r="L146" s="171" t="str">
        <f>INDEX('State '!$A$1:$C$62,MATCH($I146,'State '!$B:$B,0),3)</f>
        <v>Midwest</v>
      </c>
      <c r="M146" s="171" t="str">
        <f>INDEX('State '!$A$1:$C$62,MATCH($J146,'State '!$B:$B,0),3)</f>
        <v>Midwest</v>
      </c>
      <c r="N146" s="171"/>
      <c r="O146" s="178">
        <v>50</v>
      </c>
      <c r="P146" s="178"/>
      <c r="Q146" s="177">
        <v>238</v>
      </c>
      <c r="R146" s="177"/>
      <c r="S146" s="171" t="s">
        <v>135</v>
      </c>
      <c r="T146" s="171" t="s">
        <v>381</v>
      </c>
      <c r="U146" s="171" t="s">
        <v>2107</v>
      </c>
      <c r="V146" s="171" t="s">
        <v>2236</v>
      </c>
      <c r="W146" s="170"/>
      <c r="X146" s="170"/>
      <c r="Y146" s="170"/>
      <c r="Z146" s="93"/>
      <c r="AA146" s="93"/>
      <c r="AB146" s="93"/>
    </row>
    <row r="147" spans="1:262" ht="25.5" x14ac:dyDescent="0.2">
      <c r="A147" s="196">
        <v>43423</v>
      </c>
      <c r="B147" s="172" t="s">
        <v>2238</v>
      </c>
      <c r="C147" s="184" t="s">
        <v>2127</v>
      </c>
      <c r="D147" s="172" t="s">
        <v>140</v>
      </c>
      <c r="E147" s="173" t="s">
        <v>2282</v>
      </c>
      <c r="F147" s="185"/>
      <c r="G147" s="186">
        <v>2018</v>
      </c>
      <c r="H147" s="171" t="s">
        <v>28</v>
      </c>
      <c r="I147" s="171" t="str">
        <f t="shared" ref="I147:I210" si="9">LEFT($H147,2)</f>
        <v>IL</v>
      </c>
      <c r="J147" s="171" t="str">
        <f t="shared" ref="J147:J210" si="10">RIGHT($H147,2)</f>
        <v>IL</v>
      </c>
      <c r="K147" s="176" t="str">
        <f t="shared" ref="K147:K210" si="11">IF($L147=$M147,L147,CONCATENATE($L147,", ",IF(ISBLANK(N147),"",CONCATENATE(N147,", ")),$M147))</f>
        <v>Midwest</v>
      </c>
      <c r="L147" s="171" t="str">
        <f>INDEX('State '!$A$1:$C$62,MATCH($I147,'State '!$B:$B,0),3)</f>
        <v>Midwest</v>
      </c>
      <c r="M147" s="171" t="str">
        <f>INDEX('State '!$A$1:$C$62,MATCH($J147,'State '!$B:$B,0),3)</f>
        <v>Midwest</v>
      </c>
      <c r="N147" s="171"/>
      <c r="O147" s="178">
        <v>50</v>
      </c>
      <c r="P147" s="178"/>
      <c r="Q147" s="183">
        <v>200</v>
      </c>
      <c r="R147" s="177"/>
      <c r="S147" s="171" t="s">
        <v>135</v>
      </c>
      <c r="T147" s="171" t="s">
        <v>381</v>
      </c>
      <c r="U147" s="171"/>
      <c r="V147" s="171" t="s">
        <v>2236</v>
      </c>
      <c r="W147" s="170" t="s">
        <v>2500</v>
      </c>
      <c r="X147" s="170"/>
      <c r="Y147" s="206" t="s">
        <v>2559</v>
      </c>
      <c r="Z147" s="93"/>
      <c r="AA147" s="93"/>
      <c r="AB147" s="93"/>
    </row>
    <row r="148" spans="1:262" x14ac:dyDescent="0.2">
      <c r="A148" s="171">
        <v>39990</v>
      </c>
      <c r="B148" s="184" t="s">
        <v>1432</v>
      </c>
      <c r="C148" s="184" t="s">
        <v>355</v>
      </c>
      <c r="D148" s="184" t="s">
        <v>140</v>
      </c>
      <c r="E148" s="184" t="s">
        <v>143</v>
      </c>
      <c r="F148" s="185">
        <v>36906</v>
      </c>
      <c r="G148" s="186">
        <v>2001</v>
      </c>
      <c r="H148" s="171" t="s">
        <v>1433</v>
      </c>
      <c r="I148" s="171" t="str">
        <f t="shared" si="9"/>
        <v>MT</v>
      </c>
      <c r="J148" s="171" t="str">
        <f t="shared" si="10"/>
        <v>SK</v>
      </c>
      <c r="K148" s="171" t="str">
        <f t="shared" si="11"/>
        <v>Mountain, Canada</v>
      </c>
      <c r="L148" s="171" t="str">
        <f>INDEX('State '!$A$1:$C$62,MATCH($I148,'State '!$B:$B,0),3)</f>
        <v>Mountain</v>
      </c>
      <c r="M148" s="171" t="str">
        <f>INDEX('State '!$A$1:$C$62,MATCH($J148,'State '!$B:$B,0),3)</f>
        <v>Canada</v>
      </c>
      <c r="N148" s="171"/>
      <c r="O148" s="178">
        <v>1.5</v>
      </c>
      <c r="P148" s="178">
        <v>15.7</v>
      </c>
      <c r="Q148" s="178">
        <v>15</v>
      </c>
      <c r="R148" s="177">
        <v>6</v>
      </c>
      <c r="S148" s="171" t="s">
        <v>135</v>
      </c>
      <c r="T148" s="171" t="s">
        <v>381</v>
      </c>
      <c r="U148" s="171" t="s">
        <v>1434</v>
      </c>
      <c r="V148" s="171"/>
      <c r="W148" s="170"/>
      <c r="X148" s="170"/>
      <c r="Y148" s="170"/>
      <c r="Z148" s="93"/>
      <c r="AA148" s="93"/>
      <c r="AB148" s="93"/>
    </row>
    <row r="149" spans="1:262" s="19" customFormat="1" x14ac:dyDescent="0.2">
      <c r="A149" s="171">
        <v>42600</v>
      </c>
      <c r="B149" s="172" t="s">
        <v>2210</v>
      </c>
      <c r="C149" s="172" t="s">
        <v>230</v>
      </c>
      <c r="D149" s="172" t="s">
        <v>1935</v>
      </c>
      <c r="E149" s="173" t="s">
        <v>143</v>
      </c>
      <c r="F149" s="174">
        <v>40437</v>
      </c>
      <c r="G149" s="175">
        <v>2011</v>
      </c>
      <c r="H149" s="171" t="s">
        <v>2211</v>
      </c>
      <c r="I149" s="171" t="str">
        <f t="shared" si="9"/>
        <v>NY</v>
      </c>
      <c r="J149" s="171" t="str">
        <f t="shared" si="10"/>
        <v>ON</v>
      </c>
      <c r="K149" s="171" t="str">
        <f t="shared" si="11"/>
        <v>Northeast, Canada</v>
      </c>
      <c r="L149" s="171" t="str">
        <f>INDEX('State '!$A$1:$C$62,MATCH($I149,'State '!$B:$B,0),3)</f>
        <v>Northeast</v>
      </c>
      <c r="M149" s="171" t="str">
        <f>INDEX('State '!$A$1:$C$62,MATCH($J149,'State '!$B:$B,0),3)</f>
        <v>Canada</v>
      </c>
      <c r="N149" s="171"/>
      <c r="O149" s="178">
        <v>0</v>
      </c>
      <c r="P149" s="177"/>
      <c r="Q149" s="177">
        <v>350</v>
      </c>
      <c r="R149" s="178"/>
      <c r="S149" s="179" t="s">
        <v>135</v>
      </c>
      <c r="T149" s="176" t="s">
        <v>381</v>
      </c>
      <c r="U149" s="180" t="s">
        <v>2212</v>
      </c>
      <c r="V149" s="171"/>
      <c r="W149" s="170"/>
      <c r="X149" s="170"/>
      <c r="Y149" s="170"/>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row>
    <row r="150" spans="1:262" s="19" customFormat="1" ht="25.5" x14ac:dyDescent="0.2">
      <c r="A150" s="196">
        <v>43468</v>
      </c>
      <c r="B150" s="172" t="s">
        <v>2590</v>
      </c>
      <c r="C150" s="184" t="s">
        <v>258</v>
      </c>
      <c r="D150" s="172" t="s">
        <v>140</v>
      </c>
      <c r="E150" s="173" t="s">
        <v>143</v>
      </c>
      <c r="F150" s="185">
        <v>43229</v>
      </c>
      <c r="G150" s="186">
        <v>2018</v>
      </c>
      <c r="H150" s="171" t="s">
        <v>25</v>
      </c>
      <c r="I150" s="171" t="str">
        <f t="shared" si="9"/>
        <v>CO</v>
      </c>
      <c r="J150" s="171" t="str">
        <f t="shared" si="10"/>
        <v>CO</v>
      </c>
      <c r="K150" s="176" t="str">
        <f t="shared" si="11"/>
        <v>Mountain</v>
      </c>
      <c r="L150" s="171" t="str">
        <f>INDEX('State '!$A$1:$C$62,MATCH($I150,'State '!$B:$B,0),3)</f>
        <v>Mountain</v>
      </c>
      <c r="M150" s="171" t="str">
        <f>INDEX('State '!$A$1:$C$62,MATCH($J150,'State '!$B:$B,0),3)</f>
        <v>Mountain</v>
      </c>
      <c r="N150" s="171"/>
      <c r="O150" s="178">
        <v>14.5</v>
      </c>
      <c r="P150" s="178"/>
      <c r="Q150" s="177">
        <v>230</v>
      </c>
      <c r="R150" s="177"/>
      <c r="S150" s="171" t="s">
        <v>135</v>
      </c>
      <c r="T150" s="171" t="s">
        <v>381</v>
      </c>
      <c r="U150" s="171" t="s">
        <v>2591</v>
      </c>
      <c r="V150" s="171" t="s">
        <v>2236</v>
      </c>
      <c r="W150" s="170" t="s">
        <v>2592</v>
      </c>
      <c r="X150" s="170"/>
      <c r="Y150" s="206"/>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row>
    <row r="151" spans="1:262" s="19" customFormat="1" x14ac:dyDescent="0.2">
      <c r="A151" s="171">
        <v>39990</v>
      </c>
      <c r="B151" s="184" t="s">
        <v>1632</v>
      </c>
      <c r="C151" s="184" t="s">
        <v>258</v>
      </c>
      <c r="D151" s="184" t="s">
        <v>134</v>
      </c>
      <c r="E151" s="184" t="s">
        <v>143</v>
      </c>
      <c r="F151" s="185">
        <v>35977</v>
      </c>
      <c r="G151" s="186">
        <v>1998</v>
      </c>
      <c r="H151" s="171" t="s">
        <v>25</v>
      </c>
      <c r="I151" s="171" t="str">
        <f t="shared" si="9"/>
        <v>CO</v>
      </c>
      <c r="J151" s="171" t="str">
        <f t="shared" si="10"/>
        <v>CO</v>
      </c>
      <c r="K151" s="171" t="str">
        <f t="shared" si="11"/>
        <v>Mountain</v>
      </c>
      <c r="L151" s="171" t="str">
        <f>INDEX('State '!$A$1:$C$62,MATCH($I151,'State '!$B:$B,0),3)</f>
        <v>Mountain</v>
      </c>
      <c r="M151" s="171" t="str">
        <f>INDEX('State '!$A$1:$C$62,MATCH($J151,'State '!$B:$B,0),3)</f>
        <v>Mountain</v>
      </c>
      <c r="N151" s="171"/>
      <c r="O151" s="178">
        <v>20.7</v>
      </c>
      <c r="P151" s="178">
        <v>115</v>
      </c>
      <c r="Q151" s="178">
        <v>100</v>
      </c>
      <c r="R151" s="177">
        <v>16</v>
      </c>
      <c r="S151" s="171" t="s">
        <v>135</v>
      </c>
      <c r="T151" s="171" t="s">
        <v>381</v>
      </c>
      <c r="U151" s="171" t="s">
        <v>1633</v>
      </c>
      <c r="V151" s="171"/>
      <c r="W151" s="170"/>
      <c r="X151" s="170"/>
      <c r="Y151" s="170"/>
    </row>
    <row r="152" spans="1:262" s="19" customFormat="1" x14ac:dyDescent="0.2">
      <c r="A152" s="171">
        <v>39990</v>
      </c>
      <c r="B152" s="184" t="s">
        <v>1177</v>
      </c>
      <c r="C152" s="184" t="s">
        <v>258</v>
      </c>
      <c r="D152" s="184" t="s">
        <v>140</v>
      </c>
      <c r="E152" s="184" t="s">
        <v>143</v>
      </c>
      <c r="F152" s="185">
        <v>38322</v>
      </c>
      <c r="G152" s="186">
        <v>2004</v>
      </c>
      <c r="H152" s="171" t="s">
        <v>858</v>
      </c>
      <c r="I152" s="171" t="str">
        <f t="shared" si="9"/>
        <v>CO</v>
      </c>
      <c r="J152" s="171" t="str">
        <f t="shared" si="10"/>
        <v>KS</v>
      </c>
      <c r="K152" s="171" t="str">
        <f t="shared" si="11"/>
        <v>Mountain, South Central</v>
      </c>
      <c r="L152" s="171" t="str">
        <f>INDEX('State '!$A$1:$C$62,MATCH($I152,'State '!$B:$B,0),3)</f>
        <v>Mountain</v>
      </c>
      <c r="M152" s="171" t="str">
        <f>INDEX('State '!$A$1:$C$62,MATCH($J152,'State '!$B:$B,0),3)</f>
        <v>South Central</v>
      </c>
      <c r="N152" s="171"/>
      <c r="O152" s="178">
        <v>410</v>
      </c>
      <c r="P152" s="178">
        <v>380</v>
      </c>
      <c r="Q152" s="178">
        <v>560</v>
      </c>
      <c r="R152" s="177">
        <v>36</v>
      </c>
      <c r="S152" s="171" t="s">
        <v>135</v>
      </c>
      <c r="T152" s="171" t="s">
        <v>381</v>
      </c>
      <c r="U152" s="171" t="s">
        <v>1178</v>
      </c>
      <c r="V152" s="171"/>
      <c r="W152" s="176"/>
      <c r="X152" s="170"/>
      <c r="Y152" s="170"/>
    </row>
    <row r="153" spans="1:262" s="19" customFormat="1" x14ac:dyDescent="0.2">
      <c r="A153" s="171">
        <v>39990</v>
      </c>
      <c r="B153" s="184" t="s">
        <v>1195</v>
      </c>
      <c r="C153" s="184" t="s">
        <v>258</v>
      </c>
      <c r="D153" s="184" t="s">
        <v>140</v>
      </c>
      <c r="E153" s="184" t="s">
        <v>143</v>
      </c>
      <c r="F153" s="185">
        <v>38322</v>
      </c>
      <c r="G153" s="186">
        <v>2004</v>
      </c>
      <c r="H153" s="171" t="s">
        <v>25</v>
      </c>
      <c r="I153" s="171" t="str">
        <f t="shared" si="9"/>
        <v>CO</v>
      </c>
      <c r="J153" s="171" t="str">
        <f t="shared" si="10"/>
        <v>CO</v>
      </c>
      <c r="K153" s="171" t="str">
        <f t="shared" si="11"/>
        <v>Mountain</v>
      </c>
      <c r="L153" s="171" t="str">
        <f>INDEX('State '!$A$1:$C$62,MATCH($I153,'State '!$B:$B,0),3)</f>
        <v>Mountain</v>
      </c>
      <c r="M153" s="171" t="str">
        <f>INDEX('State '!$A$1:$C$62,MATCH($J153,'State '!$B:$B,0),3)</f>
        <v>Mountain</v>
      </c>
      <c r="N153" s="171"/>
      <c r="O153" s="178">
        <v>4.7</v>
      </c>
      <c r="P153" s="178"/>
      <c r="Q153" s="178">
        <v>120</v>
      </c>
      <c r="R153" s="177"/>
      <c r="S153" s="171" t="s">
        <v>135</v>
      </c>
      <c r="T153" s="171" t="s">
        <v>381</v>
      </c>
      <c r="U153" s="171" t="s">
        <v>1196</v>
      </c>
      <c r="V153" s="171"/>
      <c r="W153" s="181"/>
      <c r="X153" s="170"/>
      <c r="Y153" s="170"/>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row>
    <row r="154" spans="1:262" s="19" customFormat="1" x14ac:dyDescent="0.2">
      <c r="A154" s="196">
        <v>39990</v>
      </c>
      <c r="B154" s="184" t="s">
        <v>1796</v>
      </c>
      <c r="C154" s="184" t="s">
        <v>258</v>
      </c>
      <c r="D154" s="184" t="s">
        <v>140</v>
      </c>
      <c r="E154" s="184" t="s">
        <v>143</v>
      </c>
      <c r="F154" s="185">
        <v>35338</v>
      </c>
      <c r="G154" s="186">
        <v>1996</v>
      </c>
      <c r="H154" s="171" t="s">
        <v>25</v>
      </c>
      <c r="I154" s="171" t="str">
        <f t="shared" si="9"/>
        <v>CO</v>
      </c>
      <c r="J154" s="171" t="str">
        <f t="shared" si="10"/>
        <v>CO</v>
      </c>
      <c r="K154" s="171" t="str">
        <f t="shared" si="11"/>
        <v>Mountain</v>
      </c>
      <c r="L154" s="171" t="str">
        <f>INDEX('State '!$A$1:$C$62,MATCH($I154,'State '!$B:$B,0),3)</f>
        <v>Mountain</v>
      </c>
      <c r="M154" s="171" t="str">
        <f>INDEX('State '!$A$1:$C$62,MATCH($J154,'State '!$B:$B,0),3)</f>
        <v>Mountain</v>
      </c>
      <c r="N154" s="171"/>
      <c r="O154" s="178">
        <v>9.3000000000000007</v>
      </c>
      <c r="P154" s="178">
        <v>37</v>
      </c>
      <c r="Q154" s="178">
        <v>37</v>
      </c>
      <c r="R154" s="177"/>
      <c r="S154" s="171" t="s">
        <v>135</v>
      </c>
      <c r="T154" s="171" t="s">
        <v>381</v>
      </c>
      <c r="U154" s="171" t="s">
        <v>1797</v>
      </c>
      <c r="V154" s="171"/>
      <c r="W154" s="188"/>
      <c r="X154" s="176"/>
      <c r="Y154" s="172"/>
    </row>
    <row r="155" spans="1:262" s="59" customFormat="1" x14ac:dyDescent="0.2">
      <c r="A155" s="171">
        <v>39990</v>
      </c>
      <c r="B155" s="172" t="s">
        <v>1414</v>
      </c>
      <c r="C155" s="172" t="s">
        <v>258</v>
      </c>
      <c r="D155" s="172" t="s">
        <v>140</v>
      </c>
      <c r="E155" s="184" t="s">
        <v>143</v>
      </c>
      <c r="F155" s="185">
        <v>37165</v>
      </c>
      <c r="G155" s="186">
        <v>2001</v>
      </c>
      <c r="H155" s="171" t="s">
        <v>25</v>
      </c>
      <c r="I155" s="171" t="str">
        <f t="shared" si="9"/>
        <v>CO</v>
      </c>
      <c r="J155" s="171" t="str">
        <f t="shared" si="10"/>
        <v>CO</v>
      </c>
      <c r="K155" s="171" t="str">
        <f t="shared" si="11"/>
        <v>Mountain</v>
      </c>
      <c r="L155" s="171" t="str">
        <f>INDEX('State '!$A$1:$C$62,MATCH($I155,'State '!$B:$B,0),3)</f>
        <v>Mountain</v>
      </c>
      <c r="M155" s="171" t="str">
        <f>INDEX('State '!$A$1:$C$62,MATCH($J155,'State '!$B:$B,0),3)</f>
        <v>Mountain</v>
      </c>
      <c r="N155" s="171"/>
      <c r="O155" s="178">
        <v>58</v>
      </c>
      <c r="P155" s="178">
        <v>53.2</v>
      </c>
      <c r="Q155" s="177">
        <v>87</v>
      </c>
      <c r="R155" s="177">
        <v>24</v>
      </c>
      <c r="S155" s="171" t="s">
        <v>135</v>
      </c>
      <c r="T155" s="171" t="s">
        <v>381</v>
      </c>
      <c r="U155" s="171" t="s">
        <v>1415</v>
      </c>
      <c r="V155" s="171"/>
      <c r="W155" s="170"/>
      <c r="X155" s="170"/>
      <c r="Y155" s="170"/>
    </row>
    <row r="156" spans="1:262" s="19" customFormat="1" x14ac:dyDescent="0.2">
      <c r="A156" s="196">
        <v>40200</v>
      </c>
      <c r="B156" s="184" t="s">
        <v>873</v>
      </c>
      <c r="C156" s="184" t="s">
        <v>258</v>
      </c>
      <c r="D156" s="184" t="s">
        <v>136</v>
      </c>
      <c r="E156" s="184" t="s">
        <v>143</v>
      </c>
      <c r="F156" s="185">
        <v>39767</v>
      </c>
      <c r="G156" s="186">
        <v>2008</v>
      </c>
      <c r="H156" s="171" t="s">
        <v>25</v>
      </c>
      <c r="I156" s="171" t="str">
        <f t="shared" si="9"/>
        <v>CO</v>
      </c>
      <c r="J156" s="171" t="str">
        <f t="shared" si="10"/>
        <v>CO</v>
      </c>
      <c r="K156" s="171" t="str">
        <f t="shared" si="11"/>
        <v>Mountain</v>
      </c>
      <c r="L156" s="171" t="str">
        <f>INDEX('State '!$A$1:$C$62,MATCH($I156,'State '!$B:$B,0),3)</f>
        <v>Mountain</v>
      </c>
      <c r="M156" s="171" t="str">
        <f>INDEX('State '!$A$1:$C$62,MATCH($J156,'State '!$B:$B,0),3)</f>
        <v>Mountain</v>
      </c>
      <c r="N156" s="171"/>
      <c r="O156" s="178">
        <v>216</v>
      </c>
      <c r="P156" s="178">
        <v>164</v>
      </c>
      <c r="Q156" s="178">
        <v>900</v>
      </c>
      <c r="R156" s="177" t="s">
        <v>413</v>
      </c>
      <c r="S156" s="171" t="s">
        <v>135</v>
      </c>
      <c r="T156" s="171" t="s">
        <v>381</v>
      </c>
      <c r="U156" s="171" t="s">
        <v>874</v>
      </c>
      <c r="V156" s="171"/>
      <c r="W156" s="170"/>
      <c r="X156" s="170"/>
      <c r="Y156" s="170"/>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row>
    <row r="157" spans="1:262" s="19" customFormat="1" x14ac:dyDescent="0.2">
      <c r="A157" s="171">
        <v>39990</v>
      </c>
      <c r="B157" s="184" t="s">
        <v>1416</v>
      </c>
      <c r="C157" s="184" t="s">
        <v>258</v>
      </c>
      <c r="D157" s="184" t="s">
        <v>134</v>
      </c>
      <c r="E157" s="184" t="s">
        <v>143</v>
      </c>
      <c r="F157" s="185">
        <v>37135</v>
      </c>
      <c r="G157" s="186">
        <v>2001</v>
      </c>
      <c r="H157" s="171" t="s">
        <v>25</v>
      </c>
      <c r="I157" s="171" t="str">
        <f t="shared" si="9"/>
        <v>CO</v>
      </c>
      <c r="J157" s="171" t="str">
        <f t="shared" si="10"/>
        <v>CO</v>
      </c>
      <c r="K157" s="171" t="str">
        <f t="shared" si="11"/>
        <v>Mountain</v>
      </c>
      <c r="L157" s="171" t="str">
        <f>INDEX('State '!$A$1:$C$62,MATCH($I157,'State '!$B:$B,0),3)</f>
        <v>Mountain</v>
      </c>
      <c r="M157" s="171" t="str">
        <f>INDEX('State '!$A$1:$C$62,MATCH($J157,'State '!$B:$B,0),3)</f>
        <v>Mountain</v>
      </c>
      <c r="N157" s="171"/>
      <c r="O157" s="178">
        <v>30</v>
      </c>
      <c r="P157" s="178"/>
      <c r="Q157" s="178">
        <v>58</v>
      </c>
      <c r="R157" s="177"/>
      <c r="S157" s="171" t="s">
        <v>135</v>
      </c>
      <c r="T157" s="171" t="s">
        <v>381</v>
      </c>
      <c r="U157" s="171" t="s">
        <v>382</v>
      </c>
      <c r="V157" s="171"/>
      <c r="W157" s="170"/>
      <c r="X157" s="170"/>
      <c r="Y157" s="170"/>
    </row>
    <row r="158" spans="1:262" s="19" customFormat="1" x14ac:dyDescent="0.2">
      <c r="A158" s="171">
        <v>39990</v>
      </c>
      <c r="B158" s="184" t="s">
        <v>1497</v>
      </c>
      <c r="C158" s="184" t="s">
        <v>258</v>
      </c>
      <c r="D158" s="184" t="s">
        <v>140</v>
      </c>
      <c r="E158" s="184" t="s">
        <v>143</v>
      </c>
      <c r="F158" s="185">
        <v>36831</v>
      </c>
      <c r="G158" s="186">
        <v>2000</v>
      </c>
      <c r="H158" s="171" t="s">
        <v>25</v>
      </c>
      <c r="I158" s="171" t="str">
        <f t="shared" si="9"/>
        <v>CO</v>
      </c>
      <c r="J158" s="171" t="str">
        <f t="shared" si="10"/>
        <v>CO</v>
      </c>
      <c r="K158" s="171" t="str">
        <f t="shared" si="11"/>
        <v>Mountain</v>
      </c>
      <c r="L158" s="171" t="str">
        <f>INDEX('State '!$A$1:$C$62,MATCH($I158,'State '!$B:$B,0),3)</f>
        <v>Mountain</v>
      </c>
      <c r="M158" s="171" t="str">
        <f>INDEX('State '!$A$1:$C$62,MATCH($J158,'State '!$B:$B,0),3)</f>
        <v>Mountain</v>
      </c>
      <c r="N158" s="171"/>
      <c r="O158" s="178">
        <v>7</v>
      </c>
      <c r="P158" s="178">
        <v>12.5</v>
      </c>
      <c r="Q158" s="178">
        <v>34</v>
      </c>
      <c r="R158" s="177">
        <v>20</v>
      </c>
      <c r="S158" s="171" t="s">
        <v>135</v>
      </c>
      <c r="T158" s="171" t="s">
        <v>381</v>
      </c>
      <c r="U158" s="171" t="s">
        <v>382</v>
      </c>
      <c r="V158" s="171"/>
      <c r="W158" s="170"/>
      <c r="X158" s="170"/>
      <c r="Y158" s="170"/>
    </row>
    <row r="159" spans="1:262" x14ac:dyDescent="0.2">
      <c r="A159" s="171">
        <v>39990</v>
      </c>
      <c r="B159" s="184" t="s">
        <v>1303</v>
      </c>
      <c r="C159" s="184" t="s">
        <v>258</v>
      </c>
      <c r="D159" s="184" t="s">
        <v>140</v>
      </c>
      <c r="E159" s="184" t="s">
        <v>143</v>
      </c>
      <c r="F159" s="185">
        <v>37605</v>
      </c>
      <c r="G159" s="186">
        <v>2002</v>
      </c>
      <c r="H159" s="171" t="s">
        <v>1304</v>
      </c>
      <c r="I159" s="171" t="str">
        <f t="shared" si="9"/>
        <v>CO</v>
      </c>
      <c r="J159" s="171" t="str">
        <f t="shared" si="10"/>
        <v>OK</v>
      </c>
      <c r="K159" s="171" t="str">
        <f t="shared" si="11"/>
        <v>Mountain, South Central</v>
      </c>
      <c r="L159" s="171" t="str">
        <f>INDEX('State '!$A$1:$C$62,MATCH($I159,'State '!$B:$B,0),3)</f>
        <v>Mountain</v>
      </c>
      <c r="M159" s="171" t="str">
        <f>INDEX('State '!$A$1:$C$62,MATCH($J159,'State '!$B:$B,0),3)</f>
        <v>South Central</v>
      </c>
      <c r="N159" s="171"/>
      <c r="O159" s="178">
        <v>22.1</v>
      </c>
      <c r="P159" s="178">
        <v>53.97</v>
      </c>
      <c r="Q159" s="178">
        <v>47.3</v>
      </c>
      <c r="R159" s="177" t="s">
        <v>1129</v>
      </c>
      <c r="S159" s="171" t="s">
        <v>135</v>
      </c>
      <c r="T159" s="171" t="s">
        <v>381</v>
      </c>
      <c r="U159" s="171" t="s">
        <v>1305</v>
      </c>
      <c r="V159" s="171"/>
      <c r="W159" s="170"/>
      <c r="X159" s="170"/>
      <c r="Y159" s="170"/>
      <c r="Z159" s="93"/>
      <c r="AA159" s="93"/>
      <c r="AB159" s="93"/>
    </row>
    <row r="160" spans="1:262" x14ac:dyDescent="0.2">
      <c r="A160" s="171">
        <v>39990</v>
      </c>
      <c r="B160" s="184" t="s">
        <v>1088</v>
      </c>
      <c r="C160" s="184" t="s">
        <v>258</v>
      </c>
      <c r="D160" s="184" t="s">
        <v>140</v>
      </c>
      <c r="E160" s="184" t="s">
        <v>143</v>
      </c>
      <c r="F160" s="185">
        <v>38701</v>
      </c>
      <c r="G160" s="186">
        <v>2005</v>
      </c>
      <c r="H160" s="171" t="s">
        <v>993</v>
      </c>
      <c r="I160" s="171" t="str">
        <f t="shared" si="9"/>
        <v>CO</v>
      </c>
      <c r="J160" s="171" t="str">
        <f t="shared" si="10"/>
        <v>OK</v>
      </c>
      <c r="K160" s="171" t="str">
        <f t="shared" si="11"/>
        <v>Mountain, South Central</v>
      </c>
      <c r="L160" s="171" t="str">
        <f>INDEX('State '!$A$1:$C$62,MATCH($I160,'State '!$B:$B,0),3)</f>
        <v>Mountain</v>
      </c>
      <c r="M160" s="171" t="str">
        <f>INDEX('State '!$A$1:$C$62,MATCH($J160,'State '!$B:$B,0),3)</f>
        <v>South Central</v>
      </c>
      <c r="N160" s="171"/>
      <c r="O160" s="178">
        <v>60.4</v>
      </c>
      <c r="P160" s="178">
        <v>102</v>
      </c>
      <c r="Q160" s="178">
        <v>104</v>
      </c>
      <c r="R160" s="177" t="s">
        <v>479</v>
      </c>
      <c r="S160" s="171" t="s">
        <v>135</v>
      </c>
      <c r="T160" s="171" t="s">
        <v>381</v>
      </c>
      <c r="U160" s="171" t="s">
        <v>1089</v>
      </c>
      <c r="V160" s="171"/>
      <c r="W160" s="170"/>
      <c r="X160" s="170"/>
      <c r="Y160" s="170"/>
      <c r="Z160" s="93"/>
      <c r="AA160" s="93"/>
      <c r="AB160" s="93"/>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c r="IN160" s="19"/>
      <c r="IO160" s="19"/>
      <c r="IP160" s="19"/>
      <c r="IQ160" s="19"/>
      <c r="IR160" s="19"/>
      <c r="IS160" s="19"/>
      <c r="IT160" s="19"/>
      <c r="IU160" s="19"/>
      <c r="IV160" s="19"/>
      <c r="IW160" s="19"/>
      <c r="IX160" s="19"/>
      <c r="IY160" s="19"/>
      <c r="IZ160" s="19"/>
      <c r="JA160" s="19"/>
      <c r="JB160" s="19"/>
    </row>
    <row r="161" spans="1:262" x14ac:dyDescent="0.2">
      <c r="A161" s="171">
        <v>39990</v>
      </c>
      <c r="B161" s="172" t="s">
        <v>992</v>
      </c>
      <c r="C161" s="172" t="s">
        <v>258</v>
      </c>
      <c r="D161" s="172" t="s">
        <v>140</v>
      </c>
      <c r="E161" s="173" t="s">
        <v>143</v>
      </c>
      <c r="F161" s="174">
        <v>39346</v>
      </c>
      <c r="G161" s="175">
        <v>2007</v>
      </c>
      <c r="H161" s="171" t="s">
        <v>993</v>
      </c>
      <c r="I161" s="171" t="str">
        <f t="shared" si="9"/>
        <v>CO</v>
      </c>
      <c r="J161" s="171" t="str">
        <f t="shared" si="10"/>
        <v>OK</v>
      </c>
      <c r="K161" s="171" t="str">
        <f t="shared" si="11"/>
        <v>Mountain, South Central</v>
      </c>
      <c r="L161" s="171" t="str">
        <f>INDEX('State '!$A$1:$C$62,MATCH($I161,'State '!$B:$B,0),3)</f>
        <v>Mountain</v>
      </c>
      <c r="M161" s="171" t="str">
        <f>INDEX('State '!$A$1:$C$62,MATCH($J161,'State '!$B:$B,0),3)</f>
        <v>South Central</v>
      </c>
      <c r="N161" s="171"/>
      <c r="O161" s="178">
        <v>11.89</v>
      </c>
      <c r="P161" s="177">
        <v>11</v>
      </c>
      <c r="Q161" s="177">
        <v>29</v>
      </c>
      <c r="R161" s="178"/>
      <c r="S161" s="179" t="s">
        <v>135</v>
      </c>
      <c r="T161" s="176" t="s">
        <v>381</v>
      </c>
      <c r="U161" s="180" t="s">
        <v>994</v>
      </c>
      <c r="V161" s="171"/>
      <c r="W161" s="170"/>
      <c r="X161" s="170"/>
      <c r="Y161" s="170"/>
      <c r="Z161" s="93"/>
      <c r="AA161" s="93"/>
      <c r="AB161" s="93"/>
    </row>
    <row r="162" spans="1:262" x14ac:dyDescent="0.2">
      <c r="A162" s="171">
        <v>40589</v>
      </c>
      <c r="B162" s="184" t="s">
        <v>617</v>
      </c>
      <c r="C162" s="184" t="s">
        <v>258</v>
      </c>
      <c r="D162" s="184" t="s">
        <v>140</v>
      </c>
      <c r="E162" s="184" t="s">
        <v>143</v>
      </c>
      <c r="F162" s="185">
        <v>40500</v>
      </c>
      <c r="G162" s="186">
        <v>2010</v>
      </c>
      <c r="H162" s="171" t="s">
        <v>25</v>
      </c>
      <c r="I162" s="171" t="str">
        <f t="shared" si="9"/>
        <v>CO</v>
      </c>
      <c r="J162" s="171" t="str">
        <f t="shared" si="10"/>
        <v>CO</v>
      </c>
      <c r="K162" s="171" t="str">
        <f t="shared" si="11"/>
        <v>Mountain</v>
      </c>
      <c r="L162" s="171" t="str">
        <f>INDEX('State '!$A$1:$C$62,MATCH($I162,'State '!$B:$B,0),3)</f>
        <v>Mountain</v>
      </c>
      <c r="M162" s="171" t="str">
        <f>INDEX('State '!$A$1:$C$62,MATCH($J162,'State '!$B:$B,0),3)</f>
        <v>Mountain</v>
      </c>
      <c r="N162" s="171"/>
      <c r="O162" s="178">
        <v>132</v>
      </c>
      <c r="P162" s="178">
        <v>118</v>
      </c>
      <c r="Q162" s="178">
        <v>130</v>
      </c>
      <c r="R162" s="177">
        <v>16</v>
      </c>
      <c r="S162" s="171" t="s">
        <v>135</v>
      </c>
      <c r="T162" s="171" t="s">
        <v>381</v>
      </c>
      <c r="U162" s="171" t="s">
        <v>618</v>
      </c>
      <c r="V162" s="171"/>
      <c r="W162" s="170"/>
      <c r="X162" s="170"/>
      <c r="Y162" s="170"/>
      <c r="Z162" s="93"/>
      <c r="AA162" s="93"/>
      <c r="AB162" s="93"/>
    </row>
    <row r="163" spans="1:262" x14ac:dyDescent="0.2">
      <c r="A163" s="171">
        <v>39990</v>
      </c>
      <c r="B163" s="184" t="s">
        <v>1407</v>
      </c>
      <c r="C163" s="184" t="s">
        <v>258</v>
      </c>
      <c r="D163" s="184" t="s">
        <v>140</v>
      </c>
      <c r="E163" s="184" t="s">
        <v>143</v>
      </c>
      <c r="F163" s="185">
        <v>37165</v>
      </c>
      <c r="G163" s="186">
        <v>2001</v>
      </c>
      <c r="H163" s="171" t="s">
        <v>1408</v>
      </c>
      <c r="I163" s="171" t="str">
        <f t="shared" si="9"/>
        <v>CO</v>
      </c>
      <c r="J163" s="171" t="str">
        <f t="shared" si="10"/>
        <v>TX</v>
      </c>
      <c r="K163" s="171" t="str">
        <f t="shared" si="11"/>
        <v>Mountain, South Central</v>
      </c>
      <c r="L163" s="171" t="str">
        <f>INDEX('State '!$A$1:$C$62,MATCH($I163,'State '!$B:$B,0),3)</f>
        <v>Mountain</v>
      </c>
      <c r="M163" s="171" t="str">
        <f>INDEX('State '!$A$1:$C$62,MATCH($J163,'State '!$B:$B,0),3)</f>
        <v>South Central</v>
      </c>
      <c r="N163" s="171"/>
      <c r="O163" s="178">
        <v>56</v>
      </c>
      <c r="P163" s="178">
        <v>70</v>
      </c>
      <c r="Q163" s="178">
        <v>83</v>
      </c>
      <c r="R163" s="177">
        <v>20</v>
      </c>
      <c r="S163" s="171" t="s">
        <v>135</v>
      </c>
      <c r="T163" s="171" t="s">
        <v>381</v>
      </c>
      <c r="U163" s="171" t="s">
        <v>1409</v>
      </c>
      <c r="V163" s="171"/>
      <c r="W163" s="170"/>
      <c r="X163" s="170"/>
      <c r="Y163" s="170"/>
      <c r="Z163" s="93"/>
      <c r="AA163" s="93"/>
      <c r="AB163" s="93"/>
    </row>
    <row r="164" spans="1:262" x14ac:dyDescent="0.2">
      <c r="A164" s="196">
        <v>39990</v>
      </c>
      <c r="B164" s="184" t="s">
        <v>1798</v>
      </c>
      <c r="C164" s="184" t="s">
        <v>258</v>
      </c>
      <c r="D164" s="184" t="s">
        <v>134</v>
      </c>
      <c r="E164" s="184" t="s">
        <v>143</v>
      </c>
      <c r="F164" s="185">
        <v>35338</v>
      </c>
      <c r="G164" s="186">
        <v>1996</v>
      </c>
      <c r="H164" s="171" t="s">
        <v>6</v>
      </c>
      <c r="I164" s="171" t="str">
        <f t="shared" si="9"/>
        <v>TX</v>
      </c>
      <c r="J164" s="171" t="str">
        <f t="shared" si="10"/>
        <v>TX</v>
      </c>
      <c r="K164" s="171" t="str">
        <f t="shared" si="11"/>
        <v>South Central</v>
      </c>
      <c r="L164" s="171" t="str">
        <f>INDEX('State '!$A$1:$C$62,MATCH($I164,'State '!$B:$B,0),3)</f>
        <v>South Central</v>
      </c>
      <c r="M164" s="171" t="str">
        <f>INDEX('State '!$A$1:$C$62,MATCH($J164,'State '!$B:$B,0),3)</f>
        <v>South Central</v>
      </c>
      <c r="N164" s="171"/>
      <c r="O164" s="178"/>
      <c r="P164" s="178"/>
      <c r="Q164" s="178">
        <v>100</v>
      </c>
      <c r="R164" s="177"/>
      <c r="S164" s="171" t="s">
        <v>138</v>
      </c>
      <c r="T164" s="171" t="s">
        <v>187</v>
      </c>
      <c r="U164" s="171" t="s">
        <v>382</v>
      </c>
      <c r="V164" s="171"/>
      <c r="W164" s="188"/>
      <c r="X164" s="176"/>
      <c r="Y164" s="173"/>
      <c r="Z164" s="93"/>
      <c r="AA164" s="93"/>
      <c r="AB164" s="93"/>
    </row>
    <row r="165" spans="1:262" x14ac:dyDescent="0.2">
      <c r="A165" s="171">
        <v>39990</v>
      </c>
      <c r="B165" s="172" t="s">
        <v>1306</v>
      </c>
      <c r="C165" s="172" t="s">
        <v>258</v>
      </c>
      <c r="D165" s="172" t="s">
        <v>140</v>
      </c>
      <c r="E165" s="184" t="s">
        <v>143</v>
      </c>
      <c r="F165" s="185">
        <v>37591</v>
      </c>
      <c r="G165" s="186">
        <v>2002</v>
      </c>
      <c r="H165" s="171" t="s">
        <v>25</v>
      </c>
      <c r="I165" s="171" t="str">
        <f t="shared" si="9"/>
        <v>CO</v>
      </c>
      <c r="J165" s="171" t="str">
        <f t="shared" si="10"/>
        <v>CO</v>
      </c>
      <c r="K165" s="171" t="str">
        <f t="shared" si="11"/>
        <v>Mountain</v>
      </c>
      <c r="L165" s="171" t="str">
        <f>INDEX('State '!$A$1:$C$62,MATCH($I165,'State '!$B:$B,0),3)</f>
        <v>Mountain</v>
      </c>
      <c r="M165" s="171" t="str">
        <f>INDEX('State '!$A$1:$C$62,MATCH($J165,'State '!$B:$B,0),3)</f>
        <v>Mountain</v>
      </c>
      <c r="N165" s="171"/>
      <c r="O165" s="178">
        <v>72.14</v>
      </c>
      <c r="P165" s="178">
        <v>119</v>
      </c>
      <c r="Q165" s="177">
        <v>282</v>
      </c>
      <c r="R165" s="177" t="s">
        <v>1307</v>
      </c>
      <c r="S165" s="171" t="s">
        <v>135</v>
      </c>
      <c r="T165" s="171" t="s">
        <v>381</v>
      </c>
      <c r="U165" s="171" t="s">
        <v>1308</v>
      </c>
      <c r="V165" s="171"/>
      <c r="W165" s="170"/>
      <c r="X165" s="170"/>
      <c r="Y165" s="170"/>
      <c r="Z165" s="93"/>
      <c r="AA165" s="93"/>
      <c r="AB165" s="93"/>
    </row>
    <row r="166" spans="1:262" x14ac:dyDescent="0.2">
      <c r="A166" s="171">
        <v>39990</v>
      </c>
      <c r="B166" s="184" t="s">
        <v>2132</v>
      </c>
      <c r="C166" s="184" t="s">
        <v>258</v>
      </c>
      <c r="D166" s="184" t="s">
        <v>140</v>
      </c>
      <c r="E166" s="184" t="s">
        <v>143</v>
      </c>
      <c r="F166" s="185">
        <v>37956</v>
      </c>
      <c r="G166" s="186">
        <v>2003</v>
      </c>
      <c r="H166" s="171" t="s">
        <v>25</v>
      </c>
      <c r="I166" s="171" t="str">
        <f t="shared" si="9"/>
        <v>CO</v>
      </c>
      <c r="J166" s="171" t="str">
        <f t="shared" si="10"/>
        <v>CO</v>
      </c>
      <c r="K166" s="171" t="str">
        <f t="shared" si="11"/>
        <v>Mountain</v>
      </c>
      <c r="L166" s="171" t="str">
        <f>INDEX('State '!$A$1:$C$62,MATCH($I166,'State '!$B:$B,0),3)</f>
        <v>Mountain</v>
      </c>
      <c r="M166" s="171" t="str">
        <f>INDEX('State '!$A$1:$C$62,MATCH($J166,'State '!$B:$B,0),3)</f>
        <v>Mountain</v>
      </c>
      <c r="N166" s="171"/>
      <c r="O166" s="178">
        <v>13.4</v>
      </c>
      <c r="P166" s="178"/>
      <c r="Q166" s="178">
        <v>42</v>
      </c>
      <c r="R166" s="177"/>
      <c r="S166" s="171" t="s">
        <v>135</v>
      </c>
      <c r="T166" s="171" t="s">
        <v>381</v>
      </c>
      <c r="U166" s="171" t="s">
        <v>1244</v>
      </c>
      <c r="V166" s="171"/>
      <c r="W166" s="170"/>
      <c r="X166" s="170"/>
      <c r="Y166" s="170"/>
      <c r="Z166" s="93"/>
      <c r="AA166" s="93"/>
      <c r="AB166" s="93"/>
    </row>
    <row r="167" spans="1:262" x14ac:dyDescent="0.2">
      <c r="A167" s="171">
        <v>39990</v>
      </c>
      <c r="B167" s="184" t="s">
        <v>1245</v>
      </c>
      <c r="C167" s="184" t="s">
        <v>258</v>
      </c>
      <c r="D167" s="184" t="s">
        <v>140</v>
      </c>
      <c r="E167" s="184" t="s">
        <v>143</v>
      </c>
      <c r="F167" s="185">
        <v>37956</v>
      </c>
      <c r="G167" s="186">
        <v>2003</v>
      </c>
      <c r="H167" s="171" t="s">
        <v>25</v>
      </c>
      <c r="I167" s="171" t="str">
        <f t="shared" si="9"/>
        <v>CO</v>
      </c>
      <c r="J167" s="171" t="str">
        <f t="shared" si="10"/>
        <v>CO</v>
      </c>
      <c r="K167" s="171" t="str">
        <f t="shared" si="11"/>
        <v>Mountain</v>
      </c>
      <c r="L167" s="171" t="str">
        <f>INDEX('State '!$A$1:$C$62,MATCH($I167,'State '!$B:$B,0),3)</f>
        <v>Mountain</v>
      </c>
      <c r="M167" s="171" t="str">
        <f>INDEX('State '!$A$1:$C$62,MATCH($J167,'State '!$B:$B,0),3)</f>
        <v>Mountain</v>
      </c>
      <c r="N167" s="171"/>
      <c r="O167" s="178">
        <v>9.76</v>
      </c>
      <c r="P167" s="178"/>
      <c r="Q167" s="178">
        <v>50</v>
      </c>
      <c r="R167" s="177"/>
      <c r="S167" s="171" t="s">
        <v>135</v>
      </c>
      <c r="T167" s="171" t="s">
        <v>381</v>
      </c>
      <c r="U167" s="171" t="s">
        <v>1244</v>
      </c>
      <c r="V167" s="171"/>
      <c r="W167" s="170"/>
      <c r="X167" s="170"/>
      <c r="Y167" s="170"/>
      <c r="Z167" s="93"/>
      <c r="AA167" s="93"/>
      <c r="AB167" s="93"/>
    </row>
    <row r="168" spans="1:262" s="110" customFormat="1" x14ac:dyDescent="0.2">
      <c r="A168" s="196">
        <v>39990</v>
      </c>
      <c r="B168" s="184" t="s">
        <v>1799</v>
      </c>
      <c r="C168" s="184" t="s">
        <v>258</v>
      </c>
      <c r="D168" s="184" t="s">
        <v>140</v>
      </c>
      <c r="E168" s="184" t="s">
        <v>143</v>
      </c>
      <c r="F168" s="185">
        <v>35414</v>
      </c>
      <c r="G168" s="186">
        <v>1996</v>
      </c>
      <c r="H168" s="171" t="s">
        <v>29</v>
      </c>
      <c r="I168" s="171" t="str">
        <f t="shared" si="9"/>
        <v>WY</v>
      </c>
      <c r="J168" s="171" t="str">
        <f t="shared" si="10"/>
        <v>WY</v>
      </c>
      <c r="K168" s="171" t="str">
        <f t="shared" si="11"/>
        <v>Mountain</v>
      </c>
      <c r="L168" s="171" t="str">
        <f>INDEX('State '!$A$1:$C$62,MATCH($I168,'State '!$B:$B,0),3)</f>
        <v>Mountain</v>
      </c>
      <c r="M168" s="171" t="str">
        <f>INDEX('State '!$A$1:$C$62,MATCH($J168,'State '!$B:$B,0),3)</f>
        <v>Mountain</v>
      </c>
      <c r="N168" s="171"/>
      <c r="O168" s="178">
        <v>10.8</v>
      </c>
      <c r="P168" s="178"/>
      <c r="Q168" s="178">
        <v>28</v>
      </c>
      <c r="R168" s="177">
        <v>36</v>
      </c>
      <c r="S168" s="171" t="s">
        <v>135</v>
      </c>
      <c r="T168" s="171" t="s">
        <v>381</v>
      </c>
      <c r="U168" s="171" t="s">
        <v>1718</v>
      </c>
      <c r="V168" s="171"/>
      <c r="W168" s="170"/>
      <c r="X168" s="170"/>
      <c r="Y168" s="206"/>
    </row>
    <row r="169" spans="1:262" s="19" customFormat="1" x14ac:dyDescent="0.2">
      <c r="A169" s="196">
        <v>39990</v>
      </c>
      <c r="B169" s="184" t="s">
        <v>1717</v>
      </c>
      <c r="C169" s="184" t="s">
        <v>258</v>
      </c>
      <c r="D169" s="184" t="s">
        <v>140</v>
      </c>
      <c r="E169" s="184" t="s">
        <v>143</v>
      </c>
      <c r="F169" s="185">
        <v>35643</v>
      </c>
      <c r="G169" s="186">
        <v>1997</v>
      </c>
      <c r="H169" s="171" t="s">
        <v>29</v>
      </c>
      <c r="I169" s="171" t="str">
        <f t="shared" si="9"/>
        <v>WY</v>
      </c>
      <c r="J169" s="171" t="str">
        <f t="shared" si="10"/>
        <v>WY</v>
      </c>
      <c r="K169" s="171" t="str">
        <f t="shared" si="11"/>
        <v>Mountain</v>
      </c>
      <c r="L169" s="171" t="str">
        <f>INDEX('State '!$A$1:$C$62,MATCH($I169,'State '!$B:$B,0),3)</f>
        <v>Mountain</v>
      </c>
      <c r="M169" s="171" t="str">
        <f>INDEX('State '!$A$1:$C$62,MATCH($J169,'State '!$B:$B,0),3)</f>
        <v>Mountain</v>
      </c>
      <c r="N169" s="171"/>
      <c r="O169" s="178">
        <v>10.8</v>
      </c>
      <c r="P169" s="178"/>
      <c r="Q169" s="178">
        <v>40</v>
      </c>
      <c r="R169" s="177">
        <v>36</v>
      </c>
      <c r="S169" s="171" t="s">
        <v>135</v>
      </c>
      <c r="T169" s="171" t="s">
        <v>381</v>
      </c>
      <c r="U169" s="171" t="s">
        <v>1718</v>
      </c>
      <c r="V169" s="171"/>
      <c r="W169" s="170"/>
      <c r="X169" s="170"/>
      <c r="Y169" s="170"/>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row>
    <row r="170" spans="1:262" s="19" customFormat="1" x14ac:dyDescent="0.2">
      <c r="A170" s="225">
        <v>43291</v>
      </c>
      <c r="B170" s="223" t="s">
        <v>2397</v>
      </c>
      <c r="C170" s="223" t="s">
        <v>1893</v>
      </c>
      <c r="D170" s="223" t="s">
        <v>140</v>
      </c>
      <c r="E170" s="223" t="s">
        <v>2437</v>
      </c>
      <c r="F170" s="63"/>
      <c r="G170" s="104"/>
      <c r="H170" s="225" t="s">
        <v>2398</v>
      </c>
      <c r="I170" s="225" t="str">
        <f t="shared" si="9"/>
        <v>OK</v>
      </c>
      <c r="J170" s="225" t="str">
        <f t="shared" si="10"/>
        <v>KS</v>
      </c>
      <c r="K170" s="231" t="str">
        <f t="shared" si="11"/>
        <v>South Central</v>
      </c>
      <c r="L170" s="225" t="str">
        <f>INDEX('State '!$A$1:$C$62,MATCH($I170,'State '!$B:$B,0),3)</f>
        <v>South Central</v>
      </c>
      <c r="M170" s="225" t="str">
        <f>INDEX('State '!$A$1:$C$62,MATCH($J170,'State '!$B:$B,0),3)</f>
        <v>South Central</v>
      </c>
      <c r="N170" s="225"/>
      <c r="O170" s="178"/>
      <c r="P170" s="199">
        <v>48</v>
      </c>
      <c r="Q170" s="165">
        <v>631</v>
      </c>
      <c r="R170" s="104"/>
      <c r="S170" s="225" t="s">
        <v>135</v>
      </c>
      <c r="T170" s="225" t="s">
        <v>381</v>
      </c>
      <c r="U170" s="225" t="s">
        <v>2399</v>
      </c>
      <c r="V170" s="225" t="s">
        <v>2239</v>
      </c>
      <c r="W170" s="223" t="s">
        <v>2644</v>
      </c>
      <c r="X170" s="223"/>
      <c r="Y170" s="226"/>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row>
    <row r="171" spans="1:262" x14ac:dyDescent="0.2">
      <c r="A171" s="171">
        <v>40924</v>
      </c>
      <c r="B171" s="172" t="s">
        <v>539</v>
      </c>
      <c r="C171" s="172" t="s">
        <v>239</v>
      </c>
      <c r="D171" s="172" t="s">
        <v>140</v>
      </c>
      <c r="E171" s="173" t="s">
        <v>143</v>
      </c>
      <c r="F171" s="174">
        <v>40857</v>
      </c>
      <c r="G171" s="175">
        <v>2011</v>
      </c>
      <c r="H171" s="171" t="s">
        <v>0</v>
      </c>
      <c r="I171" s="171" t="str">
        <f t="shared" si="9"/>
        <v>LA</v>
      </c>
      <c r="J171" s="171" t="str">
        <f t="shared" si="10"/>
        <v>LA</v>
      </c>
      <c r="K171" s="171" t="str">
        <f t="shared" si="11"/>
        <v>South Central</v>
      </c>
      <c r="L171" s="171" t="str">
        <f>INDEX('State '!$A$1:$C$62,MATCH($I171,'State '!$B:$B,0),3)</f>
        <v>South Central</v>
      </c>
      <c r="M171" s="171" t="str">
        <f>INDEX('State '!$A$1:$C$62,MATCH($J171,'State '!$B:$B,0),3)</f>
        <v>South Central</v>
      </c>
      <c r="N171" s="171"/>
      <c r="O171" s="178">
        <v>0</v>
      </c>
      <c r="P171" s="177">
        <v>0</v>
      </c>
      <c r="Q171" s="177">
        <v>105</v>
      </c>
      <c r="R171" s="178"/>
      <c r="S171" s="179" t="s">
        <v>135</v>
      </c>
      <c r="T171" s="176" t="s">
        <v>381</v>
      </c>
      <c r="U171" s="180" t="s">
        <v>540</v>
      </c>
      <c r="V171" s="171"/>
      <c r="W171" s="170"/>
      <c r="X171" s="170"/>
      <c r="Y171" s="170"/>
      <c r="Z171" s="93"/>
      <c r="AA171" s="93"/>
      <c r="AB171" s="93"/>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row>
    <row r="172" spans="1:262" s="19" customFormat="1" x14ac:dyDescent="0.2">
      <c r="A172" s="171">
        <v>42612</v>
      </c>
      <c r="B172" s="184" t="s">
        <v>1950</v>
      </c>
      <c r="C172" s="184" t="s">
        <v>223</v>
      </c>
      <c r="D172" s="184" t="s">
        <v>140</v>
      </c>
      <c r="E172" s="184" t="s">
        <v>143</v>
      </c>
      <c r="F172" s="185">
        <v>42662</v>
      </c>
      <c r="G172" s="186">
        <v>2016</v>
      </c>
      <c r="H172" s="171" t="s">
        <v>2018</v>
      </c>
      <c r="I172" s="171" t="str">
        <f t="shared" si="9"/>
        <v>WV</v>
      </c>
      <c r="J172" s="171" t="str">
        <f t="shared" si="10"/>
        <v>OH</v>
      </c>
      <c r="K172" s="171" t="str">
        <f t="shared" si="11"/>
        <v>Northeast</v>
      </c>
      <c r="L172" s="171" t="str">
        <f>INDEX('State '!$A$1:$C$62,MATCH($I172,'State '!$B:$B,0),3)</f>
        <v>Northeast</v>
      </c>
      <c r="M172" s="171" t="str">
        <f>INDEX('State '!$A$1:$C$62,MATCH($J172,'State '!$B:$B,0),3)</f>
        <v>Northeast</v>
      </c>
      <c r="N172" s="171"/>
      <c r="O172" s="178">
        <v>77</v>
      </c>
      <c r="P172" s="178">
        <v>0</v>
      </c>
      <c r="Q172" s="178">
        <v>250</v>
      </c>
      <c r="R172" s="177"/>
      <c r="S172" s="171" t="s">
        <v>135</v>
      </c>
      <c r="T172" s="171" t="s">
        <v>381</v>
      </c>
      <c r="U172" s="171" t="s">
        <v>1951</v>
      </c>
      <c r="V172" s="171" t="s">
        <v>2239</v>
      </c>
      <c r="W172" s="170"/>
      <c r="X172" s="170"/>
      <c r="Y172" s="170"/>
    </row>
    <row r="173" spans="1:262" s="19" customFormat="1" x14ac:dyDescent="0.2">
      <c r="A173" s="171">
        <v>39990</v>
      </c>
      <c r="B173" s="184" t="s">
        <v>1403</v>
      </c>
      <c r="C173" s="184" t="s">
        <v>223</v>
      </c>
      <c r="D173" s="184" t="s">
        <v>140</v>
      </c>
      <c r="E173" s="184" t="s">
        <v>143</v>
      </c>
      <c r="F173" s="185">
        <v>37196</v>
      </c>
      <c r="G173" s="186">
        <v>2001</v>
      </c>
      <c r="H173" s="171" t="s">
        <v>388</v>
      </c>
      <c r="I173" s="171" t="str">
        <f t="shared" si="9"/>
        <v>PA</v>
      </c>
      <c r="J173" s="171" t="str">
        <f t="shared" si="10"/>
        <v>NY</v>
      </c>
      <c r="K173" s="171" t="str">
        <f t="shared" si="11"/>
        <v>Northeast</v>
      </c>
      <c r="L173" s="171" t="str">
        <f>INDEX('State '!$A$1:$C$62,MATCH($I173,'State '!$B:$B,0),3)</f>
        <v>Northeast</v>
      </c>
      <c r="M173" s="171" t="str">
        <f>INDEX('State '!$A$1:$C$62,MATCH($J173,'State '!$B:$B,0),3)</f>
        <v>Northeast</v>
      </c>
      <c r="N173" s="171"/>
      <c r="O173" s="178">
        <v>63.5</v>
      </c>
      <c r="P173" s="178">
        <v>13.8</v>
      </c>
      <c r="Q173" s="178"/>
      <c r="R173" s="177">
        <v>30</v>
      </c>
      <c r="S173" s="171" t="s">
        <v>135</v>
      </c>
      <c r="T173" s="171" t="s">
        <v>381</v>
      </c>
      <c r="U173" s="171" t="s">
        <v>1404</v>
      </c>
      <c r="V173" s="171"/>
      <c r="W173" s="170"/>
      <c r="X173" s="170"/>
      <c r="Y173" s="170"/>
    </row>
    <row r="174" spans="1:262" s="19" customFormat="1" x14ac:dyDescent="0.2">
      <c r="A174" s="171">
        <v>39990</v>
      </c>
      <c r="B174" s="184" t="s">
        <v>1598</v>
      </c>
      <c r="C174" s="184" t="s">
        <v>230</v>
      </c>
      <c r="D174" s="184" t="s">
        <v>140</v>
      </c>
      <c r="E174" s="184" t="s">
        <v>143</v>
      </c>
      <c r="F174" s="185">
        <v>36509</v>
      </c>
      <c r="G174" s="186">
        <v>1999</v>
      </c>
      <c r="H174" s="171" t="s">
        <v>10</v>
      </c>
      <c r="I174" s="171" t="str">
        <f t="shared" si="9"/>
        <v>NY</v>
      </c>
      <c r="J174" s="171" t="str">
        <f t="shared" si="10"/>
        <v>NY</v>
      </c>
      <c r="K174" s="171" t="str">
        <f t="shared" si="11"/>
        <v>Northeast</v>
      </c>
      <c r="L174" s="171" t="str">
        <f>INDEX('State '!$A$1:$C$62,MATCH($I174,'State '!$B:$B,0),3)</f>
        <v>Northeast</v>
      </c>
      <c r="M174" s="171" t="str">
        <f>INDEX('State '!$A$1:$C$62,MATCH($J174,'State '!$B:$B,0),3)</f>
        <v>Northeast</v>
      </c>
      <c r="N174" s="171"/>
      <c r="O174" s="178">
        <v>2.2000000000000002</v>
      </c>
      <c r="P174" s="178">
        <v>2</v>
      </c>
      <c r="Q174" s="178">
        <v>100</v>
      </c>
      <c r="R174" s="177">
        <v>12</v>
      </c>
      <c r="S174" s="171" t="s">
        <v>135</v>
      </c>
      <c r="T174" s="171" t="s">
        <v>381</v>
      </c>
      <c r="U174" s="171" t="s">
        <v>382</v>
      </c>
      <c r="V174" s="171"/>
      <c r="W174" s="170"/>
      <c r="X174" s="170"/>
      <c r="Y174" s="170"/>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c r="HN174" s="107"/>
      <c r="HO174" s="107"/>
      <c r="HP174" s="107"/>
      <c r="HQ174" s="107"/>
      <c r="HR174" s="107"/>
      <c r="HS174" s="107"/>
      <c r="HT174" s="107"/>
      <c r="HU174" s="107"/>
      <c r="HV174" s="107"/>
      <c r="HW174" s="107"/>
      <c r="HX174" s="107"/>
      <c r="HY174" s="107"/>
      <c r="HZ174" s="107"/>
      <c r="IA174" s="107"/>
      <c r="IB174" s="107"/>
      <c r="IC174" s="107"/>
      <c r="ID174" s="107"/>
      <c r="IE174" s="107"/>
      <c r="IF174" s="107"/>
      <c r="IG174" s="107"/>
      <c r="IH174" s="107"/>
      <c r="II174" s="107"/>
      <c r="IJ174" s="107"/>
      <c r="IK174" s="107"/>
      <c r="IL174" s="107"/>
      <c r="IM174" s="107"/>
      <c r="IN174" s="107"/>
      <c r="IO174" s="107"/>
      <c r="IP174" s="107"/>
      <c r="IQ174" s="107"/>
      <c r="IR174" s="107"/>
      <c r="IS174" s="107"/>
      <c r="IT174" s="107"/>
      <c r="IU174" s="107"/>
      <c r="IV174" s="107"/>
      <c r="IW174" s="107"/>
      <c r="IX174" s="107"/>
      <c r="IY174" s="107"/>
      <c r="IZ174" s="107"/>
      <c r="JA174" s="107"/>
      <c r="JB174" s="107"/>
    </row>
    <row r="175" spans="1:262" x14ac:dyDescent="0.2">
      <c r="A175" s="196">
        <v>39990</v>
      </c>
      <c r="B175" s="184" t="s">
        <v>1757</v>
      </c>
      <c r="C175" s="184" t="s">
        <v>223</v>
      </c>
      <c r="D175" s="184" t="s">
        <v>140</v>
      </c>
      <c r="E175" s="184" t="s">
        <v>143</v>
      </c>
      <c r="F175" s="185">
        <v>35735</v>
      </c>
      <c r="G175" s="186">
        <v>1997</v>
      </c>
      <c r="H175" s="171" t="s">
        <v>1758</v>
      </c>
      <c r="I175" s="171" t="str">
        <f t="shared" si="9"/>
        <v>PA</v>
      </c>
      <c r="J175" s="171" t="str">
        <f t="shared" si="10"/>
        <v>VA</v>
      </c>
      <c r="K175" s="171" t="str">
        <f t="shared" si="11"/>
        <v>Northeast</v>
      </c>
      <c r="L175" s="171" t="str">
        <f>INDEX('State '!$A$1:$C$62,MATCH($I175,'State '!$B:$B,0),3)</f>
        <v>Northeast</v>
      </c>
      <c r="M175" s="171" t="str">
        <f>INDEX('State '!$A$1:$C$62,MATCH($J175,'State '!$B:$B,0),3)</f>
        <v>Northeast</v>
      </c>
      <c r="N175" s="171"/>
      <c r="O175" s="178">
        <v>15.2</v>
      </c>
      <c r="P175" s="178"/>
      <c r="Q175" s="178">
        <v>19.5</v>
      </c>
      <c r="R175" s="177">
        <v>30</v>
      </c>
      <c r="S175" s="171" t="s">
        <v>135</v>
      </c>
      <c r="T175" s="171" t="s">
        <v>381</v>
      </c>
      <c r="U175" s="171" t="s">
        <v>1641</v>
      </c>
      <c r="V175" s="171"/>
      <c r="W175" s="170"/>
      <c r="X175" s="170"/>
      <c r="Y175" s="170"/>
      <c r="Z175" s="93"/>
      <c r="AA175" s="93"/>
      <c r="AB175" s="93"/>
    </row>
    <row r="176" spans="1:262" x14ac:dyDescent="0.2">
      <c r="A176" s="171">
        <v>39990</v>
      </c>
      <c r="B176" s="184" t="s">
        <v>1640</v>
      </c>
      <c r="C176" s="184" t="s">
        <v>223</v>
      </c>
      <c r="D176" s="184" t="s">
        <v>134</v>
      </c>
      <c r="E176" s="184" t="s">
        <v>143</v>
      </c>
      <c r="F176" s="185">
        <v>35855</v>
      </c>
      <c r="G176" s="186">
        <v>1998</v>
      </c>
      <c r="H176" s="171" t="s">
        <v>7</v>
      </c>
      <c r="I176" s="171" t="str">
        <f t="shared" si="9"/>
        <v>PA</v>
      </c>
      <c r="J176" s="171" t="str">
        <f t="shared" si="10"/>
        <v>PA</v>
      </c>
      <c r="K176" s="171" t="str">
        <f t="shared" si="11"/>
        <v>Northeast</v>
      </c>
      <c r="L176" s="171" t="str">
        <f>INDEX('State '!$A$1:$C$62,MATCH($I176,'State '!$B:$B,0),3)</f>
        <v>Northeast</v>
      </c>
      <c r="M176" s="171" t="str">
        <f>INDEX('State '!$A$1:$C$62,MATCH($J176,'State '!$B:$B,0),3)</f>
        <v>Northeast</v>
      </c>
      <c r="N176" s="171"/>
      <c r="O176" s="178">
        <v>1</v>
      </c>
      <c r="P176" s="178"/>
      <c r="Q176" s="178">
        <v>30</v>
      </c>
      <c r="R176" s="177" t="s">
        <v>685</v>
      </c>
      <c r="S176" s="171" t="s">
        <v>135</v>
      </c>
      <c r="T176" s="171" t="s">
        <v>381</v>
      </c>
      <c r="U176" s="171" t="s">
        <v>1641</v>
      </c>
      <c r="V176" s="171"/>
      <c r="W176" s="170"/>
      <c r="X176" s="170"/>
      <c r="Y176" s="170"/>
      <c r="Z176" s="93"/>
      <c r="AA176" s="93"/>
      <c r="AB176" s="93"/>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c r="IC176" s="19"/>
      <c r="ID176" s="19"/>
      <c r="IE176" s="19"/>
      <c r="IF176" s="19"/>
      <c r="IG176" s="19"/>
      <c r="IH176" s="19"/>
      <c r="II176" s="19"/>
      <c r="IJ176" s="19"/>
      <c r="IK176" s="19"/>
      <c r="IL176" s="19"/>
      <c r="IM176" s="19"/>
      <c r="IN176" s="19"/>
      <c r="IO176" s="19"/>
      <c r="IP176" s="19"/>
      <c r="IQ176" s="19"/>
      <c r="IR176" s="19"/>
      <c r="IS176" s="19"/>
      <c r="IT176" s="19"/>
      <c r="IU176" s="19"/>
      <c r="IV176" s="19"/>
      <c r="IW176" s="19"/>
      <c r="IX176" s="19"/>
      <c r="IY176" s="19"/>
      <c r="IZ176" s="19"/>
      <c r="JA176" s="19"/>
      <c r="JB176" s="19"/>
    </row>
    <row r="177" spans="1:262" s="19" customFormat="1" ht="25.5" x14ac:dyDescent="0.2">
      <c r="A177" s="196">
        <v>43314</v>
      </c>
      <c r="B177" s="184" t="s">
        <v>2001</v>
      </c>
      <c r="C177" s="172" t="s">
        <v>239</v>
      </c>
      <c r="D177" s="184" t="s">
        <v>134</v>
      </c>
      <c r="E177" s="173" t="s">
        <v>143</v>
      </c>
      <c r="F177" s="185">
        <v>43191</v>
      </c>
      <c r="G177" s="186">
        <v>2018</v>
      </c>
      <c r="H177" s="171" t="s">
        <v>6</v>
      </c>
      <c r="I177" s="171" t="str">
        <f t="shared" si="9"/>
        <v>TX</v>
      </c>
      <c r="J177" s="171" t="str">
        <f t="shared" si="10"/>
        <v>TX</v>
      </c>
      <c r="K177" s="176" t="str">
        <f t="shared" si="11"/>
        <v>South Central</v>
      </c>
      <c r="L177" s="171" t="str">
        <f>INDEX('State '!$A$1:$C$62,MATCH($I177,'State '!$B:$B,0),3)</f>
        <v>South Central</v>
      </c>
      <c r="M177" s="171" t="str">
        <f>INDEX('State '!$A$1:$C$62,MATCH($J177,'State '!$B:$B,0),3)</f>
        <v>South Central</v>
      </c>
      <c r="N177" s="171"/>
      <c r="O177" s="178">
        <v>545</v>
      </c>
      <c r="P177" s="178">
        <v>65</v>
      </c>
      <c r="Q177" s="178">
        <v>1400</v>
      </c>
      <c r="R177" s="177" t="s">
        <v>561</v>
      </c>
      <c r="S177" s="171" t="s">
        <v>135</v>
      </c>
      <c r="T177" s="171" t="s">
        <v>187</v>
      </c>
      <c r="U177" s="171" t="s">
        <v>2155</v>
      </c>
      <c r="V177" s="171" t="s">
        <v>2236</v>
      </c>
      <c r="W177" s="170" t="s">
        <v>2581</v>
      </c>
      <c r="X177" s="170"/>
      <c r="Y177" s="170"/>
    </row>
    <row r="178" spans="1:262" x14ac:dyDescent="0.2">
      <c r="A178" s="196">
        <v>43124</v>
      </c>
      <c r="B178" s="172" t="s">
        <v>2109</v>
      </c>
      <c r="C178" s="172" t="s">
        <v>2110</v>
      </c>
      <c r="D178" s="172" t="s">
        <v>136</v>
      </c>
      <c r="E178" s="173" t="s">
        <v>143</v>
      </c>
      <c r="F178" s="174">
        <v>42675</v>
      </c>
      <c r="G178" s="175">
        <v>2016</v>
      </c>
      <c r="H178" s="171" t="s">
        <v>53</v>
      </c>
      <c r="I178" s="171" t="str">
        <f t="shared" si="9"/>
        <v>SC</v>
      </c>
      <c r="J178" s="171" t="str">
        <f t="shared" si="10"/>
        <v>SC</v>
      </c>
      <c r="K178" s="171" t="str">
        <f t="shared" si="11"/>
        <v>Southeast</v>
      </c>
      <c r="L178" s="171" t="str">
        <f>INDEX('State '!$A$1:$C$62,MATCH($I178,'State '!$B:$B,0),3)</f>
        <v>Southeast</v>
      </c>
      <c r="M178" s="171" t="str">
        <f>INDEX('State '!$A$1:$C$62,MATCH($J178,'State '!$B:$B,0),3)</f>
        <v>Southeast</v>
      </c>
      <c r="N178" s="171"/>
      <c r="O178" s="178">
        <v>36</v>
      </c>
      <c r="P178" s="177">
        <v>29</v>
      </c>
      <c r="Q178" s="177">
        <v>18</v>
      </c>
      <c r="R178" s="178">
        <v>8</v>
      </c>
      <c r="S178" s="179" t="s">
        <v>135</v>
      </c>
      <c r="T178" s="176" t="s">
        <v>381</v>
      </c>
      <c r="U178" s="180" t="s">
        <v>2111</v>
      </c>
      <c r="V178" s="171" t="s">
        <v>2236</v>
      </c>
      <c r="W178" s="170"/>
      <c r="X178" s="170"/>
      <c r="Y178" s="170"/>
      <c r="Z178" s="93"/>
      <c r="AA178" s="93"/>
      <c r="AB178" s="93"/>
    </row>
    <row r="179" spans="1:262" s="19" customFormat="1" x14ac:dyDescent="0.2">
      <c r="A179" s="171">
        <v>42612</v>
      </c>
      <c r="B179" s="172" t="s">
        <v>2109</v>
      </c>
      <c r="C179" s="172" t="s">
        <v>2110</v>
      </c>
      <c r="D179" s="172" t="s">
        <v>136</v>
      </c>
      <c r="E179" s="173" t="s">
        <v>423</v>
      </c>
      <c r="F179" s="174"/>
      <c r="G179" s="175">
        <v>2016</v>
      </c>
      <c r="H179" s="171" t="s">
        <v>53</v>
      </c>
      <c r="I179" s="171" t="str">
        <f t="shared" si="9"/>
        <v>SC</v>
      </c>
      <c r="J179" s="171" t="str">
        <f t="shared" si="10"/>
        <v>SC</v>
      </c>
      <c r="K179" s="171" t="str">
        <f t="shared" si="11"/>
        <v>Southeast</v>
      </c>
      <c r="L179" s="171" t="str">
        <f>INDEX('State '!$A$1:$C$62,MATCH($I179,'State '!$B:$B,0),3)</f>
        <v>Southeast</v>
      </c>
      <c r="M179" s="171" t="str">
        <f>INDEX('State '!$A$1:$C$62,MATCH($J179,'State '!$B:$B,0),3)</f>
        <v>Southeast</v>
      </c>
      <c r="N179" s="171"/>
      <c r="O179" s="178">
        <v>36</v>
      </c>
      <c r="P179" s="177">
        <v>29</v>
      </c>
      <c r="Q179" s="177">
        <v>18</v>
      </c>
      <c r="R179" s="178">
        <v>8</v>
      </c>
      <c r="S179" s="179" t="s">
        <v>135</v>
      </c>
      <c r="T179" s="176" t="s">
        <v>381</v>
      </c>
      <c r="U179" s="180" t="s">
        <v>2111</v>
      </c>
      <c r="V179" s="171" t="s">
        <v>2236</v>
      </c>
      <c r="W179" s="170"/>
      <c r="X179" s="170"/>
      <c r="Y179" s="170"/>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row>
    <row r="180" spans="1:262" x14ac:dyDescent="0.2">
      <c r="A180" s="196">
        <v>39990</v>
      </c>
      <c r="B180" s="184" t="s">
        <v>1161</v>
      </c>
      <c r="C180" s="184" t="s">
        <v>1927</v>
      </c>
      <c r="D180" s="184" t="s">
        <v>134</v>
      </c>
      <c r="E180" s="184" t="s">
        <v>143</v>
      </c>
      <c r="F180" s="185">
        <v>38292</v>
      </c>
      <c r="G180" s="186">
        <v>2004</v>
      </c>
      <c r="H180" s="171" t="s">
        <v>41</v>
      </c>
      <c r="I180" s="171" t="str">
        <f t="shared" si="9"/>
        <v>MI</v>
      </c>
      <c r="J180" s="171" t="str">
        <f t="shared" si="10"/>
        <v>MI</v>
      </c>
      <c r="K180" s="171" t="str">
        <f t="shared" si="11"/>
        <v>Midwest</v>
      </c>
      <c r="L180" s="171" t="str">
        <f>INDEX('State '!$A$1:$C$62,MATCH($I180,'State '!$B:$B,0),3)</f>
        <v>Midwest</v>
      </c>
      <c r="M180" s="171" t="str">
        <f>INDEX('State '!$A$1:$C$62,MATCH($J180,'State '!$B:$B,0),3)</f>
        <v>Midwest</v>
      </c>
      <c r="N180" s="171"/>
      <c r="O180" s="178">
        <v>2</v>
      </c>
      <c r="P180" s="178">
        <v>1.6</v>
      </c>
      <c r="Q180" s="178">
        <v>700</v>
      </c>
      <c r="R180" s="177">
        <v>20</v>
      </c>
      <c r="S180" s="171" t="s">
        <v>138</v>
      </c>
      <c r="T180" s="171" t="s">
        <v>187</v>
      </c>
      <c r="U180" s="171" t="s">
        <v>382</v>
      </c>
      <c r="V180" s="171"/>
      <c r="W180" s="170"/>
      <c r="X180" s="170"/>
      <c r="Y180" s="170"/>
      <c r="Z180" s="93"/>
      <c r="AA180" s="93"/>
      <c r="AB180" s="93"/>
    </row>
    <row r="181" spans="1:262" s="19" customFormat="1" x14ac:dyDescent="0.2">
      <c r="A181" s="196">
        <v>42853</v>
      </c>
      <c r="B181" s="184" t="s">
        <v>2192</v>
      </c>
      <c r="C181" s="184" t="s">
        <v>2080</v>
      </c>
      <c r="D181" s="184" t="s">
        <v>136</v>
      </c>
      <c r="E181" s="173" t="s">
        <v>143</v>
      </c>
      <c r="F181" s="185">
        <v>42765</v>
      </c>
      <c r="G181" s="186">
        <v>2017</v>
      </c>
      <c r="H181" s="171" t="s">
        <v>410</v>
      </c>
      <c r="I181" s="171" t="str">
        <f t="shared" si="9"/>
        <v>TX</v>
      </c>
      <c r="J181" s="171" t="str">
        <f t="shared" si="10"/>
        <v>MX</v>
      </c>
      <c r="K181" s="176" t="str">
        <f t="shared" si="11"/>
        <v>South Central, Mexico</v>
      </c>
      <c r="L181" s="171" t="str">
        <f>INDEX('State '!$A$1:$C$62,MATCH($I181,'State '!$B:$B,0),3)</f>
        <v>South Central</v>
      </c>
      <c r="M181" s="171" t="str">
        <f>INDEX('State '!$A$1:$C$62,MATCH($J181,'State '!$B:$B,0),3)</f>
        <v>Mexico</v>
      </c>
      <c r="N181" s="171"/>
      <c r="O181" s="178">
        <v>2.5</v>
      </c>
      <c r="P181" s="178">
        <v>195</v>
      </c>
      <c r="Q181" s="178">
        <v>1100</v>
      </c>
      <c r="R181" s="177">
        <v>42</v>
      </c>
      <c r="S181" s="171" t="s">
        <v>135</v>
      </c>
      <c r="T181" s="171" t="s">
        <v>381</v>
      </c>
      <c r="U181" s="171" t="s">
        <v>2081</v>
      </c>
      <c r="V181" s="171" t="s">
        <v>2239</v>
      </c>
      <c r="W181" s="170"/>
      <c r="X181" s="170"/>
      <c r="Y181" s="170"/>
    </row>
    <row r="182" spans="1:262" s="19" customFormat="1" x14ac:dyDescent="0.2">
      <c r="A182" s="196">
        <v>39990</v>
      </c>
      <c r="B182" s="184" t="s">
        <v>1762</v>
      </c>
      <c r="C182" s="184" t="s">
        <v>333</v>
      </c>
      <c r="D182" s="184" t="s">
        <v>140</v>
      </c>
      <c r="E182" s="184" t="s">
        <v>143</v>
      </c>
      <c r="F182" s="185">
        <v>35735</v>
      </c>
      <c r="G182" s="186">
        <v>1997</v>
      </c>
      <c r="H182" s="171" t="s">
        <v>53</v>
      </c>
      <c r="I182" s="171" t="str">
        <f t="shared" si="9"/>
        <v>SC</v>
      </c>
      <c r="J182" s="171" t="str">
        <f t="shared" si="10"/>
        <v>SC</v>
      </c>
      <c r="K182" s="171" t="str">
        <f t="shared" si="11"/>
        <v>Southeast</v>
      </c>
      <c r="L182" s="171" t="str">
        <f>INDEX('State '!$A$1:$C$62,MATCH($I182,'State '!$B:$B,0),3)</f>
        <v>Southeast</v>
      </c>
      <c r="M182" s="171" t="str">
        <f>INDEX('State '!$A$1:$C$62,MATCH($J182,'State '!$B:$B,0),3)</f>
        <v>Southeast</v>
      </c>
      <c r="N182" s="171"/>
      <c r="O182" s="178">
        <v>10</v>
      </c>
      <c r="P182" s="178"/>
      <c r="Q182" s="178">
        <v>200</v>
      </c>
      <c r="R182" s="177"/>
      <c r="S182" s="171" t="s">
        <v>138</v>
      </c>
      <c r="T182" s="171" t="s">
        <v>187</v>
      </c>
      <c r="U182" s="171" t="s">
        <v>382</v>
      </c>
      <c r="V182" s="171"/>
      <c r="W182" s="170"/>
      <c r="X182" s="170"/>
      <c r="Y182" s="170"/>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row>
    <row r="183" spans="1:262" x14ac:dyDescent="0.2">
      <c r="A183" s="171">
        <v>39990</v>
      </c>
      <c r="B183" s="184" t="s">
        <v>2131</v>
      </c>
      <c r="C183" s="184" t="s">
        <v>329</v>
      </c>
      <c r="D183" s="184" t="s">
        <v>140</v>
      </c>
      <c r="E183" s="184" t="s">
        <v>143</v>
      </c>
      <c r="F183" s="185">
        <v>38301</v>
      </c>
      <c r="G183" s="186">
        <v>2004</v>
      </c>
      <c r="H183" s="171" t="s">
        <v>38</v>
      </c>
      <c r="I183" s="171" t="str">
        <f t="shared" si="9"/>
        <v>NH</v>
      </c>
      <c r="J183" s="171" t="str">
        <f t="shared" si="10"/>
        <v>NH</v>
      </c>
      <c r="K183" s="171" t="str">
        <f t="shared" si="11"/>
        <v>Northeast</v>
      </c>
      <c r="L183" s="171" t="str">
        <f>INDEX('State '!$A$1:$C$62,MATCH($I183,'State '!$B:$B,0),3)</f>
        <v>Northeast</v>
      </c>
      <c r="M183" s="171" t="str">
        <f>INDEX('State '!$A$1:$C$62,MATCH($J183,'State '!$B:$B,0),3)</f>
        <v>Northeast</v>
      </c>
      <c r="N183" s="171"/>
      <c r="O183" s="178">
        <v>3.87</v>
      </c>
      <c r="P183" s="178">
        <v>7</v>
      </c>
      <c r="Q183" s="178">
        <v>50</v>
      </c>
      <c r="R183" s="177">
        <v>12</v>
      </c>
      <c r="S183" s="171" t="s">
        <v>138</v>
      </c>
      <c r="T183" s="171" t="s">
        <v>187</v>
      </c>
      <c r="U183" s="171" t="s">
        <v>382</v>
      </c>
      <c r="V183" s="171"/>
      <c r="W183" s="170"/>
      <c r="X183" s="170"/>
      <c r="Y183" s="170"/>
      <c r="Z183" s="93"/>
      <c r="AA183" s="93"/>
      <c r="AB183" s="93"/>
    </row>
    <row r="184" spans="1:262" x14ac:dyDescent="0.2">
      <c r="A184" s="171">
        <v>43068</v>
      </c>
      <c r="B184" s="184" t="s">
        <v>1877</v>
      </c>
      <c r="C184" s="172" t="s">
        <v>206</v>
      </c>
      <c r="D184" s="184" t="s">
        <v>140</v>
      </c>
      <c r="E184" s="184" t="s">
        <v>143</v>
      </c>
      <c r="F184" s="185">
        <v>43040</v>
      </c>
      <c r="G184" s="186">
        <v>2017</v>
      </c>
      <c r="H184" s="171" t="s">
        <v>783</v>
      </c>
      <c r="I184" s="171" t="str">
        <f t="shared" si="9"/>
        <v>NY</v>
      </c>
      <c r="J184" s="171" t="str">
        <f t="shared" si="10"/>
        <v>CT</v>
      </c>
      <c r="K184" s="176" t="str">
        <f t="shared" si="11"/>
        <v>Northeast</v>
      </c>
      <c r="L184" s="171" t="str">
        <f>INDEX('State '!$A$1:$C$62,MATCH($I184,'State '!$B:$B,0),3)</f>
        <v>Northeast</v>
      </c>
      <c r="M184" s="171" t="str">
        <f>INDEX('State '!$A$1:$C$62,MATCH($J184,'State '!$B:$B,0),3)</f>
        <v>Northeast</v>
      </c>
      <c r="N184" s="171"/>
      <c r="O184" s="178">
        <v>85.6</v>
      </c>
      <c r="P184" s="178">
        <v>13.3</v>
      </c>
      <c r="Q184" s="178">
        <v>72.099999999999994</v>
      </c>
      <c r="R184" s="177" t="s">
        <v>384</v>
      </c>
      <c r="S184" s="171" t="s">
        <v>135</v>
      </c>
      <c r="T184" s="171" t="s">
        <v>381</v>
      </c>
      <c r="U184" s="171" t="s">
        <v>2175</v>
      </c>
      <c r="V184" s="171" t="s">
        <v>2239</v>
      </c>
      <c r="W184" s="170"/>
      <c r="X184" s="170"/>
      <c r="Y184" s="170"/>
      <c r="Z184" s="93"/>
      <c r="AA184" s="93"/>
      <c r="AB184" s="93"/>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c r="HV184" s="19"/>
      <c r="HW184" s="19"/>
      <c r="HX184" s="19"/>
      <c r="HY184" s="19"/>
      <c r="HZ184" s="19"/>
      <c r="IA184" s="19"/>
      <c r="IB184" s="19"/>
      <c r="IC184" s="19"/>
      <c r="ID184" s="19"/>
      <c r="IE184" s="19"/>
      <c r="IF184" s="19"/>
      <c r="IG184" s="19"/>
      <c r="IH184" s="19"/>
      <c r="II184" s="19"/>
      <c r="IJ184" s="19"/>
      <c r="IK184" s="19"/>
      <c r="IL184" s="19"/>
      <c r="IM184" s="19"/>
      <c r="IN184" s="19"/>
      <c r="IO184" s="19"/>
      <c r="IP184" s="19"/>
      <c r="IQ184" s="19"/>
      <c r="IR184" s="19"/>
      <c r="IS184" s="19"/>
      <c r="IT184" s="19"/>
      <c r="IU184" s="19"/>
      <c r="IV184" s="19"/>
      <c r="IW184" s="19"/>
      <c r="IX184" s="19"/>
      <c r="IY184" s="19"/>
      <c r="IZ184" s="19"/>
      <c r="JA184" s="19"/>
      <c r="JB184" s="19"/>
    </row>
    <row r="185" spans="1:262" s="19" customFormat="1" ht="25.5" x14ac:dyDescent="0.2">
      <c r="A185" s="225">
        <v>43885</v>
      </c>
      <c r="B185" s="223" t="s">
        <v>387</v>
      </c>
      <c r="C185" s="223" t="s">
        <v>1849</v>
      </c>
      <c r="D185" s="223" t="s">
        <v>136</v>
      </c>
      <c r="E185" s="223" t="s">
        <v>2437</v>
      </c>
      <c r="F185" s="63"/>
      <c r="G185" s="121" t="s">
        <v>382</v>
      </c>
      <c r="H185" s="225" t="s">
        <v>388</v>
      </c>
      <c r="I185" s="225" t="str">
        <f t="shared" si="9"/>
        <v>PA</v>
      </c>
      <c r="J185" s="225" t="str">
        <f t="shared" si="10"/>
        <v>NY</v>
      </c>
      <c r="K185" s="231" t="str">
        <f t="shared" si="11"/>
        <v>Northeast</v>
      </c>
      <c r="L185" s="225" t="str">
        <f>INDEX('State '!$A$1:$C$62,MATCH($I185,'State '!$B:$B,0),3)</f>
        <v>Northeast</v>
      </c>
      <c r="M185" s="225" t="str">
        <f>INDEX('State '!$A$1:$C$62,MATCH($J185,'State '!$B:$B,0),3)</f>
        <v>Northeast</v>
      </c>
      <c r="N185" s="225"/>
      <c r="O185" s="178">
        <v>683</v>
      </c>
      <c r="P185" s="121">
        <v>121</v>
      </c>
      <c r="Q185" s="165">
        <v>650</v>
      </c>
      <c r="R185" s="104">
        <v>30</v>
      </c>
      <c r="S185" s="225" t="s">
        <v>135</v>
      </c>
      <c r="T185" s="225" t="s">
        <v>381</v>
      </c>
      <c r="U185" s="225" t="s">
        <v>1925</v>
      </c>
      <c r="V185" s="225" t="s">
        <v>2239</v>
      </c>
      <c r="W185" s="223" t="s">
        <v>2920</v>
      </c>
      <c r="X185" s="223"/>
      <c r="Y185" s="226"/>
    </row>
    <row r="186" spans="1:262" s="19" customFormat="1" x14ac:dyDescent="0.2">
      <c r="A186" s="171">
        <v>39990</v>
      </c>
      <c r="B186" s="184" t="s">
        <v>1121</v>
      </c>
      <c r="C186" s="184" t="s">
        <v>321</v>
      </c>
      <c r="D186" s="184" t="s">
        <v>136</v>
      </c>
      <c r="E186" s="184" t="s">
        <v>143</v>
      </c>
      <c r="F186" s="185">
        <v>38661</v>
      </c>
      <c r="G186" s="186">
        <v>2005</v>
      </c>
      <c r="H186" s="171" t="s">
        <v>41</v>
      </c>
      <c r="I186" s="171" t="str">
        <f t="shared" si="9"/>
        <v>MI</v>
      </c>
      <c r="J186" s="171" t="str">
        <f t="shared" si="10"/>
        <v>MI</v>
      </c>
      <c r="K186" s="171" t="str">
        <f t="shared" si="11"/>
        <v>Midwest</v>
      </c>
      <c r="L186" s="171" t="str">
        <f>INDEX('State '!$A$1:$C$62,MATCH($I186,'State '!$B:$B,0),3)</f>
        <v>Midwest</v>
      </c>
      <c r="M186" s="171" t="str">
        <f>INDEX('State '!$A$1:$C$62,MATCH($J186,'State '!$B:$B,0),3)</f>
        <v>Midwest</v>
      </c>
      <c r="N186" s="171"/>
      <c r="O186" s="178">
        <v>27.74</v>
      </c>
      <c r="P186" s="178">
        <v>11.3</v>
      </c>
      <c r="Q186" s="178">
        <v>135</v>
      </c>
      <c r="R186" s="177">
        <v>36</v>
      </c>
      <c r="S186" s="171" t="s">
        <v>138</v>
      </c>
      <c r="T186" s="171" t="s">
        <v>187</v>
      </c>
      <c r="U186" s="171" t="s">
        <v>382</v>
      </c>
      <c r="V186" s="171"/>
      <c r="W186" s="170"/>
      <c r="X186" s="170"/>
      <c r="Y186" s="170"/>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row>
    <row r="187" spans="1:262" x14ac:dyDescent="0.2">
      <c r="A187" s="171">
        <v>39990</v>
      </c>
      <c r="B187" s="184" t="s">
        <v>1169</v>
      </c>
      <c r="C187" s="184" t="s">
        <v>328</v>
      </c>
      <c r="D187" s="184" t="s">
        <v>136</v>
      </c>
      <c r="E187" s="184" t="s">
        <v>143</v>
      </c>
      <c r="F187" s="185">
        <v>38352</v>
      </c>
      <c r="G187" s="186">
        <v>2004</v>
      </c>
      <c r="H187" s="171" t="s">
        <v>2</v>
      </c>
      <c r="I187" s="171" t="str">
        <f t="shared" si="9"/>
        <v>OR</v>
      </c>
      <c r="J187" s="171" t="str">
        <f t="shared" si="10"/>
        <v>OR</v>
      </c>
      <c r="K187" s="171" t="str">
        <f t="shared" si="11"/>
        <v>Pacific</v>
      </c>
      <c r="L187" s="171" t="str">
        <f>INDEX('State '!$A$1:$C$62,MATCH($I187,'State '!$B:$B,0),3)</f>
        <v>Pacific</v>
      </c>
      <c r="M187" s="171" t="str">
        <f>INDEX('State '!$A$1:$C$62,MATCH($J187,'State '!$B:$B,0),3)</f>
        <v>Pacific</v>
      </c>
      <c r="N187" s="171"/>
      <c r="O187" s="178">
        <v>28</v>
      </c>
      <c r="P187" s="178">
        <v>72.400000000000006</v>
      </c>
      <c r="Q187" s="178">
        <v>70</v>
      </c>
      <c r="R187" s="177" t="s">
        <v>1170</v>
      </c>
      <c r="S187" s="171" t="s">
        <v>138</v>
      </c>
      <c r="T187" s="171" t="s">
        <v>187</v>
      </c>
      <c r="U187" s="171" t="s">
        <v>382</v>
      </c>
      <c r="V187" s="171"/>
      <c r="W187" s="170"/>
      <c r="X187" s="170"/>
      <c r="Y187" s="170"/>
      <c r="Z187" s="93"/>
      <c r="AA187" s="93"/>
      <c r="AB187" s="93"/>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row>
    <row r="188" spans="1:262" ht="25.5" x14ac:dyDescent="0.2">
      <c r="A188" s="196">
        <v>43291</v>
      </c>
      <c r="B188" s="184" t="s">
        <v>2086</v>
      </c>
      <c r="C188" s="184" t="s">
        <v>1781</v>
      </c>
      <c r="D188" s="184" t="s">
        <v>134</v>
      </c>
      <c r="E188" s="184" t="s">
        <v>143</v>
      </c>
      <c r="F188" s="185">
        <v>43290</v>
      </c>
      <c r="G188" s="186">
        <v>2018</v>
      </c>
      <c r="H188" s="171" t="s">
        <v>10</v>
      </c>
      <c r="I188" s="171" t="str">
        <f t="shared" si="9"/>
        <v>NY</v>
      </c>
      <c r="J188" s="171" t="str">
        <f t="shared" si="10"/>
        <v>NY</v>
      </c>
      <c r="K188" s="176" t="str">
        <f t="shared" si="11"/>
        <v>Northeast</v>
      </c>
      <c r="L188" s="171" t="str">
        <f>INDEX('State '!$A$1:$C$62,MATCH($I188,'State '!$B:$B,0),3)</f>
        <v>Northeast</v>
      </c>
      <c r="M188" s="171" t="str">
        <f>INDEX('State '!$A$1:$C$62,MATCH($J188,'State '!$B:$B,0),3)</f>
        <v>Northeast</v>
      </c>
      <c r="N188" s="171"/>
      <c r="O188" s="178">
        <v>40</v>
      </c>
      <c r="P188" s="178">
        <v>8</v>
      </c>
      <c r="Q188" s="178">
        <v>130</v>
      </c>
      <c r="R188" s="177">
        <v>16</v>
      </c>
      <c r="S188" s="171" t="s">
        <v>135</v>
      </c>
      <c r="T188" s="171" t="s">
        <v>381</v>
      </c>
      <c r="U188" s="171" t="s">
        <v>2314</v>
      </c>
      <c r="V188" s="171" t="s">
        <v>2236</v>
      </c>
      <c r="W188" s="170" t="s">
        <v>2743</v>
      </c>
      <c r="X188" s="170" t="s">
        <v>2905</v>
      </c>
      <c r="Y188" s="170" t="s">
        <v>2560</v>
      </c>
      <c r="Z188" s="93"/>
      <c r="AA188" s="93"/>
      <c r="AB188" s="93"/>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c r="IN188" s="19"/>
      <c r="IO188" s="19"/>
      <c r="IP188" s="19"/>
      <c r="IQ188" s="19"/>
      <c r="IR188" s="19"/>
      <c r="IS188" s="19"/>
      <c r="IT188" s="19"/>
      <c r="IU188" s="19"/>
      <c r="IV188" s="19"/>
      <c r="IW188" s="19"/>
      <c r="IX188" s="19"/>
      <c r="IY188" s="19"/>
      <c r="IZ188" s="19"/>
      <c r="JA188" s="19"/>
      <c r="JB188" s="19"/>
    </row>
    <row r="189" spans="1:262" s="19" customFormat="1" x14ac:dyDescent="0.2">
      <c r="A189" s="171">
        <v>42161</v>
      </c>
      <c r="B189" s="184" t="s">
        <v>2187</v>
      </c>
      <c r="C189" s="184" t="s">
        <v>1881</v>
      </c>
      <c r="D189" s="184" t="s">
        <v>1935</v>
      </c>
      <c r="E189" s="184" t="s">
        <v>143</v>
      </c>
      <c r="F189" s="185">
        <v>42121</v>
      </c>
      <c r="G189" s="186">
        <v>2015</v>
      </c>
      <c r="H189" s="171" t="s">
        <v>0</v>
      </c>
      <c r="I189" s="171" t="str">
        <f t="shared" si="9"/>
        <v>LA</v>
      </c>
      <c r="J189" s="171" t="str">
        <f t="shared" si="10"/>
        <v>LA</v>
      </c>
      <c r="K189" s="171" t="str">
        <f t="shared" si="11"/>
        <v>South Central</v>
      </c>
      <c r="L189" s="171" t="str">
        <f>INDEX('State '!$A$1:$C$62,MATCH($I189,'State '!$B:$B,0),3)</f>
        <v>South Central</v>
      </c>
      <c r="M189" s="171" t="str">
        <f>INDEX('State '!$A$1:$C$62,MATCH($J189,'State '!$B:$B,0),3)</f>
        <v>South Central</v>
      </c>
      <c r="N189" s="171"/>
      <c r="O189" s="178">
        <v>100</v>
      </c>
      <c r="P189" s="178">
        <v>0.04</v>
      </c>
      <c r="Q189" s="178">
        <v>1500</v>
      </c>
      <c r="R189" s="177">
        <v>42</v>
      </c>
      <c r="S189" s="171" t="s">
        <v>135</v>
      </c>
      <c r="T189" s="171" t="s">
        <v>381</v>
      </c>
      <c r="U189" s="171" t="s">
        <v>1882</v>
      </c>
      <c r="V189" s="171" t="s">
        <v>2236</v>
      </c>
      <c r="W189" s="170"/>
      <c r="X189" s="170"/>
      <c r="Y189" s="170"/>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row>
    <row r="190" spans="1:262" ht="25.5" x14ac:dyDescent="0.2">
      <c r="A190" s="225">
        <v>43993</v>
      </c>
      <c r="B190" s="223" t="s">
        <v>2177</v>
      </c>
      <c r="C190" s="223" t="s">
        <v>1881</v>
      </c>
      <c r="D190" s="223" t="s">
        <v>1935</v>
      </c>
      <c r="E190" s="223" t="s">
        <v>2437</v>
      </c>
      <c r="F190" s="63"/>
      <c r="G190" s="64" t="s">
        <v>382</v>
      </c>
      <c r="H190" s="225" t="s">
        <v>0</v>
      </c>
      <c r="I190" s="225" t="str">
        <f t="shared" si="9"/>
        <v>LA</v>
      </c>
      <c r="J190" s="225" t="str">
        <f t="shared" si="10"/>
        <v>LA</v>
      </c>
      <c r="K190" s="231" t="str">
        <f t="shared" si="11"/>
        <v>South Central</v>
      </c>
      <c r="L190" s="225" t="str">
        <f>INDEX('State '!$A$1:$C$62,MATCH($I190,'State '!$B:$B,0),3)</f>
        <v>South Central</v>
      </c>
      <c r="M190" s="225" t="str">
        <f>INDEX('State '!$A$1:$C$62,MATCH($J190,'State '!$B:$B,0),3)</f>
        <v>South Central</v>
      </c>
      <c r="N190" s="225"/>
      <c r="O190" s="178">
        <v>610</v>
      </c>
      <c r="P190" s="178">
        <v>104.3</v>
      </c>
      <c r="Q190" s="165">
        <v>1500</v>
      </c>
      <c r="R190" s="104">
        <v>42</v>
      </c>
      <c r="S190" s="225" t="s">
        <v>135</v>
      </c>
      <c r="T190" s="225" t="s">
        <v>381</v>
      </c>
      <c r="U190" s="225" t="s">
        <v>2229</v>
      </c>
      <c r="V190" s="225" t="s">
        <v>2236</v>
      </c>
      <c r="W190" s="223" t="s">
        <v>2921</v>
      </c>
      <c r="X190" s="223" t="s">
        <v>2904</v>
      </c>
      <c r="Y190" s="226"/>
      <c r="Z190" s="93"/>
      <c r="AA190" s="93"/>
      <c r="AB190" s="93"/>
    </row>
    <row r="191" spans="1:262" s="19" customFormat="1" x14ac:dyDescent="0.2">
      <c r="A191" s="196">
        <v>42607</v>
      </c>
      <c r="B191" s="184" t="s">
        <v>2177</v>
      </c>
      <c r="C191" s="184" t="s">
        <v>1881</v>
      </c>
      <c r="D191" s="184" t="s">
        <v>1935</v>
      </c>
      <c r="E191" s="184" t="s">
        <v>389</v>
      </c>
      <c r="F191" s="185"/>
      <c r="G191" s="186">
        <v>2016</v>
      </c>
      <c r="H191" s="171" t="s">
        <v>0</v>
      </c>
      <c r="I191" s="171" t="str">
        <f t="shared" si="9"/>
        <v>LA</v>
      </c>
      <c r="J191" s="171" t="str">
        <f t="shared" si="10"/>
        <v>LA</v>
      </c>
      <c r="K191" s="171" t="str">
        <f t="shared" si="11"/>
        <v>South Central</v>
      </c>
      <c r="L191" s="171" t="str">
        <f>INDEX('State '!$A$1:$C$62,MATCH($I191,'State '!$B:$B,0),3)</f>
        <v>South Central</v>
      </c>
      <c r="M191" s="171" t="str">
        <f>INDEX('State '!$A$1:$C$62,MATCH($J191,'State '!$B:$B,0),3)</f>
        <v>South Central</v>
      </c>
      <c r="N191" s="171"/>
      <c r="O191" s="178">
        <v>610</v>
      </c>
      <c r="P191" s="178">
        <v>104.3</v>
      </c>
      <c r="Q191" s="178">
        <v>1500</v>
      </c>
      <c r="R191" s="177">
        <v>42</v>
      </c>
      <c r="S191" s="171" t="s">
        <v>135</v>
      </c>
      <c r="T191" s="171" t="s">
        <v>381</v>
      </c>
      <c r="U191" s="171" t="s">
        <v>2229</v>
      </c>
      <c r="V191" s="171" t="s">
        <v>2236</v>
      </c>
      <c r="W191" s="170"/>
      <c r="X191" s="170"/>
      <c r="Y191" s="170"/>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row>
    <row r="192" spans="1:262" x14ac:dyDescent="0.2">
      <c r="A192" s="171">
        <v>39990</v>
      </c>
      <c r="B192" s="184" t="s">
        <v>1062</v>
      </c>
      <c r="C192" s="184" t="s">
        <v>301</v>
      </c>
      <c r="D192" s="184" t="s">
        <v>140</v>
      </c>
      <c r="E192" s="184" t="s">
        <v>143</v>
      </c>
      <c r="F192" s="185">
        <v>38777</v>
      </c>
      <c r="G192" s="186">
        <v>2006</v>
      </c>
      <c r="H192" s="171" t="s">
        <v>6</v>
      </c>
      <c r="I192" s="171" t="str">
        <f t="shared" si="9"/>
        <v>TX</v>
      </c>
      <c r="J192" s="171" t="str">
        <f t="shared" si="10"/>
        <v>TX</v>
      </c>
      <c r="K192" s="171" t="str">
        <f t="shared" si="11"/>
        <v>South Central</v>
      </c>
      <c r="L192" s="171" t="str">
        <f>INDEX('State '!$A$1:$C$62,MATCH($I192,'State '!$B:$B,0),3)</f>
        <v>South Central</v>
      </c>
      <c r="M192" s="171" t="str">
        <f>INDEX('State '!$A$1:$C$62,MATCH($J192,'State '!$B:$B,0),3)</f>
        <v>South Central</v>
      </c>
      <c r="N192" s="171"/>
      <c r="O192" s="178">
        <v>20</v>
      </c>
      <c r="P192" s="178">
        <v>30</v>
      </c>
      <c r="Q192" s="178">
        <v>55</v>
      </c>
      <c r="R192" s="177">
        <v>16</v>
      </c>
      <c r="S192" s="171" t="s">
        <v>138</v>
      </c>
      <c r="T192" s="171" t="s">
        <v>187</v>
      </c>
      <c r="U192" s="171" t="s">
        <v>382</v>
      </c>
      <c r="V192" s="171"/>
      <c r="W192" s="170"/>
      <c r="X192" s="170"/>
      <c r="Y192" s="170"/>
      <c r="Z192" s="93"/>
      <c r="AA192" s="93"/>
      <c r="AB192" s="93"/>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row>
    <row r="193" spans="1:262" x14ac:dyDescent="0.2">
      <c r="A193" s="171">
        <v>39990</v>
      </c>
      <c r="B193" s="184" t="s">
        <v>1054</v>
      </c>
      <c r="C193" s="184" t="s">
        <v>301</v>
      </c>
      <c r="D193" s="184" t="s">
        <v>136</v>
      </c>
      <c r="E193" s="184" t="s">
        <v>143</v>
      </c>
      <c r="F193" s="185">
        <v>38808</v>
      </c>
      <c r="G193" s="186">
        <v>2006</v>
      </c>
      <c r="H193" s="171" t="s">
        <v>6</v>
      </c>
      <c r="I193" s="171" t="str">
        <f t="shared" si="9"/>
        <v>TX</v>
      </c>
      <c r="J193" s="171" t="str">
        <f t="shared" si="10"/>
        <v>TX</v>
      </c>
      <c r="K193" s="171" t="str">
        <f t="shared" si="11"/>
        <v>South Central</v>
      </c>
      <c r="L193" s="171" t="str">
        <f>INDEX('State '!$A$1:$C$62,MATCH($I193,'State '!$B:$B,0),3)</f>
        <v>South Central</v>
      </c>
      <c r="M193" s="171" t="str">
        <f>INDEX('State '!$A$1:$C$62,MATCH($J193,'State '!$B:$B,0),3)</f>
        <v>South Central</v>
      </c>
      <c r="N193" s="171"/>
      <c r="O193" s="178">
        <v>115</v>
      </c>
      <c r="P193" s="178">
        <v>122</v>
      </c>
      <c r="Q193" s="178">
        <v>250</v>
      </c>
      <c r="R193" s="177">
        <v>24</v>
      </c>
      <c r="S193" s="171" t="s">
        <v>138</v>
      </c>
      <c r="T193" s="171" t="s">
        <v>187</v>
      </c>
      <c r="U193" s="171" t="s">
        <v>382</v>
      </c>
      <c r="V193" s="171"/>
      <c r="W193" s="170"/>
      <c r="X193" s="170"/>
      <c r="Y193" s="170"/>
      <c r="Z193" s="93"/>
      <c r="AA193" s="93"/>
      <c r="AB193" s="93"/>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c r="IN193" s="19"/>
      <c r="IO193" s="19"/>
      <c r="IP193" s="19"/>
      <c r="IQ193" s="19"/>
      <c r="IR193" s="19"/>
      <c r="IS193" s="19"/>
      <c r="IT193" s="19"/>
      <c r="IU193" s="19"/>
      <c r="IV193" s="19"/>
      <c r="IW193" s="19"/>
      <c r="IX193" s="19"/>
      <c r="IY193" s="19"/>
      <c r="IZ193" s="19"/>
      <c r="JA193" s="19"/>
      <c r="JB193" s="19"/>
    </row>
    <row r="194" spans="1:262" s="19" customFormat="1" x14ac:dyDescent="0.2">
      <c r="A194" s="171">
        <v>39990</v>
      </c>
      <c r="B194" s="184" t="s">
        <v>1070</v>
      </c>
      <c r="C194" s="184" t="s">
        <v>301</v>
      </c>
      <c r="D194" s="184" t="s">
        <v>140</v>
      </c>
      <c r="E194" s="184" t="s">
        <v>143</v>
      </c>
      <c r="F194" s="185">
        <v>38777</v>
      </c>
      <c r="G194" s="186">
        <v>2006</v>
      </c>
      <c r="H194" s="171" t="s">
        <v>6</v>
      </c>
      <c r="I194" s="171" t="str">
        <f t="shared" si="9"/>
        <v>TX</v>
      </c>
      <c r="J194" s="171" t="str">
        <f t="shared" si="10"/>
        <v>TX</v>
      </c>
      <c r="K194" s="171" t="str">
        <f t="shared" si="11"/>
        <v>South Central</v>
      </c>
      <c r="L194" s="171" t="str">
        <f>INDEX('State '!$A$1:$C$62,MATCH($I194,'State '!$B:$B,0),3)</f>
        <v>South Central</v>
      </c>
      <c r="M194" s="171" t="str">
        <f>INDEX('State '!$A$1:$C$62,MATCH($J194,'State '!$B:$B,0),3)</f>
        <v>South Central</v>
      </c>
      <c r="N194" s="171"/>
      <c r="O194" s="178">
        <v>30</v>
      </c>
      <c r="P194" s="178">
        <v>47</v>
      </c>
      <c r="Q194" s="178">
        <v>30</v>
      </c>
      <c r="R194" s="177" t="s">
        <v>436</v>
      </c>
      <c r="S194" s="171" t="s">
        <v>138</v>
      </c>
      <c r="T194" s="171" t="s">
        <v>187</v>
      </c>
      <c r="U194" s="171" t="s">
        <v>382</v>
      </c>
      <c r="V194" s="171"/>
      <c r="W194" s="170"/>
      <c r="X194" s="170"/>
      <c r="Y194" s="170"/>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row>
    <row r="195" spans="1:262" s="19" customFormat="1" x14ac:dyDescent="0.2">
      <c r="A195" s="171">
        <v>39990</v>
      </c>
      <c r="B195" s="184" t="s">
        <v>991</v>
      </c>
      <c r="C195" s="184" t="s">
        <v>301</v>
      </c>
      <c r="D195" s="184" t="s">
        <v>140</v>
      </c>
      <c r="E195" s="184" t="s">
        <v>143</v>
      </c>
      <c r="F195" s="185">
        <v>39173</v>
      </c>
      <c r="G195" s="186">
        <v>2007</v>
      </c>
      <c r="H195" s="171" t="s">
        <v>0</v>
      </c>
      <c r="I195" s="171" t="str">
        <f t="shared" si="9"/>
        <v>LA</v>
      </c>
      <c r="J195" s="171" t="str">
        <f t="shared" si="10"/>
        <v>LA</v>
      </c>
      <c r="K195" s="171" t="str">
        <f t="shared" si="11"/>
        <v>South Central</v>
      </c>
      <c r="L195" s="171" t="str">
        <f>INDEX('State '!$A$1:$C$62,MATCH($I195,'State '!$B:$B,0),3)</f>
        <v>South Central</v>
      </c>
      <c r="M195" s="171" t="str">
        <f>INDEX('State '!$A$1:$C$62,MATCH($J195,'State '!$B:$B,0),3)</f>
        <v>South Central</v>
      </c>
      <c r="N195" s="171"/>
      <c r="O195" s="178">
        <v>90</v>
      </c>
      <c r="P195" s="178">
        <v>74</v>
      </c>
      <c r="Q195" s="178">
        <v>200</v>
      </c>
      <c r="R195" s="177" t="s">
        <v>436</v>
      </c>
      <c r="S195" s="171" t="s">
        <v>138</v>
      </c>
      <c r="T195" s="171" t="s">
        <v>187</v>
      </c>
      <c r="U195" s="171" t="s">
        <v>382</v>
      </c>
      <c r="V195" s="171"/>
      <c r="W195" s="170"/>
      <c r="X195" s="170"/>
      <c r="Y195" s="170"/>
    </row>
    <row r="196" spans="1:262" x14ac:dyDescent="0.2">
      <c r="A196" s="171">
        <v>39990</v>
      </c>
      <c r="B196" s="184" t="s">
        <v>913</v>
      </c>
      <c r="C196" s="184" t="s">
        <v>301</v>
      </c>
      <c r="D196" s="184" t="s">
        <v>140</v>
      </c>
      <c r="E196" s="184" t="s">
        <v>143</v>
      </c>
      <c r="F196" s="185">
        <v>39173</v>
      </c>
      <c r="G196" s="186">
        <v>2007</v>
      </c>
      <c r="H196" s="171" t="s">
        <v>6</v>
      </c>
      <c r="I196" s="171" t="str">
        <f t="shared" si="9"/>
        <v>TX</v>
      </c>
      <c r="J196" s="171" t="str">
        <f t="shared" si="10"/>
        <v>TX</v>
      </c>
      <c r="K196" s="171" t="str">
        <f t="shared" si="11"/>
        <v>South Central</v>
      </c>
      <c r="L196" s="171" t="str">
        <f>INDEX('State '!$A$1:$C$62,MATCH($I196,'State '!$B:$B,0),3)</f>
        <v>South Central</v>
      </c>
      <c r="M196" s="171" t="str">
        <f>INDEX('State '!$A$1:$C$62,MATCH($J196,'State '!$B:$B,0),3)</f>
        <v>South Central</v>
      </c>
      <c r="N196" s="171"/>
      <c r="O196" s="178">
        <v>20</v>
      </c>
      <c r="P196" s="178"/>
      <c r="Q196" s="178">
        <v>125</v>
      </c>
      <c r="R196" s="177">
        <v>24</v>
      </c>
      <c r="S196" s="171" t="s">
        <v>138</v>
      </c>
      <c r="T196" s="171" t="s">
        <v>187</v>
      </c>
      <c r="U196" s="171" t="s">
        <v>382</v>
      </c>
      <c r="V196" s="171"/>
      <c r="W196" s="170"/>
      <c r="X196" s="170"/>
      <c r="Y196" s="170"/>
      <c r="Z196" s="93"/>
      <c r="AA196" s="93"/>
      <c r="AB196" s="93"/>
    </row>
    <row r="197" spans="1:262" x14ac:dyDescent="0.2">
      <c r="A197" s="171">
        <v>39990</v>
      </c>
      <c r="B197" s="184" t="s">
        <v>1052</v>
      </c>
      <c r="C197" s="184" t="s">
        <v>301</v>
      </c>
      <c r="D197" s="184" t="s">
        <v>136</v>
      </c>
      <c r="E197" s="184" t="s">
        <v>143</v>
      </c>
      <c r="F197" s="185">
        <v>38808</v>
      </c>
      <c r="G197" s="186">
        <v>2006</v>
      </c>
      <c r="H197" s="171" t="s">
        <v>6</v>
      </c>
      <c r="I197" s="171" t="str">
        <f t="shared" si="9"/>
        <v>TX</v>
      </c>
      <c r="J197" s="171" t="str">
        <f t="shared" si="10"/>
        <v>TX</v>
      </c>
      <c r="K197" s="171" t="str">
        <f t="shared" si="11"/>
        <v>South Central</v>
      </c>
      <c r="L197" s="171" t="str">
        <f>INDEX('State '!$A$1:$C$62,MATCH($I197,'State '!$B:$B,0),3)</f>
        <v>South Central</v>
      </c>
      <c r="M197" s="171" t="str">
        <f>INDEX('State '!$A$1:$C$62,MATCH($J197,'State '!$B:$B,0),3)</f>
        <v>South Central</v>
      </c>
      <c r="N197" s="171"/>
      <c r="O197" s="178">
        <v>115</v>
      </c>
      <c r="P197" s="178">
        <v>140</v>
      </c>
      <c r="Q197" s="178">
        <v>250</v>
      </c>
      <c r="R197" s="177">
        <v>24</v>
      </c>
      <c r="S197" s="171" t="s">
        <v>138</v>
      </c>
      <c r="T197" s="171" t="s">
        <v>187</v>
      </c>
      <c r="U197" s="171" t="s">
        <v>382</v>
      </c>
      <c r="V197" s="171"/>
      <c r="W197" s="170"/>
      <c r="X197" s="170"/>
      <c r="Y197" s="170"/>
      <c r="Z197" s="93"/>
      <c r="AA197" s="93"/>
      <c r="AB197" s="93"/>
    </row>
    <row r="198" spans="1:262" s="19" customFormat="1" x14ac:dyDescent="0.2">
      <c r="A198" s="171">
        <v>40248</v>
      </c>
      <c r="B198" s="172" t="s">
        <v>727</v>
      </c>
      <c r="C198" s="172" t="s">
        <v>276</v>
      </c>
      <c r="D198" s="172" t="s">
        <v>140</v>
      </c>
      <c r="E198" s="173" t="s">
        <v>143</v>
      </c>
      <c r="F198" s="174">
        <v>39892</v>
      </c>
      <c r="G198" s="175">
        <v>2009</v>
      </c>
      <c r="H198" s="171" t="s">
        <v>39</v>
      </c>
      <c r="I198" s="171" t="str">
        <f t="shared" si="9"/>
        <v>MO</v>
      </c>
      <c r="J198" s="171" t="str">
        <f t="shared" si="10"/>
        <v>MO</v>
      </c>
      <c r="K198" s="171" t="str">
        <f t="shared" si="11"/>
        <v>Midwest</v>
      </c>
      <c r="L198" s="171" t="str">
        <f>INDEX('State '!$A$1:$C$62,MATCH($I198,'State '!$B:$B,0),3)</f>
        <v>Midwest</v>
      </c>
      <c r="M198" s="171" t="str">
        <f>INDEX('State '!$A$1:$C$62,MATCH($J198,'State '!$B:$B,0),3)</f>
        <v>Midwest</v>
      </c>
      <c r="N198" s="171"/>
      <c r="O198" s="178">
        <v>16.100000000000001</v>
      </c>
      <c r="P198" s="177"/>
      <c r="Q198" s="177"/>
      <c r="R198" s="178"/>
      <c r="S198" s="179" t="s">
        <v>135</v>
      </c>
      <c r="T198" s="176" t="s">
        <v>381</v>
      </c>
      <c r="U198" s="180" t="s">
        <v>728</v>
      </c>
      <c r="V198" s="171"/>
      <c r="W198" s="170"/>
      <c r="X198" s="170"/>
      <c r="Y198" s="170"/>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row>
    <row r="199" spans="1:262" x14ac:dyDescent="0.2">
      <c r="A199" s="228">
        <v>43756</v>
      </c>
      <c r="B199" s="224" t="s">
        <v>2651</v>
      </c>
      <c r="C199" s="224" t="s">
        <v>2652</v>
      </c>
      <c r="D199" s="224" t="s">
        <v>136</v>
      </c>
      <c r="E199" s="224" t="s">
        <v>2437</v>
      </c>
      <c r="F199" s="227"/>
      <c r="G199" s="229"/>
      <c r="H199" s="228" t="s">
        <v>691</v>
      </c>
      <c r="I199" s="228" t="str">
        <f t="shared" si="9"/>
        <v>MN</v>
      </c>
      <c r="J199" s="228" t="str">
        <f t="shared" si="10"/>
        <v>ND</v>
      </c>
      <c r="K199" s="231" t="str">
        <f t="shared" si="11"/>
        <v>Midwest, Mountain</v>
      </c>
      <c r="L199" s="225" t="str">
        <f>INDEX('State '!$A$1:$C$62,MATCH($I199,'State '!$B:$B,0),3)</f>
        <v>Midwest</v>
      </c>
      <c r="M199" s="225" t="str">
        <f>INDEX('State '!$A$1:$C$62,MATCH($J199,'State '!$B:$B,0),3)</f>
        <v>Mountain</v>
      </c>
      <c r="N199" s="225"/>
      <c r="O199" s="178">
        <v>3.2</v>
      </c>
      <c r="P199" s="233">
        <v>17.3</v>
      </c>
      <c r="Q199" s="232"/>
      <c r="R199" s="229" t="s">
        <v>2654</v>
      </c>
      <c r="S199" s="228" t="s">
        <v>135</v>
      </c>
      <c r="T199" s="228" t="s">
        <v>381</v>
      </c>
      <c r="U199" s="228" t="s">
        <v>2653</v>
      </c>
      <c r="V199" s="225" t="s">
        <v>2239</v>
      </c>
      <c r="W199" s="223" t="s">
        <v>2951</v>
      </c>
      <c r="X199" s="223"/>
      <c r="Y199" s="226"/>
      <c r="Z199" s="93"/>
      <c r="AA199" s="93"/>
      <c r="AB199" s="93"/>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row>
    <row r="200" spans="1:262" s="19" customFormat="1" x14ac:dyDescent="0.2">
      <c r="A200" s="225">
        <v>42614</v>
      </c>
      <c r="B200" s="223" t="s">
        <v>2035</v>
      </c>
      <c r="C200" s="223" t="s">
        <v>2085</v>
      </c>
      <c r="D200" s="223" t="s">
        <v>136</v>
      </c>
      <c r="E200" s="223" t="s">
        <v>2282</v>
      </c>
      <c r="F200" s="63"/>
      <c r="G200" s="64"/>
      <c r="H200" s="225" t="s">
        <v>1888</v>
      </c>
      <c r="I200" s="225" t="str">
        <f t="shared" si="9"/>
        <v>ND</v>
      </c>
      <c r="J200" s="225" t="str">
        <f t="shared" si="10"/>
        <v>MN</v>
      </c>
      <c r="K200" s="231" t="str">
        <f t="shared" si="11"/>
        <v>Mountain, Midwest</v>
      </c>
      <c r="L200" s="225" t="str">
        <f>INDEX('State '!$A$1:$C$62,MATCH($I200,'State '!$B:$B,0),3)</f>
        <v>Mountain</v>
      </c>
      <c r="M200" s="225" t="str">
        <f>INDEX('State '!$A$1:$C$62,MATCH($J200,'State '!$B:$B,0),3)</f>
        <v>Midwest</v>
      </c>
      <c r="N200" s="225"/>
      <c r="O200" s="178">
        <v>650</v>
      </c>
      <c r="P200" s="199">
        <v>24</v>
      </c>
      <c r="Q200" s="165">
        <v>400</v>
      </c>
      <c r="R200" s="104"/>
      <c r="S200" s="225" t="s">
        <v>135</v>
      </c>
      <c r="T200" s="225" t="s">
        <v>381</v>
      </c>
      <c r="U200" s="225"/>
      <c r="V200" s="225" t="s">
        <v>2239</v>
      </c>
      <c r="W200" s="223"/>
      <c r="X200" s="223"/>
      <c r="Y200" s="226"/>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row>
    <row r="201" spans="1:262" x14ac:dyDescent="0.2">
      <c r="A201" s="171">
        <v>39990</v>
      </c>
      <c r="B201" s="184" t="s">
        <v>1310</v>
      </c>
      <c r="C201" s="184" t="s">
        <v>345</v>
      </c>
      <c r="D201" s="184" t="s">
        <v>134</v>
      </c>
      <c r="E201" s="184" t="s">
        <v>143</v>
      </c>
      <c r="F201" s="185">
        <v>37408</v>
      </c>
      <c r="G201" s="186">
        <v>2002</v>
      </c>
      <c r="H201" s="171" t="s">
        <v>17</v>
      </c>
      <c r="I201" s="171" t="str">
        <f t="shared" si="9"/>
        <v>AL</v>
      </c>
      <c r="J201" s="171" t="str">
        <f t="shared" si="10"/>
        <v>AL</v>
      </c>
      <c r="K201" s="171" t="str">
        <f t="shared" si="11"/>
        <v>South Central</v>
      </c>
      <c r="L201" s="171" t="str">
        <f>INDEX('State '!$A$1:$C$62,MATCH($I201,'State '!$B:$B,0),3)</f>
        <v>South Central</v>
      </c>
      <c r="M201" s="171" t="str">
        <f>INDEX('State '!$A$1:$C$62,MATCH($J201,'State '!$B:$B,0),3)</f>
        <v>South Central</v>
      </c>
      <c r="N201" s="171"/>
      <c r="O201" s="178">
        <v>23</v>
      </c>
      <c r="P201" s="178">
        <v>50</v>
      </c>
      <c r="Q201" s="178">
        <v>160</v>
      </c>
      <c r="R201" s="177">
        <v>30</v>
      </c>
      <c r="S201" s="171" t="s">
        <v>138</v>
      </c>
      <c r="T201" s="171" t="s">
        <v>187</v>
      </c>
      <c r="U201" s="171" t="s">
        <v>382</v>
      </c>
      <c r="V201" s="171"/>
      <c r="W201" s="170"/>
      <c r="X201" s="170"/>
      <c r="Y201" s="170"/>
      <c r="Z201" s="93"/>
      <c r="AA201" s="93"/>
      <c r="AB201" s="93"/>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row>
    <row r="202" spans="1:262" x14ac:dyDescent="0.2">
      <c r="A202" s="171">
        <v>39990</v>
      </c>
      <c r="B202" s="184" t="s">
        <v>1444</v>
      </c>
      <c r="C202" s="184" t="s">
        <v>357</v>
      </c>
      <c r="D202" s="184" t="s">
        <v>134</v>
      </c>
      <c r="E202" s="184" t="s">
        <v>143</v>
      </c>
      <c r="F202" s="185">
        <v>36914</v>
      </c>
      <c r="G202" s="186">
        <v>2001</v>
      </c>
      <c r="H202" s="171" t="s">
        <v>37</v>
      </c>
      <c r="I202" s="171" t="str">
        <f t="shared" si="9"/>
        <v>OK</v>
      </c>
      <c r="J202" s="171" t="str">
        <f t="shared" si="10"/>
        <v>OK</v>
      </c>
      <c r="K202" s="171" t="str">
        <f t="shared" si="11"/>
        <v>South Central</v>
      </c>
      <c r="L202" s="171" t="str">
        <f>INDEX('State '!$A$1:$C$62,MATCH($I202,'State '!$B:$B,0),3)</f>
        <v>South Central</v>
      </c>
      <c r="M202" s="171" t="str">
        <f>INDEX('State '!$A$1:$C$62,MATCH($J202,'State '!$B:$B,0),3)</f>
        <v>South Central</v>
      </c>
      <c r="N202" s="171"/>
      <c r="O202" s="178">
        <v>9.8000000000000007</v>
      </c>
      <c r="P202" s="178">
        <v>42</v>
      </c>
      <c r="Q202" s="178">
        <v>60</v>
      </c>
      <c r="R202" s="177">
        <v>12</v>
      </c>
      <c r="S202" s="171" t="s">
        <v>138</v>
      </c>
      <c r="T202" s="171" t="s">
        <v>187</v>
      </c>
      <c r="U202" s="171" t="s">
        <v>382</v>
      </c>
      <c r="V202" s="171"/>
      <c r="W202" s="170"/>
      <c r="X202" s="170"/>
      <c r="Y202" s="170"/>
      <c r="Z202" s="93"/>
      <c r="AA202" s="93"/>
      <c r="AB202" s="93"/>
    </row>
    <row r="203" spans="1:262" s="19" customFormat="1" x14ac:dyDescent="0.2">
      <c r="A203" s="171">
        <v>39990</v>
      </c>
      <c r="B203" s="184" t="s">
        <v>1445</v>
      </c>
      <c r="C203" s="184" t="s">
        <v>357</v>
      </c>
      <c r="D203" s="184" t="s">
        <v>134</v>
      </c>
      <c r="E203" s="184" t="s">
        <v>143</v>
      </c>
      <c r="F203" s="185">
        <v>37043</v>
      </c>
      <c r="G203" s="186">
        <v>2001</v>
      </c>
      <c r="H203" s="171" t="s">
        <v>37</v>
      </c>
      <c r="I203" s="171" t="str">
        <f t="shared" si="9"/>
        <v>OK</v>
      </c>
      <c r="J203" s="171" t="str">
        <f t="shared" si="10"/>
        <v>OK</v>
      </c>
      <c r="K203" s="171" t="str">
        <f t="shared" si="11"/>
        <v>South Central</v>
      </c>
      <c r="L203" s="171" t="str">
        <f>INDEX('State '!$A$1:$C$62,MATCH($I203,'State '!$B:$B,0),3)</f>
        <v>South Central</v>
      </c>
      <c r="M203" s="171" t="str">
        <f>INDEX('State '!$A$1:$C$62,MATCH($J203,'State '!$B:$B,0),3)</f>
        <v>South Central</v>
      </c>
      <c r="N203" s="171"/>
      <c r="O203" s="178">
        <v>2.8</v>
      </c>
      <c r="P203" s="178"/>
      <c r="Q203" s="178">
        <v>26</v>
      </c>
      <c r="R203" s="177">
        <v>12</v>
      </c>
      <c r="S203" s="171" t="s">
        <v>138</v>
      </c>
      <c r="T203" s="171" t="s">
        <v>187</v>
      </c>
      <c r="U203" s="171" t="s">
        <v>382</v>
      </c>
      <c r="V203" s="171"/>
      <c r="W203" s="170"/>
      <c r="X203" s="170"/>
      <c r="Y203" s="170"/>
    </row>
    <row r="204" spans="1:262" x14ac:dyDescent="0.2">
      <c r="A204" s="225">
        <v>43124</v>
      </c>
      <c r="B204" s="83" t="s">
        <v>2181</v>
      </c>
      <c r="C204" s="83" t="s">
        <v>2436</v>
      </c>
      <c r="D204" s="83" t="s">
        <v>134</v>
      </c>
      <c r="E204" s="112" t="s">
        <v>2437</v>
      </c>
      <c r="F204" s="65"/>
      <c r="G204" s="117"/>
      <c r="H204" s="225" t="s">
        <v>6</v>
      </c>
      <c r="I204" s="225" t="str">
        <f t="shared" si="9"/>
        <v>TX</v>
      </c>
      <c r="J204" s="225" t="str">
        <f t="shared" si="10"/>
        <v>TX</v>
      </c>
      <c r="K204" s="231" t="str">
        <f t="shared" si="11"/>
        <v>South Central</v>
      </c>
      <c r="L204" s="225" t="str">
        <f>INDEX('State '!$A$1:$C$62,MATCH($I204,'State '!$B:$B,0),3)</f>
        <v>South Central</v>
      </c>
      <c r="M204" s="225" t="str">
        <f>INDEX('State '!$A$1:$C$62,MATCH($J204,'State '!$B:$B,0),3)</f>
        <v>South Central</v>
      </c>
      <c r="N204" s="225"/>
      <c r="O204" s="178"/>
      <c r="P204" s="200">
        <f>53+26</f>
        <v>79</v>
      </c>
      <c r="Q204" s="118">
        <v>600</v>
      </c>
      <c r="R204" s="66" t="s">
        <v>561</v>
      </c>
      <c r="S204" s="113" t="s">
        <v>138</v>
      </c>
      <c r="T204" s="114" t="s">
        <v>187</v>
      </c>
      <c r="U204" s="115" t="s">
        <v>382</v>
      </c>
      <c r="V204" s="225" t="s">
        <v>2236</v>
      </c>
      <c r="W204" s="223"/>
      <c r="X204" s="223"/>
      <c r="Y204" s="226"/>
      <c r="Z204" s="93"/>
      <c r="AA204" s="93"/>
      <c r="AB204" s="93"/>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row>
    <row r="205" spans="1:262" x14ac:dyDescent="0.2">
      <c r="A205" s="171">
        <v>40388</v>
      </c>
      <c r="B205" s="172" t="s">
        <v>564</v>
      </c>
      <c r="C205" s="172" t="s">
        <v>1932</v>
      </c>
      <c r="D205" s="172" t="s">
        <v>134</v>
      </c>
      <c r="E205" s="173" t="s">
        <v>143</v>
      </c>
      <c r="F205" s="174">
        <v>40458</v>
      </c>
      <c r="G205" s="175">
        <v>2010</v>
      </c>
      <c r="H205" s="171" t="s">
        <v>7</v>
      </c>
      <c r="I205" s="171" t="str">
        <f t="shared" si="9"/>
        <v>PA</v>
      </c>
      <c r="J205" s="171" t="str">
        <f t="shared" si="10"/>
        <v>PA</v>
      </c>
      <c r="K205" s="171" t="str">
        <f t="shared" si="11"/>
        <v>Northeast</v>
      </c>
      <c r="L205" s="171" t="str">
        <f>INDEX('State '!$A$1:$C$62,MATCH($I205,'State '!$B:$B,0),3)</f>
        <v>Northeast</v>
      </c>
      <c r="M205" s="171" t="str">
        <f>INDEX('State '!$A$1:$C$62,MATCH($J205,'State '!$B:$B,0),3)</f>
        <v>Northeast</v>
      </c>
      <c r="N205" s="171"/>
      <c r="O205" s="178">
        <v>12.5</v>
      </c>
      <c r="P205" s="177">
        <v>3.5</v>
      </c>
      <c r="Q205" s="177">
        <v>208</v>
      </c>
      <c r="R205" s="178">
        <v>16</v>
      </c>
      <c r="S205" s="179" t="s">
        <v>135</v>
      </c>
      <c r="T205" s="176" t="s">
        <v>381</v>
      </c>
      <c r="U205" s="180" t="s">
        <v>565</v>
      </c>
      <c r="V205" s="171"/>
      <c r="W205" s="170"/>
      <c r="X205" s="170"/>
      <c r="Y205" s="170"/>
      <c r="Z205" s="93"/>
      <c r="AA205" s="93"/>
      <c r="AB205" s="93"/>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row>
    <row r="206" spans="1:262" s="19" customFormat="1" x14ac:dyDescent="0.2">
      <c r="A206" s="225">
        <v>43838</v>
      </c>
      <c r="B206" s="223" t="s">
        <v>2768</v>
      </c>
      <c r="C206" s="223" t="s">
        <v>2085</v>
      </c>
      <c r="D206" s="223" t="s">
        <v>134</v>
      </c>
      <c r="E206" s="223" t="s">
        <v>143</v>
      </c>
      <c r="F206" s="63">
        <v>43768</v>
      </c>
      <c r="G206" s="64">
        <v>2019</v>
      </c>
      <c r="H206" s="225" t="s">
        <v>11</v>
      </c>
      <c r="I206" s="225" t="str">
        <f t="shared" si="9"/>
        <v>ND</v>
      </c>
      <c r="J206" s="225" t="str">
        <f t="shared" si="10"/>
        <v>ND</v>
      </c>
      <c r="K206" s="231" t="str">
        <f t="shared" si="11"/>
        <v>Mountain</v>
      </c>
      <c r="L206" s="225" t="str">
        <f>INDEX('State '!$A$1:$C$62,MATCH($I206,'State '!$B:$B,0),3)</f>
        <v>Mountain</v>
      </c>
      <c r="M206" s="225" t="str">
        <f>INDEX('State '!$A$1:$C$62,MATCH($J206,'State '!$B:$B,0),3)</f>
        <v>Mountain</v>
      </c>
      <c r="N206" s="225"/>
      <c r="O206" s="178">
        <v>29.5</v>
      </c>
      <c r="P206" s="199">
        <v>12.2</v>
      </c>
      <c r="Q206" s="165">
        <v>175</v>
      </c>
      <c r="R206" s="104">
        <v>20</v>
      </c>
      <c r="S206" s="225" t="s">
        <v>135</v>
      </c>
      <c r="T206" s="225" t="s">
        <v>381</v>
      </c>
      <c r="U206" s="225" t="s">
        <v>2769</v>
      </c>
      <c r="V206" s="225" t="s">
        <v>2236</v>
      </c>
      <c r="W206" s="223" t="s">
        <v>2770</v>
      </c>
      <c r="X206" s="223"/>
      <c r="Y206" s="226"/>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row>
    <row r="207" spans="1:262" s="19" customFormat="1" x14ac:dyDescent="0.2">
      <c r="A207" s="171">
        <v>39990</v>
      </c>
      <c r="B207" s="184" t="s">
        <v>1634</v>
      </c>
      <c r="C207" s="184" t="s">
        <v>373</v>
      </c>
      <c r="D207" s="184" t="s">
        <v>136</v>
      </c>
      <c r="E207" s="184" t="s">
        <v>143</v>
      </c>
      <c r="F207" s="185">
        <v>35977</v>
      </c>
      <c r="G207" s="186">
        <v>1998</v>
      </c>
      <c r="H207" s="171" t="s">
        <v>1635</v>
      </c>
      <c r="I207" s="171" t="str">
        <f t="shared" si="9"/>
        <v>GM</v>
      </c>
      <c r="J207" s="171" t="str">
        <f t="shared" si="10"/>
        <v>MS</v>
      </c>
      <c r="K207" s="171" t="str">
        <f t="shared" si="11"/>
        <v>Gulf of Mexico, South Central</v>
      </c>
      <c r="L207" s="171" t="str">
        <f>INDEX('State '!$A$1:$C$62,MATCH($I207,'State '!$B:$B,0),3)</f>
        <v>Gulf of Mexico</v>
      </c>
      <c r="M207" s="171" t="str">
        <f>INDEX('State '!$A$1:$C$62,MATCH($J207,'State '!$B:$B,0),3)</f>
        <v>South Central</v>
      </c>
      <c r="N207" s="171"/>
      <c r="O207" s="178">
        <v>386</v>
      </c>
      <c r="P207" s="178">
        <v>213</v>
      </c>
      <c r="Q207" s="178">
        <v>1000</v>
      </c>
      <c r="R207" s="177" t="s">
        <v>1636</v>
      </c>
      <c r="S207" s="171" t="s">
        <v>135</v>
      </c>
      <c r="T207" s="171" t="s">
        <v>381</v>
      </c>
      <c r="U207" s="171" t="s">
        <v>1637</v>
      </c>
      <c r="V207" s="171"/>
      <c r="W207" s="170"/>
      <c r="X207" s="170"/>
      <c r="Y207" s="170"/>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row>
    <row r="208" spans="1:262" s="19" customFormat="1" x14ac:dyDescent="0.2">
      <c r="A208" s="171">
        <v>40619</v>
      </c>
      <c r="B208" s="172" t="s">
        <v>608</v>
      </c>
      <c r="C208" s="172" t="s">
        <v>247</v>
      </c>
      <c r="D208" s="172" t="s">
        <v>140</v>
      </c>
      <c r="E208" s="184" t="s">
        <v>143</v>
      </c>
      <c r="F208" s="185">
        <v>40492</v>
      </c>
      <c r="G208" s="186">
        <v>2010</v>
      </c>
      <c r="H208" s="171" t="s">
        <v>406</v>
      </c>
      <c r="I208" s="171" t="str">
        <f t="shared" si="9"/>
        <v>UT</v>
      </c>
      <c r="J208" s="171" t="str">
        <f t="shared" si="10"/>
        <v>WY</v>
      </c>
      <c r="K208" s="171" t="str">
        <f t="shared" si="11"/>
        <v>Mountain</v>
      </c>
      <c r="L208" s="171" t="str">
        <f>INDEX('State '!$A$1:$C$62,MATCH($I208,'State '!$B:$B,0),3)</f>
        <v>Mountain</v>
      </c>
      <c r="M208" s="171" t="str">
        <f>INDEX('State '!$A$1:$C$62,MATCH($J208,'State '!$B:$B,0),3)</f>
        <v>Mountain</v>
      </c>
      <c r="N208" s="171"/>
      <c r="O208" s="178">
        <v>48.6</v>
      </c>
      <c r="P208" s="178"/>
      <c r="Q208" s="177">
        <v>180</v>
      </c>
      <c r="R208" s="177"/>
      <c r="S208" s="171" t="s">
        <v>135</v>
      </c>
      <c r="T208" s="171" t="s">
        <v>381</v>
      </c>
      <c r="U208" s="171" t="s">
        <v>609</v>
      </c>
      <c r="V208" s="171"/>
      <c r="W208" s="170"/>
      <c r="X208" s="170"/>
      <c r="Y208" s="170"/>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row>
    <row r="209" spans="1:262" x14ac:dyDescent="0.2">
      <c r="A209" s="171">
        <v>39990</v>
      </c>
      <c r="B209" s="184" t="s">
        <v>1127</v>
      </c>
      <c r="C209" s="184" t="s">
        <v>324</v>
      </c>
      <c r="D209" s="184" t="s">
        <v>140</v>
      </c>
      <c r="E209" s="184" t="s">
        <v>143</v>
      </c>
      <c r="F209" s="185">
        <v>38539</v>
      </c>
      <c r="G209" s="186">
        <v>2005</v>
      </c>
      <c r="H209" s="171" t="s">
        <v>1128</v>
      </c>
      <c r="I209" s="171" t="str">
        <f t="shared" si="9"/>
        <v>GM</v>
      </c>
      <c r="J209" s="171" t="str">
        <f t="shared" si="10"/>
        <v>LA</v>
      </c>
      <c r="K209" s="171" t="str">
        <f t="shared" si="11"/>
        <v>Gulf of Mexico, South Central</v>
      </c>
      <c r="L209" s="171" t="str">
        <f>INDEX('State '!$A$1:$C$62,MATCH($I209,'State '!$B:$B,0),3)</f>
        <v>Gulf of Mexico</v>
      </c>
      <c r="M209" s="171" t="str">
        <f>INDEX('State '!$A$1:$C$62,MATCH($J209,'State '!$B:$B,0),3)</f>
        <v>South Central</v>
      </c>
      <c r="N209" s="171"/>
      <c r="O209" s="178">
        <v>10.8</v>
      </c>
      <c r="P209" s="178">
        <v>3</v>
      </c>
      <c r="Q209" s="178">
        <v>150</v>
      </c>
      <c r="R209" s="177" t="s">
        <v>1129</v>
      </c>
      <c r="S209" s="171" t="s">
        <v>135</v>
      </c>
      <c r="T209" s="171" t="s">
        <v>381</v>
      </c>
      <c r="U209" s="171" t="s">
        <v>1130</v>
      </c>
      <c r="V209" s="171"/>
      <c r="W209" s="170"/>
      <c r="X209" s="170"/>
      <c r="Y209" s="170"/>
      <c r="Z209" s="93"/>
      <c r="AA209" s="93"/>
      <c r="AB209" s="93"/>
    </row>
    <row r="210" spans="1:262" s="19" customFormat="1" x14ac:dyDescent="0.2">
      <c r="A210" s="196">
        <v>39990</v>
      </c>
      <c r="B210" s="184" t="s">
        <v>1748</v>
      </c>
      <c r="C210" s="184" t="s">
        <v>324</v>
      </c>
      <c r="D210" s="184" t="s">
        <v>136</v>
      </c>
      <c r="E210" s="184" t="s">
        <v>143</v>
      </c>
      <c r="F210" s="185">
        <v>35735</v>
      </c>
      <c r="G210" s="186">
        <v>1997</v>
      </c>
      <c r="H210" s="171" t="s">
        <v>1128</v>
      </c>
      <c r="I210" s="171" t="str">
        <f t="shared" si="9"/>
        <v>GM</v>
      </c>
      <c r="J210" s="171" t="str">
        <f t="shared" si="10"/>
        <v>LA</v>
      </c>
      <c r="K210" s="171" t="str">
        <f t="shared" si="11"/>
        <v>Gulf of Mexico, South Central</v>
      </c>
      <c r="L210" s="171" t="str">
        <f>INDEX('State '!$A$1:$C$62,MATCH($I210,'State '!$B:$B,0),3)</f>
        <v>Gulf of Mexico</v>
      </c>
      <c r="M210" s="171" t="str">
        <f>INDEX('State '!$A$1:$C$62,MATCH($J210,'State '!$B:$B,0),3)</f>
        <v>South Central</v>
      </c>
      <c r="N210" s="171"/>
      <c r="O210" s="178">
        <v>176.97</v>
      </c>
      <c r="P210" s="178">
        <v>147</v>
      </c>
      <c r="Q210" s="178">
        <v>600</v>
      </c>
      <c r="R210" s="177" t="s">
        <v>1749</v>
      </c>
      <c r="S210" s="171" t="s">
        <v>135</v>
      </c>
      <c r="T210" s="171" t="s">
        <v>381</v>
      </c>
      <c r="U210" s="171" t="s">
        <v>1750</v>
      </c>
      <c r="V210" s="171"/>
      <c r="W210" s="170"/>
      <c r="X210" s="170"/>
      <c r="Y210" s="170"/>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row>
    <row r="211" spans="1:262" s="19" customFormat="1" x14ac:dyDescent="0.2">
      <c r="A211" s="171">
        <v>39990</v>
      </c>
      <c r="B211" s="184" t="s">
        <v>784</v>
      </c>
      <c r="C211" s="184" t="s">
        <v>223</v>
      </c>
      <c r="D211" s="184" t="s">
        <v>140</v>
      </c>
      <c r="E211" s="184" t="s">
        <v>143</v>
      </c>
      <c r="F211" s="185">
        <v>39753</v>
      </c>
      <c r="G211" s="186">
        <v>2008</v>
      </c>
      <c r="H211" s="171" t="s">
        <v>785</v>
      </c>
      <c r="I211" s="171" t="str">
        <f t="shared" ref="I211:I274" si="12">LEFT($H211,2)</f>
        <v>PA</v>
      </c>
      <c r="J211" s="171" t="str">
        <f t="shared" ref="J211:J274" si="13">RIGHT($H211,2)</f>
        <v>MD</v>
      </c>
      <c r="K211" s="171" t="str">
        <f t="shared" ref="K211:K274" si="14">IF($L211=$M211,L211,CONCATENATE($L211,", ",IF(ISBLANK(N211),"",CONCATENATE(N211,", ")),$M211))</f>
        <v>Northeast</v>
      </c>
      <c r="L211" s="171" t="str">
        <f>INDEX('State '!$A$1:$C$62,MATCH($I211,'State '!$B:$B,0),3)</f>
        <v>Northeast</v>
      </c>
      <c r="M211" s="171" t="str">
        <f>INDEX('State '!$A$1:$C$62,MATCH($J211,'State '!$B:$B,0),3)</f>
        <v>Northeast</v>
      </c>
      <c r="N211" s="171"/>
      <c r="O211" s="178">
        <v>175</v>
      </c>
      <c r="P211" s="178">
        <v>113</v>
      </c>
      <c r="Q211" s="178">
        <v>700</v>
      </c>
      <c r="R211" s="177" t="s">
        <v>479</v>
      </c>
      <c r="S211" s="171" t="s">
        <v>135</v>
      </c>
      <c r="T211" s="171" t="s">
        <v>381</v>
      </c>
      <c r="U211" s="171" t="s">
        <v>786</v>
      </c>
      <c r="V211" s="171"/>
      <c r="W211" s="170"/>
      <c r="X211" s="170"/>
      <c r="Y211" s="170"/>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row>
    <row r="212" spans="1:262" x14ac:dyDescent="0.2">
      <c r="A212" s="171">
        <v>39990</v>
      </c>
      <c r="B212" s="184" t="s">
        <v>1125</v>
      </c>
      <c r="C212" s="184" t="s">
        <v>283</v>
      </c>
      <c r="D212" s="184" t="s">
        <v>140</v>
      </c>
      <c r="E212" s="184" t="s">
        <v>143</v>
      </c>
      <c r="F212" s="185">
        <v>38471</v>
      </c>
      <c r="G212" s="186">
        <v>2005</v>
      </c>
      <c r="H212" s="171" t="s">
        <v>984</v>
      </c>
      <c r="I212" s="171" t="str">
        <f t="shared" si="12"/>
        <v>VA</v>
      </c>
      <c r="J212" s="171" t="str">
        <f t="shared" si="13"/>
        <v>MD</v>
      </c>
      <c r="K212" s="171" t="str">
        <f t="shared" si="14"/>
        <v>Northeast</v>
      </c>
      <c r="L212" s="171" t="str">
        <f>INDEX('State '!$A$1:$C$62,MATCH($I212,'State '!$B:$B,0),3)</f>
        <v>Northeast</v>
      </c>
      <c r="M212" s="171" t="str">
        <f>INDEX('State '!$A$1:$C$62,MATCH($J212,'State '!$B:$B,0),3)</f>
        <v>Northeast</v>
      </c>
      <c r="N212" s="171"/>
      <c r="O212" s="178">
        <v>43.5</v>
      </c>
      <c r="P212" s="178"/>
      <c r="Q212" s="178">
        <v>433</v>
      </c>
      <c r="R212" s="177">
        <v>36</v>
      </c>
      <c r="S212" s="171" t="s">
        <v>135</v>
      </c>
      <c r="T212" s="171" t="s">
        <v>381</v>
      </c>
      <c r="U212" s="171" t="s">
        <v>1126</v>
      </c>
      <c r="V212" s="171"/>
      <c r="W212" s="170"/>
      <c r="X212" s="170"/>
      <c r="Y212" s="170"/>
      <c r="Z212" s="93"/>
      <c r="AA212" s="93"/>
      <c r="AB212" s="93"/>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row>
    <row r="213" spans="1:262" s="19" customFormat="1" x14ac:dyDescent="0.2">
      <c r="A213" s="171">
        <v>39990</v>
      </c>
      <c r="B213" s="172" t="s">
        <v>787</v>
      </c>
      <c r="C213" s="172" t="s">
        <v>283</v>
      </c>
      <c r="D213" s="172" t="s">
        <v>140</v>
      </c>
      <c r="E213" s="173" t="s">
        <v>143</v>
      </c>
      <c r="F213" s="174">
        <v>39797</v>
      </c>
      <c r="G213" s="175">
        <v>2008</v>
      </c>
      <c r="H213" s="171" t="s">
        <v>54</v>
      </c>
      <c r="I213" s="171" t="str">
        <f t="shared" si="12"/>
        <v>MD</v>
      </c>
      <c r="J213" s="171" t="str">
        <f t="shared" si="13"/>
        <v>MD</v>
      </c>
      <c r="K213" s="171" t="str">
        <f t="shared" si="14"/>
        <v>Northeast</v>
      </c>
      <c r="L213" s="171" t="str">
        <f>INDEX('State '!$A$1:$C$62,MATCH($I213,'State '!$B:$B,0),3)</f>
        <v>Northeast</v>
      </c>
      <c r="M213" s="171" t="str">
        <f>INDEX('State '!$A$1:$C$62,MATCH($J213,'State '!$B:$B,0),3)</f>
        <v>Northeast</v>
      </c>
      <c r="N213" s="171"/>
      <c r="O213" s="178">
        <v>159.80000000000001</v>
      </c>
      <c r="P213" s="177">
        <v>47.8</v>
      </c>
      <c r="Q213" s="177">
        <v>800</v>
      </c>
      <c r="R213" s="178">
        <v>36</v>
      </c>
      <c r="S213" s="179" t="s">
        <v>135</v>
      </c>
      <c r="T213" s="176" t="s">
        <v>381</v>
      </c>
      <c r="U213" s="180" t="s">
        <v>788</v>
      </c>
      <c r="V213" s="171"/>
      <c r="W213" s="170"/>
      <c r="X213" s="170"/>
      <c r="Y213" s="170"/>
    </row>
    <row r="214" spans="1:262" x14ac:dyDescent="0.2">
      <c r="A214" s="171">
        <v>39990</v>
      </c>
      <c r="B214" s="184" t="s">
        <v>1206</v>
      </c>
      <c r="C214" s="184" t="s">
        <v>223</v>
      </c>
      <c r="D214" s="184" t="s">
        <v>140</v>
      </c>
      <c r="E214" s="184" t="s">
        <v>143</v>
      </c>
      <c r="F214" s="185">
        <v>37575</v>
      </c>
      <c r="G214" s="186">
        <v>2003</v>
      </c>
      <c r="H214" s="171" t="s">
        <v>7</v>
      </c>
      <c r="I214" s="171" t="str">
        <f t="shared" si="12"/>
        <v>PA</v>
      </c>
      <c r="J214" s="171" t="str">
        <f t="shared" si="13"/>
        <v>PA</v>
      </c>
      <c r="K214" s="171" t="str">
        <f t="shared" si="14"/>
        <v>Northeast</v>
      </c>
      <c r="L214" s="171" t="str">
        <f>INDEX('State '!$A$1:$C$62,MATCH($I214,'State '!$B:$B,0),3)</f>
        <v>Northeast</v>
      </c>
      <c r="M214" s="171" t="str">
        <f>INDEX('State '!$A$1:$C$62,MATCH($J214,'State '!$B:$B,0),3)</f>
        <v>Northeast</v>
      </c>
      <c r="N214" s="171"/>
      <c r="O214" s="178">
        <v>10.3</v>
      </c>
      <c r="P214" s="178"/>
      <c r="Q214" s="178">
        <v>127</v>
      </c>
      <c r="R214" s="177"/>
      <c r="S214" s="171" t="s">
        <v>135</v>
      </c>
      <c r="T214" s="171" t="s">
        <v>381</v>
      </c>
      <c r="U214" s="171" t="s">
        <v>1207</v>
      </c>
      <c r="V214" s="171"/>
      <c r="W214" s="170"/>
      <c r="X214" s="170"/>
      <c r="Y214" s="170"/>
      <c r="Z214" s="93"/>
      <c r="AA214" s="93"/>
      <c r="AB214" s="93"/>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row>
    <row r="215" spans="1:262" s="19" customFormat="1" x14ac:dyDescent="0.2">
      <c r="A215" s="171">
        <v>40388</v>
      </c>
      <c r="B215" s="184" t="s">
        <v>626</v>
      </c>
      <c r="C215" s="184" t="s">
        <v>223</v>
      </c>
      <c r="D215" s="184" t="s">
        <v>140</v>
      </c>
      <c r="E215" s="184" t="s">
        <v>143</v>
      </c>
      <c r="F215" s="185">
        <v>40480</v>
      </c>
      <c r="G215" s="186">
        <v>2010</v>
      </c>
      <c r="H215" s="171" t="s">
        <v>7</v>
      </c>
      <c r="I215" s="171" t="str">
        <f t="shared" si="12"/>
        <v>PA</v>
      </c>
      <c r="J215" s="171" t="str">
        <f t="shared" si="13"/>
        <v>PA</v>
      </c>
      <c r="K215" s="171" t="str">
        <f t="shared" si="14"/>
        <v>Northeast</v>
      </c>
      <c r="L215" s="171" t="str">
        <f>INDEX('State '!$A$1:$C$62,MATCH($I215,'State '!$B:$B,0),3)</f>
        <v>Northeast</v>
      </c>
      <c r="M215" s="171" t="str">
        <f>INDEX('State '!$A$1:$C$62,MATCH($J215,'State '!$B:$B,0),3)</f>
        <v>Northeast</v>
      </c>
      <c r="N215" s="171"/>
      <c r="O215" s="178">
        <v>34.4</v>
      </c>
      <c r="P215" s="178">
        <v>2</v>
      </c>
      <c r="Q215" s="178">
        <v>200</v>
      </c>
      <c r="R215" s="177">
        <v>20</v>
      </c>
      <c r="S215" s="171" t="s">
        <v>135</v>
      </c>
      <c r="T215" s="171" t="s">
        <v>381</v>
      </c>
      <c r="U215" s="171" t="s">
        <v>627</v>
      </c>
      <c r="V215" s="171"/>
      <c r="W215" s="170"/>
      <c r="X215" s="170"/>
      <c r="Y215" s="170"/>
    </row>
    <row r="216" spans="1:262" x14ac:dyDescent="0.2">
      <c r="A216" s="171">
        <v>40388</v>
      </c>
      <c r="B216" s="172" t="s">
        <v>554</v>
      </c>
      <c r="C216" s="172" t="s">
        <v>223</v>
      </c>
      <c r="D216" s="172" t="s">
        <v>140</v>
      </c>
      <c r="E216" s="173" t="s">
        <v>143</v>
      </c>
      <c r="F216" s="174">
        <v>40473</v>
      </c>
      <c r="G216" s="175">
        <v>2010</v>
      </c>
      <c r="H216" s="171" t="s">
        <v>10</v>
      </c>
      <c r="I216" s="171" t="str">
        <f t="shared" si="12"/>
        <v>NY</v>
      </c>
      <c r="J216" s="171" t="str">
        <f t="shared" si="13"/>
        <v>NY</v>
      </c>
      <c r="K216" s="171" t="str">
        <f t="shared" si="14"/>
        <v>Northeast</v>
      </c>
      <c r="L216" s="171" t="str">
        <f>INDEX('State '!$A$1:$C$62,MATCH($I216,'State '!$B:$B,0),3)</f>
        <v>Northeast</v>
      </c>
      <c r="M216" s="171" t="str">
        <f>INDEX('State '!$A$1:$C$62,MATCH($J216,'State '!$B:$B,0),3)</f>
        <v>Northeast</v>
      </c>
      <c r="N216" s="171"/>
      <c r="O216" s="178">
        <v>22.5</v>
      </c>
      <c r="P216" s="177"/>
      <c r="Q216" s="177">
        <v>20</v>
      </c>
      <c r="R216" s="178"/>
      <c r="S216" s="179" t="s">
        <v>135</v>
      </c>
      <c r="T216" s="176" t="s">
        <v>381</v>
      </c>
      <c r="U216" s="180" t="s">
        <v>555</v>
      </c>
      <c r="V216" s="171"/>
      <c r="W216" s="170"/>
      <c r="X216" s="170"/>
      <c r="Y216" s="170"/>
      <c r="Z216" s="93"/>
      <c r="AA216" s="93"/>
      <c r="AB216" s="93"/>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row>
    <row r="217" spans="1:262" x14ac:dyDescent="0.2">
      <c r="A217" s="171">
        <v>40388</v>
      </c>
      <c r="B217" s="184" t="s">
        <v>552</v>
      </c>
      <c r="C217" s="184" t="s">
        <v>223</v>
      </c>
      <c r="D217" s="184" t="s">
        <v>140</v>
      </c>
      <c r="E217" s="184" t="s">
        <v>143</v>
      </c>
      <c r="F217" s="185">
        <v>40477</v>
      </c>
      <c r="G217" s="186">
        <v>2010</v>
      </c>
      <c r="H217" s="171" t="s">
        <v>478</v>
      </c>
      <c r="I217" s="171" t="str">
        <f t="shared" si="12"/>
        <v>PA</v>
      </c>
      <c r="J217" s="171" t="str">
        <f t="shared" si="13"/>
        <v>WV</v>
      </c>
      <c r="K217" s="171" t="str">
        <f t="shared" si="14"/>
        <v>Northeast</v>
      </c>
      <c r="L217" s="171" t="str">
        <f>INDEX('State '!$A$1:$C$62,MATCH($I217,'State '!$B:$B,0),3)</f>
        <v>Northeast</v>
      </c>
      <c r="M217" s="171" t="str">
        <f>INDEX('State '!$A$1:$C$62,MATCH($J217,'State '!$B:$B,0),3)</f>
        <v>Northeast</v>
      </c>
      <c r="N217" s="171"/>
      <c r="O217" s="178">
        <v>34.700000000000003</v>
      </c>
      <c r="P217" s="178">
        <v>9.42</v>
      </c>
      <c r="Q217" s="178">
        <v>224</v>
      </c>
      <c r="R217" s="177">
        <v>24</v>
      </c>
      <c r="S217" s="171" t="s">
        <v>135</v>
      </c>
      <c r="T217" s="171" t="s">
        <v>381</v>
      </c>
      <c r="U217" s="171" t="s">
        <v>553</v>
      </c>
      <c r="V217" s="171"/>
      <c r="W217" s="170"/>
      <c r="X217" s="170"/>
      <c r="Y217" s="170"/>
      <c r="Z217" s="93"/>
      <c r="AA217" s="93"/>
      <c r="AB217" s="93"/>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row>
    <row r="218" spans="1:262" x14ac:dyDescent="0.2">
      <c r="A218" s="171">
        <v>42921</v>
      </c>
      <c r="B218" s="184" t="s">
        <v>2367</v>
      </c>
      <c r="C218" s="184" t="s">
        <v>283</v>
      </c>
      <c r="D218" s="184" t="s">
        <v>140</v>
      </c>
      <c r="E218" s="184" t="s">
        <v>143</v>
      </c>
      <c r="F218" s="185">
        <v>42795</v>
      </c>
      <c r="G218" s="177">
        <v>2017</v>
      </c>
      <c r="H218" s="171" t="s">
        <v>984</v>
      </c>
      <c r="I218" s="171" t="str">
        <f t="shared" si="12"/>
        <v>VA</v>
      </c>
      <c r="J218" s="171" t="str">
        <f t="shared" si="13"/>
        <v>MD</v>
      </c>
      <c r="K218" s="176" t="str">
        <f t="shared" si="14"/>
        <v>Northeast</v>
      </c>
      <c r="L218" s="171" t="str">
        <f>INDEX('State '!$A$1:$C$62,MATCH($I218,'State '!$B:$B,0),3)</f>
        <v>Northeast</v>
      </c>
      <c r="M218" s="171" t="str">
        <f>INDEX('State '!$A$1:$C$62,MATCH($J218,'State '!$B:$B,0),3)</f>
        <v>Northeast</v>
      </c>
      <c r="N218" s="171"/>
      <c r="O218" s="178">
        <v>36.6</v>
      </c>
      <c r="P218" s="178"/>
      <c r="Q218" s="178">
        <v>107</v>
      </c>
      <c r="R218" s="177"/>
      <c r="S218" s="171" t="s">
        <v>135</v>
      </c>
      <c r="T218" s="171" t="s">
        <v>381</v>
      </c>
      <c r="U218" s="171" t="s">
        <v>2144</v>
      </c>
      <c r="V218" s="171" t="s">
        <v>2239</v>
      </c>
      <c r="W218" s="170" t="s">
        <v>2276</v>
      </c>
      <c r="X218" s="170"/>
      <c r="Y218" s="170"/>
      <c r="Z218" s="93"/>
      <c r="AA218" s="93"/>
      <c r="AB218" s="93"/>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row>
    <row r="219" spans="1:262" x14ac:dyDescent="0.2">
      <c r="A219" s="171">
        <v>39990</v>
      </c>
      <c r="B219" s="184" t="s">
        <v>1158</v>
      </c>
      <c r="C219" s="184" t="s">
        <v>223</v>
      </c>
      <c r="D219" s="184" t="s">
        <v>140</v>
      </c>
      <c r="E219" s="184" t="s">
        <v>143</v>
      </c>
      <c r="F219" s="185">
        <v>38292</v>
      </c>
      <c r="G219" s="186">
        <v>2004</v>
      </c>
      <c r="H219" s="171" t="s">
        <v>1159</v>
      </c>
      <c r="I219" s="171" t="str">
        <f t="shared" si="12"/>
        <v>WV</v>
      </c>
      <c r="J219" s="171" t="str">
        <f t="shared" si="13"/>
        <v>VA</v>
      </c>
      <c r="K219" s="171" t="str">
        <f t="shared" si="14"/>
        <v>Northeast</v>
      </c>
      <c r="L219" s="171" t="str">
        <f>INDEX('State '!$A$1:$C$62,MATCH($I219,'State '!$B:$B,0),3)</f>
        <v>Northeast</v>
      </c>
      <c r="M219" s="171" t="str">
        <f>INDEX('State '!$A$1:$C$62,MATCH($J219,'State '!$B:$B,0),3)</f>
        <v>Northeast</v>
      </c>
      <c r="N219" s="171"/>
      <c r="O219" s="178">
        <v>78</v>
      </c>
      <c r="P219" s="178"/>
      <c r="Q219" s="178">
        <v>217</v>
      </c>
      <c r="R219" s="177"/>
      <c r="S219" s="171" t="s">
        <v>135</v>
      </c>
      <c r="T219" s="171" t="s">
        <v>381</v>
      </c>
      <c r="U219" s="171" t="s">
        <v>1160</v>
      </c>
      <c r="V219" s="171"/>
      <c r="W219" s="170"/>
      <c r="X219" s="170"/>
      <c r="Y219" s="170"/>
      <c r="Z219" s="93"/>
      <c r="AA219" s="93"/>
      <c r="AB219" s="93"/>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row>
    <row r="220" spans="1:262" s="19" customFormat="1" x14ac:dyDescent="0.2">
      <c r="A220" s="171">
        <v>39990</v>
      </c>
      <c r="B220" s="172" t="s">
        <v>1063</v>
      </c>
      <c r="C220" s="172" t="s">
        <v>223</v>
      </c>
      <c r="D220" s="172" t="s">
        <v>134</v>
      </c>
      <c r="E220" s="173" t="s">
        <v>143</v>
      </c>
      <c r="F220" s="174">
        <v>38884</v>
      </c>
      <c r="G220" s="175">
        <v>2006</v>
      </c>
      <c r="H220" s="171" t="s">
        <v>1064</v>
      </c>
      <c r="I220" s="171" t="str">
        <f t="shared" si="12"/>
        <v>WV</v>
      </c>
      <c r="J220" s="171" t="str">
        <f t="shared" si="13"/>
        <v>NY</v>
      </c>
      <c r="K220" s="171" t="str">
        <f t="shared" si="14"/>
        <v>Northeast</v>
      </c>
      <c r="L220" s="171" t="str">
        <f>INDEX('State '!$A$1:$C$62,MATCH($I220,'State '!$B:$B,0),3)</f>
        <v>Northeast</v>
      </c>
      <c r="M220" s="171" t="str">
        <f>INDEX('State '!$A$1:$C$62,MATCH($J220,'State '!$B:$B,0),3)</f>
        <v>Northeast</v>
      </c>
      <c r="N220" s="171"/>
      <c r="O220" s="178">
        <v>31.15</v>
      </c>
      <c r="P220" s="177">
        <v>23.67</v>
      </c>
      <c r="Q220" s="177">
        <v>200</v>
      </c>
      <c r="R220" s="178" t="s">
        <v>1065</v>
      </c>
      <c r="S220" s="179" t="s">
        <v>135</v>
      </c>
      <c r="T220" s="176" t="s">
        <v>381</v>
      </c>
      <c r="U220" s="180" t="s">
        <v>1066</v>
      </c>
      <c r="V220" s="171"/>
      <c r="W220" s="170"/>
      <c r="X220" s="170"/>
      <c r="Y220" s="170"/>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row>
    <row r="221" spans="1:262" s="19" customFormat="1" x14ac:dyDescent="0.2">
      <c r="A221" s="171">
        <v>39990</v>
      </c>
      <c r="B221" s="184" t="s">
        <v>1302</v>
      </c>
      <c r="C221" s="184" t="s">
        <v>223</v>
      </c>
      <c r="D221" s="184" t="s">
        <v>134</v>
      </c>
      <c r="E221" s="184" t="s">
        <v>143</v>
      </c>
      <c r="F221" s="185">
        <v>37561</v>
      </c>
      <c r="G221" s="186">
        <v>2002</v>
      </c>
      <c r="H221" s="171" t="s">
        <v>19</v>
      </c>
      <c r="I221" s="171" t="str">
        <f t="shared" si="12"/>
        <v>VA</v>
      </c>
      <c r="J221" s="171" t="str">
        <f t="shared" si="13"/>
        <v>VA</v>
      </c>
      <c r="K221" s="171" t="str">
        <f t="shared" si="14"/>
        <v>Northeast</v>
      </c>
      <c r="L221" s="171" t="str">
        <f>INDEX('State '!$A$1:$C$62,MATCH($I221,'State '!$B:$B,0),3)</f>
        <v>Northeast</v>
      </c>
      <c r="M221" s="171" t="str">
        <f>INDEX('State '!$A$1:$C$62,MATCH($J221,'State '!$B:$B,0),3)</f>
        <v>Northeast</v>
      </c>
      <c r="N221" s="171"/>
      <c r="O221" s="178">
        <v>22.2</v>
      </c>
      <c r="P221" s="178">
        <v>14</v>
      </c>
      <c r="Q221" s="178">
        <v>300</v>
      </c>
      <c r="R221" s="177">
        <v>20</v>
      </c>
      <c r="S221" s="171" t="s">
        <v>138</v>
      </c>
      <c r="T221" s="171" t="s">
        <v>187</v>
      </c>
      <c r="U221" s="171" t="s">
        <v>382</v>
      </c>
      <c r="V221" s="171"/>
      <c r="W221" s="170"/>
      <c r="X221" s="170"/>
      <c r="Y221" s="170"/>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row>
    <row r="222" spans="1:262" s="19" customFormat="1" x14ac:dyDescent="0.2">
      <c r="A222" s="171">
        <v>40367</v>
      </c>
      <c r="B222" s="184" t="s">
        <v>630</v>
      </c>
      <c r="C222" s="184" t="s">
        <v>223</v>
      </c>
      <c r="D222" s="184" t="s">
        <v>140</v>
      </c>
      <c r="E222" s="184" t="s">
        <v>143</v>
      </c>
      <c r="F222" s="185">
        <v>40118</v>
      </c>
      <c r="G222" s="186">
        <v>2009</v>
      </c>
      <c r="H222" s="171" t="s">
        <v>19</v>
      </c>
      <c r="I222" s="171" t="str">
        <f t="shared" si="12"/>
        <v>VA</v>
      </c>
      <c r="J222" s="171" t="str">
        <f t="shared" si="13"/>
        <v>VA</v>
      </c>
      <c r="K222" s="171" t="str">
        <f t="shared" si="14"/>
        <v>Northeast</v>
      </c>
      <c r="L222" s="171" t="str">
        <f>INDEX('State '!$A$1:$C$62,MATCH($I222,'State '!$B:$B,0),3)</f>
        <v>Northeast</v>
      </c>
      <c r="M222" s="171" t="str">
        <f>INDEX('State '!$A$1:$C$62,MATCH($J222,'State '!$B:$B,0),3)</f>
        <v>Northeast</v>
      </c>
      <c r="N222" s="171"/>
      <c r="O222" s="178">
        <v>21.1</v>
      </c>
      <c r="P222" s="178"/>
      <c r="Q222" s="178">
        <v>180</v>
      </c>
      <c r="R222" s="177"/>
      <c r="S222" s="171" t="s">
        <v>135</v>
      </c>
      <c r="T222" s="171" t="s">
        <v>381</v>
      </c>
      <c r="U222" s="171" t="s">
        <v>631</v>
      </c>
      <c r="V222" s="171"/>
      <c r="W222" s="170"/>
      <c r="X222" s="170"/>
      <c r="Y222" s="170"/>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row>
    <row r="223" spans="1:262" s="19" customFormat="1" x14ac:dyDescent="0.2">
      <c r="A223" s="171">
        <v>40367</v>
      </c>
      <c r="B223" s="172" t="s">
        <v>566</v>
      </c>
      <c r="C223" s="172" t="s">
        <v>223</v>
      </c>
      <c r="D223" s="172" t="s">
        <v>140</v>
      </c>
      <c r="E223" s="173" t="s">
        <v>143</v>
      </c>
      <c r="F223" s="174">
        <v>40269</v>
      </c>
      <c r="G223" s="175">
        <v>2010</v>
      </c>
      <c r="H223" s="171" t="s">
        <v>7</v>
      </c>
      <c r="I223" s="171" t="str">
        <f t="shared" si="12"/>
        <v>PA</v>
      </c>
      <c r="J223" s="171" t="str">
        <f t="shared" si="13"/>
        <v>PA</v>
      </c>
      <c r="K223" s="171" t="str">
        <f t="shared" si="14"/>
        <v>Northeast</v>
      </c>
      <c r="L223" s="171" t="str">
        <f>INDEX('State '!$A$1:$C$62,MATCH($I223,'State '!$B:$B,0),3)</f>
        <v>Northeast</v>
      </c>
      <c r="M223" s="171" t="str">
        <f>INDEX('State '!$A$1:$C$62,MATCH($J223,'State '!$B:$B,0),3)</f>
        <v>Northeast</v>
      </c>
      <c r="N223" s="171"/>
      <c r="O223" s="178">
        <v>40.6</v>
      </c>
      <c r="P223" s="177">
        <v>1.4</v>
      </c>
      <c r="Q223" s="177">
        <v>57</v>
      </c>
      <c r="R223" s="178">
        <v>10</v>
      </c>
      <c r="S223" s="179" t="s">
        <v>135</v>
      </c>
      <c r="T223" s="176" t="s">
        <v>381</v>
      </c>
      <c r="U223" s="180" t="s">
        <v>567</v>
      </c>
      <c r="V223" s="171"/>
      <c r="W223" s="170"/>
      <c r="X223" s="170"/>
      <c r="Y223" s="170"/>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row>
    <row r="224" spans="1:262" s="19" customFormat="1" x14ac:dyDescent="0.2">
      <c r="A224" s="171">
        <v>39990</v>
      </c>
      <c r="B224" s="184" t="s">
        <v>735</v>
      </c>
      <c r="C224" s="184" t="s">
        <v>223</v>
      </c>
      <c r="D224" s="184" t="s">
        <v>140</v>
      </c>
      <c r="E224" s="184" t="s">
        <v>143</v>
      </c>
      <c r="F224" s="185">
        <v>39753</v>
      </c>
      <c r="G224" s="186">
        <v>2008</v>
      </c>
      <c r="H224" s="171" t="s">
        <v>33</v>
      </c>
      <c r="I224" s="171" t="str">
        <f t="shared" si="12"/>
        <v>WV</v>
      </c>
      <c r="J224" s="171" t="str">
        <f t="shared" si="13"/>
        <v>WV</v>
      </c>
      <c r="K224" s="171" t="str">
        <f t="shared" si="14"/>
        <v>Northeast</v>
      </c>
      <c r="L224" s="171" t="str">
        <f>INDEX('State '!$A$1:$C$62,MATCH($I224,'State '!$B:$B,0),3)</f>
        <v>Northeast</v>
      </c>
      <c r="M224" s="171" t="str">
        <f>INDEX('State '!$A$1:$C$62,MATCH($J224,'State '!$B:$B,0),3)</f>
        <v>Northeast</v>
      </c>
      <c r="N224" s="171"/>
      <c r="O224" s="178">
        <v>14.69</v>
      </c>
      <c r="P224" s="178">
        <v>6.43</v>
      </c>
      <c r="Q224" s="178">
        <v>21.25</v>
      </c>
      <c r="R224" s="177" t="s">
        <v>736</v>
      </c>
      <c r="S224" s="171" t="s">
        <v>135</v>
      </c>
      <c r="T224" s="171" t="s">
        <v>381</v>
      </c>
      <c r="U224" s="171" t="s">
        <v>737</v>
      </c>
      <c r="V224" s="171"/>
      <c r="W224" s="170"/>
      <c r="X224" s="170"/>
      <c r="Y224" s="170"/>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row>
    <row r="225" spans="1:262" s="19" customFormat="1" x14ac:dyDescent="0.2">
      <c r="A225" s="171">
        <v>40367</v>
      </c>
      <c r="B225" s="184" t="s">
        <v>628</v>
      </c>
      <c r="C225" s="184" t="s">
        <v>223</v>
      </c>
      <c r="D225" s="184" t="s">
        <v>140</v>
      </c>
      <c r="E225" s="184" t="s">
        <v>143</v>
      </c>
      <c r="F225" s="185">
        <v>40118</v>
      </c>
      <c r="G225" s="186">
        <v>2009</v>
      </c>
      <c r="H225" s="171" t="s">
        <v>10</v>
      </c>
      <c r="I225" s="171" t="str">
        <f t="shared" si="12"/>
        <v>NY</v>
      </c>
      <c r="J225" s="171" t="str">
        <f t="shared" si="13"/>
        <v>NY</v>
      </c>
      <c r="K225" s="171" t="str">
        <f t="shared" si="14"/>
        <v>Northeast</v>
      </c>
      <c r="L225" s="171" t="str">
        <f>INDEX('State '!$A$1:$C$62,MATCH($I225,'State '!$B:$B,0),3)</f>
        <v>Northeast</v>
      </c>
      <c r="M225" s="171" t="str">
        <f>INDEX('State '!$A$1:$C$62,MATCH($J225,'State '!$B:$B,0),3)</f>
        <v>Northeast</v>
      </c>
      <c r="N225" s="171"/>
      <c r="O225" s="178">
        <v>6.4</v>
      </c>
      <c r="P225" s="178"/>
      <c r="Q225" s="178">
        <v>15</v>
      </c>
      <c r="R225" s="177"/>
      <c r="S225" s="171" t="s">
        <v>135</v>
      </c>
      <c r="T225" s="171" t="s">
        <v>381</v>
      </c>
      <c r="U225" s="171" t="s">
        <v>629</v>
      </c>
      <c r="V225" s="171"/>
      <c r="W225" s="170"/>
      <c r="X225" s="170"/>
      <c r="Y225" s="170"/>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row>
    <row r="226" spans="1:262" x14ac:dyDescent="0.2">
      <c r="A226" s="196">
        <v>41330</v>
      </c>
      <c r="B226" s="172" t="s">
        <v>1866</v>
      </c>
      <c r="C226" s="172" t="s">
        <v>1867</v>
      </c>
      <c r="D226" s="172" t="s">
        <v>134</v>
      </c>
      <c r="E226" s="173" t="s">
        <v>143</v>
      </c>
      <c r="F226" s="174">
        <v>41319</v>
      </c>
      <c r="G226" s="175">
        <v>2013</v>
      </c>
      <c r="H226" s="171" t="s">
        <v>6</v>
      </c>
      <c r="I226" s="171" t="str">
        <f t="shared" si="12"/>
        <v>TX</v>
      </c>
      <c r="J226" s="171" t="str">
        <f t="shared" si="13"/>
        <v>TX</v>
      </c>
      <c r="K226" s="171" t="str">
        <f t="shared" si="14"/>
        <v>South Central</v>
      </c>
      <c r="L226" s="171" t="str">
        <f>INDEX('State '!$A$1:$C$62,MATCH($I226,'State '!$B:$B,0),3)</f>
        <v>South Central</v>
      </c>
      <c r="M226" s="171" t="str">
        <f>INDEX('State '!$A$1:$C$62,MATCH($J226,'State '!$B:$B,0),3)</f>
        <v>South Central</v>
      </c>
      <c r="N226" s="171"/>
      <c r="O226" s="178">
        <v>0</v>
      </c>
      <c r="P226" s="177">
        <v>10.199999999999999</v>
      </c>
      <c r="Q226" s="177"/>
      <c r="R226" s="178"/>
      <c r="S226" s="179" t="s">
        <v>135</v>
      </c>
      <c r="T226" s="176" t="s">
        <v>381</v>
      </c>
      <c r="U226" s="180" t="s">
        <v>1868</v>
      </c>
      <c r="V226" s="171"/>
      <c r="W226" s="170"/>
      <c r="X226" s="170"/>
      <c r="Y226" s="206"/>
      <c r="Z226" s="93"/>
      <c r="AA226" s="93"/>
      <c r="AB226" s="93"/>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row>
    <row r="227" spans="1:262" ht="51" x14ac:dyDescent="0.2">
      <c r="A227" s="225">
        <v>43938</v>
      </c>
      <c r="B227" s="223" t="s">
        <v>2388</v>
      </c>
      <c r="C227" s="223" t="s">
        <v>2389</v>
      </c>
      <c r="D227" s="223" t="s">
        <v>136</v>
      </c>
      <c r="E227" s="223" t="s">
        <v>143</v>
      </c>
      <c r="F227" s="63">
        <v>43937</v>
      </c>
      <c r="G227" s="104">
        <v>2020</v>
      </c>
      <c r="H227" s="225" t="s">
        <v>37</v>
      </c>
      <c r="I227" s="225" t="str">
        <f t="shared" si="12"/>
        <v>OK</v>
      </c>
      <c r="J227" s="225" t="str">
        <f t="shared" si="13"/>
        <v>OK</v>
      </c>
      <c r="K227" s="231" t="str">
        <f t="shared" si="14"/>
        <v>South Central</v>
      </c>
      <c r="L227" s="225" t="str">
        <f>INDEX('State '!$A$1:$C$62,MATCH($I227,'State '!$B:$B,0),3)</f>
        <v>South Central</v>
      </c>
      <c r="M227" s="225" t="str">
        <f>INDEX('State '!$A$1:$C$62,MATCH($J227,'State '!$B:$B,0),3)</f>
        <v>South Central</v>
      </c>
      <c r="N227" s="225"/>
      <c r="O227" s="178">
        <v>1486</v>
      </c>
      <c r="P227" s="178">
        <v>233</v>
      </c>
      <c r="Q227" s="165">
        <v>1100</v>
      </c>
      <c r="R227" s="104" t="s">
        <v>1636</v>
      </c>
      <c r="S227" s="225" t="s">
        <v>135</v>
      </c>
      <c r="T227" s="225" t="s">
        <v>381</v>
      </c>
      <c r="U227" s="225" t="s">
        <v>2390</v>
      </c>
      <c r="V227" s="225" t="s">
        <v>2239</v>
      </c>
      <c r="W227" s="223" t="s">
        <v>2989</v>
      </c>
      <c r="X227" s="223" t="s">
        <v>2904</v>
      </c>
      <c r="Y227" s="167" t="s">
        <v>2990</v>
      </c>
      <c r="Z227" s="93"/>
      <c r="AA227" s="93"/>
      <c r="AB227" s="93"/>
    </row>
    <row r="228" spans="1:262" s="19" customFormat="1" x14ac:dyDescent="0.2">
      <c r="A228" s="171">
        <v>40246</v>
      </c>
      <c r="B228" s="172" t="s">
        <v>961</v>
      </c>
      <c r="C228" s="172" t="s">
        <v>306</v>
      </c>
      <c r="D228" s="172" t="s">
        <v>136</v>
      </c>
      <c r="E228" s="173" t="s">
        <v>143</v>
      </c>
      <c r="F228" s="174">
        <v>39419</v>
      </c>
      <c r="G228" s="175">
        <v>2007</v>
      </c>
      <c r="H228" s="171" t="s">
        <v>41</v>
      </c>
      <c r="I228" s="171" t="str">
        <f t="shared" si="12"/>
        <v>MI</v>
      </c>
      <c r="J228" s="171" t="str">
        <f t="shared" si="13"/>
        <v>MI</v>
      </c>
      <c r="K228" s="171" t="str">
        <f t="shared" si="14"/>
        <v>Midwest</v>
      </c>
      <c r="L228" s="171" t="str">
        <f>INDEX('State '!$A$1:$C$62,MATCH($I228,'State '!$B:$B,0),3)</f>
        <v>Midwest</v>
      </c>
      <c r="M228" s="171" t="str">
        <f>INDEX('State '!$A$1:$C$62,MATCH($J228,'State '!$B:$B,0),3)</f>
        <v>Midwest</v>
      </c>
      <c r="N228" s="171"/>
      <c r="O228" s="178">
        <v>5.0999999999999996</v>
      </c>
      <c r="P228" s="177">
        <v>4.5</v>
      </c>
      <c r="Q228" s="177">
        <v>100</v>
      </c>
      <c r="R228" s="178">
        <v>20</v>
      </c>
      <c r="S228" s="179" t="s">
        <v>138</v>
      </c>
      <c r="T228" s="176" t="s">
        <v>187</v>
      </c>
      <c r="U228" s="180" t="s">
        <v>962</v>
      </c>
      <c r="V228" s="171"/>
      <c r="W228" s="170"/>
      <c r="X228" s="170"/>
      <c r="Y228" s="170"/>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row>
    <row r="229" spans="1:262" x14ac:dyDescent="0.2">
      <c r="A229" s="171">
        <v>40597</v>
      </c>
      <c r="B229" s="172" t="s">
        <v>532</v>
      </c>
      <c r="C229" s="172" t="s">
        <v>236</v>
      </c>
      <c r="D229" s="172" t="s">
        <v>136</v>
      </c>
      <c r="E229" s="173" t="s">
        <v>143</v>
      </c>
      <c r="F229" s="174">
        <v>40591</v>
      </c>
      <c r="G229" s="175">
        <v>2011</v>
      </c>
      <c r="H229" s="171" t="s">
        <v>6</v>
      </c>
      <c r="I229" s="171" t="str">
        <f t="shared" si="12"/>
        <v>TX</v>
      </c>
      <c r="J229" s="171" t="str">
        <f t="shared" si="13"/>
        <v>TX</v>
      </c>
      <c r="K229" s="171" t="str">
        <f t="shared" si="14"/>
        <v>South Central</v>
      </c>
      <c r="L229" s="171" t="str">
        <f>INDEX('State '!$A$1:$C$62,MATCH($I229,'State '!$B:$B,0),3)</f>
        <v>South Central</v>
      </c>
      <c r="M229" s="171" t="str">
        <f>INDEX('State '!$A$1:$C$62,MATCH($J229,'State '!$B:$B,0),3)</f>
        <v>South Central</v>
      </c>
      <c r="N229" s="171"/>
      <c r="O229" s="178">
        <v>0</v>
      </c>
      <c r="P229" s="177">
        <v>83</v>
      </c>
      <c r="Q229" s="177">
        <v>300</v>
      </c>
      <c r="R229" s="178">
        <v>20</v>
      </c>
      <c r="S229" s="179" t="s">
        <v>138</v>
      </c>
      <c r="T229" s="176" t="s">
        <v>187</v>
      </c>
      <c r="U229" s="180" t="s">
        <v>382</v>
      </c>
      <c r="V229" s="171"/>
      <c r="W229" s="170"/>
      <c r="X229" s="170"/>
      <c r="Y229" s="170"/>
      <c r="Z229" s="93"/>
      <c r="AA229" s="93"/>
      <c r="AB229" s="93"/>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row>
    <row r="230" spans="1:262" x14ac:dyDescent="0.2">
      <c r="A230" s="171">
        <v>40597</v>
      </c>
      <c r="B230" s="184" t="s">
        <v>526</v>
      </c>
      <c r="C230" s="184" t="s">
        <v>236</v>
      </c>
      <c r="D230" s="184" t="s">
        <v>136</v>
      </c>
      <c r="E230" s="184" t="s">
        <v>143</v>
      </c>
      <c r="F230" s="185">
        <v>40591</v>
      </c>
      <c r="G230" s="186">
        <v>2011</v>
      </c>
      <c r="H230" s="171" t="s">
        <v>6</v>
      </c>
      <c r="I230" s="171" t="str">
        <f t="shared" si="12"/>
        <v>TX</v>
      </c>
      <c r="J230" s="171" t="str">
        <f t="shared" si="13"/>
        <v>TX</v>
      </c>
      <c r="K230" s="171" t="str">
        <f t="shared" si="14"/>
        <v>South Central</v>
      </c>
      <c r="L230" s="171" t="str">
        <f>INDEX('State '!$A$1:$C$62,MATCH($I230,'State '!$B:$B,0),3)</f>
        <v>South Central</v>
      </c>
      <c r="M230" s="171" t="str">
        <f>INDEX('State '!$A$1:$C$62,MATCH($J230,'State '!$B:$B,0),3)</f>
        <v>South Central</v>
      </c>
      <c r="N230" s="171"/>
      <c r="O230" s="178">
        <v>0</v>
      </c>
      <c r="P230" s="178">
        <v>50</v>
      </c>
      <c r="Q230" s="178">
        <v>400</v>
      </c>
      <c r="R230" s="177">
        <v>24</v>
      </c>
      <c r="S230" s="171" t="s">
        <v>138</v>
      </c>
      <c r="T230" s="171" t="s">
        <v>187</v>
      </c>
      <c r="U230" s="171" t="s">
        <v>382</v>
      </c>
      <c r="V230" s="171"/>
      <c r="W230" s="170"/>
      <c r="X230" s="170"/>
      <c r="Y230" s="170"/>
      <c r="Z230" s="93"/>
      <c r="AA230" s="93"/>
      <c r="AB230" s="93"/>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row>
    <row r="231" spans="1:262" s="19" customFormat="1" x14ac:dyDescent="0.2">
      <c r="A231" s="171">
        <v>41519</v>
      </c>
      <c r="B231" s="172" t="s">
        <v>427</v>
      </c>
      <c r="C231" s="172" t="s">
        <v>211</v>
      </c>
      <c r="D231" s="172" t="s">
        <v>140</v>
      </c>
      <c r="E231" s="173" t="s">
        <v>143</v>
      </c>
      <c r="F231" s="174">
        <v>41395</v>
      </c>
      <c r="G231" s="175">
        <v>2013</v>
      </c>
      <c r="H231" s="171" t="s">
        <v>6</v>
      </c>
      <c r="I231" s="171" t="str">
        <f t="shared" si="12"/>
        <v>TX</v>
      </c>
      <c r="J231" s="171" t="str">
        <f t="shared" si="13"/>
        <v>TX</v>
      </c>
      <c r="K231" s="171" t="str">
        <f t="shared" si="14"/>
        <v>South Central</v>
      </c>
      <c r="L231" s="171" t="str">
        <f>INDEX('State '!$A$1:$C$62,MATCH($I231,'State '!$B:$B,0),3)</f>
        <v>South Central</v>
      </c>
      <c r="M231" s="171" t="str">
        <f>INDEX('State '!$A$1:$C$62,MATCH($J231,'State '!$B:$B,0),3)</f>
        <v>South Central</v>
      </c>
      <c r="N231" s="171"/>
      <c r="O231" s="178"/>
      <c r="P231" s="177">
        <v>105</v>
      </c>
      <c r="Q231" s="177"/>
      <c r="R231" s="178">
        <v>24</v>
      </c>
      <c r="S231" s="179" t="s">
        <v>138</v>
      </c>
      <c r="T231" s="176" t="s">
        <v>187</v>
      </c>
      <c r="U231" s="180" t="s">
        <v>382</v>
      </c>
      <c r="V231" s="171"/>
      <c r="W231" s="170"/>
      <c r="X231" s="170"/>
      <c r="Y231" s="170"/>
    </row>
    <row r="232" spans="1:262" x14ac:dyDescent="0.2">
      <c r="A232" s="171">
        <v>42636</v>
      </c>
      <c r="B232" s="184" t="s">
        <v>1871</v>
      </c>
      <c r="C232" s="184" t="s">
        <v>1872</v>
      </c>
      <c r="D232" s="184" t="s">
        <v>136</v>
      </c>
      <c r="E232" s="184" t="s">
        <v>143</v>
      </c>
      <c r="F232" s="185">
        <v>41942</v>
      </c>
      <c r="G232" s="186">
        <v>2014</v>
      </c>
      <c r="H232" s="171" t="s">
        <v>410</v>
      </c>
      <c r="I232" s="171" t="str">
        <f t="shared" si="12"/>
        <v>TX</v>
      </c>
      <c r="J232" s="171" t="str">
        <f t="shared" si="13"/>
        <v>MX</v>
      </c>
      <c r="K232" s="171" t="str">
        <f t="shared" si="14"/>
        <v>South Central, Mexico</v>
      </c>
      <c r="L232" s="171" t="str">
        <f>INDEX('State '!$A$1:$C$62,MATCH($I232,'State '!$B:$B,0),3)</f>
        <v>South Central</v>
      </c>
      <c r="M232" s="171" t="str">
        <f>INDEX('State '!$A$1:$C$62,MATCH($J232,'State '!$B:$B,0),3)</f>
        <v>Mexico</v>
      </c>
      <c r="N232" s="171"/>
      <c r="O232" s="178">
        <v>0</v>
      </c>
      <c r="P232" s="178">
        <v>124</v>
      </c>
      <c r="Q232" s="178">
        <v>2100</v>
      </c>
      <c r="R232" s="177">
        <v>42</v>
      </c>
      <c r="S232" s="171" t="s">
        <v>135</v>
      </c>
      <c r="T232" s="171" t="s">
        <v>381</v>
      </c>
      <c r="U232" s="171" t="s">
        <v>1873</v>
      </c>
      <c r="V232" s="171"/>
      <c r="W232" s="170"/>
      <c r="X232" s="170"/>
      <c r="Y232" s="170"/>
      <c r="Z232" s="93"/>
      <c r="AA232" s="93"/>
      <c r="AB232" s="93"/>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row>
    <row r="233" spans="1:262" x14ac:dyDescent="0.2">
      <c r="A233" s="171">
        <v>39990</v>
      </c>
      <c r="B233" s="184" t="s">
        <v>1352</v>
      </c>
      <c r="C233" s="184" t="s">
        <v>347</v>
      </c>
      <c r="D233" s="184" t="s">
        <v>140</v>
      </c>
      <c r="E233" s="184" t="s">
        <v>143</v>
      </c>
      <c r="F233" s="185">
        <v>37895</v>
      </c>
      <c r="G233" s="186">
        <v>2002</v>
      </c>
      <c r="H233" s="171" t="s">
        <v>410</v>
      </c>
      <c r="I233" s="171" t="str">
        <f t="shared" si="12"/>
        <v>TX</v>
      </c>
      <c r="J233" s="171" t="str">
        <f t="shared" si="13"/>
        <v>MX</v>
      </c>
      <c r="K233" s="171" t="str">
        <f t="shared" si="14"/>
        <v>South Central, Mexico</v>
      </c>
      <c r="L233" s="171" t="str">
        <f>INDEX('State '!$A$1:$C$62,MATCH($I233,'State '!$B:$B,0),3)</f>
        <v>South Central</v>
      </c>
      <c r="M233" s="171" t="str">
        <f>INDEX('State '!$A$1:$C$62,MATCH($J233,'State '!$B:$B,0),3)</f>
        <v>Mexico</v>
      </c>
      <c r="N233" s="171"/>
      <c r="O233" s="178">
        <v>2</v>
      </c>
      <c r="P233" s="178">
        <v>5</v>
      </c>
      <c r="Q233" s="178">
        <v>15</v>
      </c>
      <c r="R233" s="177">
        <v>12</v>
      </c>
      <c r="S233" s="171" t="s">
        <v>135</v>
      </c>
      <c r="T233" s="171" t="s">
        <v>381</v>
      </c>
      <c r="U233" s="171" t="s">
        <v>2794</v>
      </c>
      <c r="V233" s="171"/>
      <c r="W233" s="170"/>
      <c r="X233" s="170"/>
      <c r="Y233" s="170"/>
      <c r="Z233" s="93"/>
      <c r="AA233" s="93"/>
      <c r="AB233" s="93"/>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row>
    <row r="234" spans="1:262" s="19" customFormat="1" x14ac:dyDescent="0.2">
      <c r="A234" s="171">
        <v>41106</v>
      </c>
      <c r="B234" s="184" t="s">
        <v>435</v>
      </c>
      <c r="C234" s="184" t="s">
        <v>214</v>
      </c>
      <c r="D234" s="184" t="s">
        <v>136</v>
      </c>
      <c r="E234" s="184" t="s">
        <v>143</v>
      </c>
      <c r="F234" s="185">
        <v>40998</v>
      </c>
      <c r="G234" s="186">
        <v>2012</v>
      </c>
      <c r="H234" s="171" t="s">
        <v>25</v>
      </c>
      <c r="I234" s="171" t="str">
        <f t="shared" si="12"/>
        <v>CO</v>
      </c>
      <c r="J234" s="171" t="str">
        <f t="shared" si="13"/>
        <v>CO</v>
      </c>
      <c r="K234" s="171" t="str">
        <f t="shared" si="14"/>
        <v>Mountain</v>
      </c>
      <c r="L234" s="171" t="str">
        <f>INDEX('State '!$A$1:$C$62,MATCH($I234,'State '!$B:$B,0),3)</f>
        <v>Mountain</v>
      </c>
      <c r="M234" s="171" t="str">
        <f>INDEX('State '!$A$1:$C$62,MATCH($J234,'State '!$B:$B,0),3)</f>
        <v>Mountain</v>
      </c>
      <c r="N234" s="171"/>
      <c r="O234" s="178"/>
      <c r="P234" s="178">
        <v>3.5</v>
      </c>
      <c r="Q234" s="178">
        <v>500</v>
      </c>
      <c r="R234" s="177" t="s">
        <v>436</v>
      </c>
      <c r="S234" s="171" t="s">
        <v>135</v>
      </c>
      <c r="T234" s="171" t="s">
        <v>381</v>
      </c>
      <c r="U234" s="171" t="s">
        <v>437</v>
      </c>
      <c r="V234" s="171"/>
      <c r="W234" s="170"/>
      <c r="X234" s="170"/>
      <c r="Y234" s="170"/>
    </row>
    <row r="235" spans="1:262" s="19" customFormat="1" ht="25.5" x14ac:dyDescent="0.2">
      <c r="A235" s="225">
        <v>44217</v>
      </c>
      <c r="B235" s="223" t="s">
        <v>3030</v>
      </c>
      <c r="C235" s="223" t="s">
        <v>2998</v>
      </c>
      <c r="D235" s="223" t="s">
        <v>140</v>
      </c>
      <c r="E235" s="223" t="s">
        <v>143</v>
      </c>
      <c r="F235" s="63">
        <v>43941</v>
      </c>
      <c r="G235" s="104">
        <v>2020</v>
      </c>
      <c r="H235" s="225" t="s">
        <v>2377</v>
      </c>
      <c r="I235" s="225" t="str">
        <f t="shared" si="12"/>
        <v>OH</v>
      </c>
      <c r="J235" s="225" t="str">
        <f t="shared" si="13"/>
        <v>MI</v>
      </c>
      <c r="K235" s="231" t="str">
        <f t="shared" si="14"/>
        <v>Northeast, Midwest</v>
      </c>
      <c r="L235" s="225" t="str">
        <f>INDEX('State '!$A$1:$C$62,MATCH($I235,'State '!$B:$B,0),3)</f>
        <v>Northeast</v>
      </c>
      <c r="M235" s="225" t="str">
        <f>INDEX('State '!$A$1:$C$62,MATCH($J235,'State '!$B:$B,0),3)</f>
        <v>Midwest</v>
      </c>
      <c r="N235" s="225"/>
      <c r="O235" s="164"/>
      <c r="P235" s="178"/>
      <c r="Q235" s="165">
        <v>175</v>
      </c>
      <c r="R235" s="104"/>
      <c r="S235" s="225" t="s">
        <v>135</v>
      </c>
      <c r="T235" s="225" t="s">
        <v>381</v>
      </c>
      <c r="U235" s="225" t="s">
        <v>3031</v>
      </c>
      <c r="V235" s="225" t="s">
        <v>2239</v>
      </c>
      <c r="W235" s="223" t="s">
        <v>3032</v>
      </c>
      <c r="X235" s="223"/>
      <c r="Y235" s="156"/>
    </row>
    <row r="236" spans="1:262" s="19" customFormat="1" x14ac:dyDescent="0.2">
      <c r="A236" s="171">
        <v>42279</v>
      </c>
      <c r="B236" s="184" t="s">
        <v>394</v>
      </c>
      <c r="C236" s="184" t="s">
        <v>2003</v>
      </c>
      <c r="D236" s="184" t="s">
        <v>140</v>
      </c>
      <c r="E236" s="184" t="s">
        <v>143</v>
      </c>
      <c r="F236" s="185">
        <v>42307</v>
      </c>
      <c r="G236" s="186">
        <v>2015</v>
      </c>
      <c r="H236" s="171" t="s">
        <v>20</v>
      </c>
      <c r="I236" s="171" t="str">
        <f t="shared" si="12"/>
        <v>NJ</v>
      </c>
      <c r="J236" s="171" t="str">
        <f t="shared" si="13"/>
        <v>NJ</v>
      </c>
      <c r="K236" s="171" t="str">
        <f t="shared" si="14"/>
        <v>Northeast</v>
      </c>
      <c r="L236" s="171" t="str">
        <f>INDEX('State '!$A$1:$C$62,MATCH($I236,'State '!$B:$B,0),3)</f>
        <v>Northeast</v>
      </c>
      <c r="M236" s="171" t="str">
        <f>INDEX('State '!$A$1:$C$62,MATCH($J236,'State '!$B:$B,0),3)</f>
        <v>Northeast</v>
      </c>
      <c r="N236" s="171"/>
      <c r="O236" s="178">
        <v>269</v>
      </c>
      <c r="P236" s="178">
        <v>19</v>
      </c>
      <c r="Q236" s="178">
        <v>312</v>
      </c>
      <c r="R236" s="177">
        <v>20</v>
      </c>
      <c r="S236" s="171" t="s">
        <v>135</v>
      </c>
      <c r="T236" s="171" t="s">
        <v>381</v>
      </c>
      <c r="U236" s="171" t="s">
        <v>1936</v>
      </c>
      <c r="V236" s="171" t="s">
        <v>2236</v>
      </c>
      <c r="W236" s="170"/>
      <c r="X236" s="170"/>
      <c r="Y236" s="170"/>
    </row>
    <row r="237" spans="1:262" s="19" customFormat="1" x14ac:dyDescent="0.2">
      <c r="A237" s="171">
        <v>42277</v>
      </c>
      <c r="B237" s="172" t="s">
        <v>394</v>
      </c>
      <c r="C237" s="172" t="s">
        <v>261</v>
      </c>
      <c r="D237" s="172" t="s">
        <v>140</v>
      </c>
      <c r="E237" s="173" t="s">
        <v>143</v>
      </c>
      <c r="F237" s="174">
        <v>42277</v>
      </c>
      <c r="G237" s="175">
        <v>2015</v>
      </c>
      <c r="H237" s="171" t="s">
        <v>2246</v>
      </c>
      <c r="I237" s="171" t="str">
        <f t="shared" si="12"/>
        <v>PA</v>
      </c>
      <c r="J237" s="171" t="str">
        <f t="shared" si="13"/>
        <v>NJ</v>
      </c>
      <c r="K237" s="171" t="str">
        <f t="shared" si="14"/>
        <v>Northeast</v>
      </c>
      <c r="L237" s="171" t="str">
        <f>INDEX('State '!$A$1:$C$62,MATCH($I237,'State '!$B:$B,0),3)</f>
        <v>Northeast</v>
      </c>
      <c r="M237" s="171" t="str">
        <f>INDEX('State '!$A$1:$C$62,MATCH($J237,'State '!$B:$B,0),3)</f>
        <v>Northeast</v>
      </c>
      <c r="N237" s="171"/>
      <c r="O237" s="178">
        <v>269</v>
      </c>
      <c r="P237" s="177">
        <v>19</v>
      </c>
      <c r="Q237" s="177">
        <v>312</v>
      </c>
      <c r="R237" s="178"/>
      <c r="S237" s="179" t="s">
        <v>135</v>
      </c>
      <c r="T237" s="176" t="s">
        <v>381</v>
      </c>
      <c r="U237" s="180" t="s">
        <v>1936</v>
      </c>
      <c r="V237" s="171" t="s">
        <v>2239</v>
      </c>
      <c r="W237" s="170"/>
      <c r="X237" s="170"/>
      <c r="Y237" s="170"/>
    </row>
    <row r="238" spans="1:262" x14ac:dyDescent="0.2">
      <c r="A238" s="196">
        <v>39990</v>
      </c>
      <c r="B238" s="184" t="s">
        <v>1802</v>
      </c>
      <c r="C238" s="184" t="s">
        <v>231</v>
      </c>
      <c r="D238" s="184" t="s">
        <v>140</v>
      </c>
      <c r="E238" s="184" t="s">
        <v>143</v>
      </c>
      <c r="F238" s="185">
        <v>35370</v>
      </c>
      <c r="G238" s="186">
        <v>1996</v>
      </c>
      <c r="H238" s="171" t="s">
        <v>1803</v>
      </c>
      <c r="I238" s="171" t="str">
        <f t="shared" si="12"/>
        <v>VA</v>
      </c>
      <c r="J238" s="171" t="str">
        <f t="shared" si="13"/>
        <v>TN</v>
      </c>
      <c r="K238" s="171" t="str">
        <f t="shared" si="14"/>
        <v>Northeast, Midwest</v>
      </c>
      <c r="L238" s="171" t="str">
        <f>INDEX('State '!$A$1:$C$62,MATCH($I238,'State '!$B:$B,0),3)</f>
        <v>Northeast</v>
      </c>
      <c r="M238" s="171" t="str">
        <f>INDEX('State '!$A$1:$C$62,MATCH($J238,'State '!$B:$B,0),3)</f>
        <v>Midwest</v>
      </c>
      <c r="N238" s="171"/>
      <c r="O238" s="178">
        <v>3</v>
      </c>
      <c r="P238" s="178">
        <v>6</v>
      </c>
      <c r="Q238" s="178">
        <v>12</v>
      </c>
      <c r="R238" s="177" t="s">
        <v>723</v>
      </c>
      <c r="S238" s="171" t="s">
        <v>135</v>
      </c>
      <c r="T238" s="171" t="s">
        <v>381</v>
      </c>
      <c r="U238" s="171" t="s">
        <v>382</v>
      </c>
      <c r="V238" s="171"/>
      <c r="W238" s="170"/>
      <c r="X238" s="170"/>
      <c r="Y238" s="170"/>
      <c r="Z238" s="93"/>
      <c r="AA238" s="93"/>
      <c r="AB238" s="93"/>
    </row>
    <row r="239" spans="1:262" ht="25.5" x14ac:dyDescent="0.2">
      <c r="A239" s="225">
        <v>43711</v>
      </c>
      <c r="B239" s="224" t="s">
        <v>2346</v>
      </c>
      <c r="C239" s="224" t="s">
        <v>283</v>
      </c>
      <c r="D239" s="224" t="s">
        <v>140</v>
      </c>
      <c r="E239" s="224" t="s">
        <v>143</v>
      </c>
      <c r="F239" s="227">
        <v>43707</v>
      </c>
      <c r="G239" s="116">
        <v>2019</v>
      </c>
      <c r="H239" s="228" t="s">
        <v>2352</v>
      </c>
      <c r="I239" s="228" t="str">
        <f t="shared" si="12"/>
        <v>MD</v>
      </c>
      <c r="J239" s="228" t="str">
        <f t="shared" si="13"/>
        <v>VA</v>
      </c>
      <c r="K239" s="231" t="str">
        <f t="shared" si="14"/>
        <v>Northeast</v>
      </c>
      <c r="L239" s="225" t="str">
        <f>INDEX('State '!$A$1:$C$62,MATCH($I239,'State '!$B:$B,0),3)</f>
        <v>Northeast</v>
      </c>
      <c r="M239" s="225" t="str">
        <f>INDEX('State '!$A$1:$C$62,MATCH($J239,'State '!$B:$B,0),3)</f>
        <v>Northeast</v>
      </c>
      <c r="N239" s="225"/>
      <c r="O239" s="178">
        <v>147.30000000000001</v>
      </c>
      <c r="P239" s="233"/>
      <c r="Q239" s="232">
        <v>150</v>
      </c>
      <c r="R239" s="229"/>
      <c r="S239" s="225" t="s">
        <v>135</v>
      </c>
      <c r="T239" s="225" t="s">
        <v>381</v>
      </c>
      <c r="U239" s="228" t="s">
        <v>2347</v>
      </c>
      <c r="V239" s="225" t="s">
        <v>2239</v>
      </c>
      <c r="W239" s="223" t="s">
        <v>2922</v>
      </c>
      <c r="X239" s="223" t="s">
        <v>2910</v>
      </c>
      <c r="Y239" s="156" t="s">
        <v>2848</v>
      </c>
      <c r="Z239" s="93"/>
      <c r="AA239" s="93"/>
      <c r="AB239" s="93"/>
    </row>
    <row r="240" spans="1:262" s="19" customFormat="1" x14ac:dyDescent="0.2">
      <c r="A240" s="171">
        <v>39990</v>
      </c>
      <c r="B240" s="184" t="s">
        <v>1097</v>
      </c>
      <c r="C240" s="184" t="s">
        <v>316</v>
      </c>
      <c r="D240" s="184" t="s">
        <v>140</v>
      </c>
      <c r="E240" s="184" t="s">
        <v>143</v>
      </c>
      <c r="F240" s="185">
        <v>38626</v>
      </c>
      <c r="G240" s="186">
        <v>2005</v>
      </c>
      <c r="H240" s="171" t="s">
        <v>16</v>
      </c>
      <c r="I240" s="171" t="str">
        <f t="shared" si="12"/>
        <v>NC</v>
      </c>
      <c r="J240" s="171" t="str">
        <f t="shared" si="13"/>
        <v>NC</v>
      </c>
      <c r="K240" s="171" t="str">
        <f t="shared" si="14"/>
        <v>Southeast</v>
      </c>
      <c r="L240" s="171" t="str">
        <f>INDEX('State '!$A$1:$C$62,MATCH($I240,'State '!$B:$B,0),3)</f>
        <v>Southeast</v>
      </c>
      <c r="M240" s="171" t="str">
        <f>INDEX('State '!$A$1:$C$62,MATCH($J240,'State '!$B:$B,0),3)</f>
        <v>Southeast</v>
      </c>
      <c r="N240" s="171"/>
      <c r="O240" s="178">
        <v>5</v>
      </c>
      <c r="P240" s="178">
        <v>10</v>
      </c>
      <c r="Q240" s="178">
        <v>30</v>
      </c>
      <c r="R240" s="177">
        <v>6</v>
      </c>
      <c r="S240" s="171" t="s">
        <v>138</v>
      </c>
      <c r="T240" s="171" t="s">
        <v>187</v>
      </c>
      <c r="U240" s="171" t="s">
        <v>382</v>
      </c>
      <c r="V240" s="171"/>
      <c r="W240" s="170"/>
      <c r="X240" s="170"/>
      <c r="Y240" s="170"/>
    </row>
    <row r="241" spans="1:262" s="19" customFormat="1" x14ac:dyDescent="0.2">
      <c r="A241" s="171">
        <v>39990</v>
      </c>
      <c r="B241" s="184" t="s">
        <v>1300</v>
      </c>
      <c r="C241" s="184" t="s">
        <v>316</v>
      </c>
      <c r="D241" s="184" t="s">
        <v>136</v>
      </c>
      <c r="E241" s="184" t="s">
        <v>143</v>
      </c>
      <c r="F241" s="185">
        <v>37469</v>
      </c>
      <c r="G241" s="186">
        <v>2002</v>
      </c>
      <c r="H241" s="171" t="s">
        <v>16</v>
      </c>
      <c r="I241" s="171" t="str">
        <f t="shared" si="12"/>
        <v>NC</v>
      </c>
      <c r="J241" s="171" t="str">
        <f t="shared" si="13"/>
        <v>NC</v>
      </c>
      <c r="K241" s="171" t="str">
        <f t="shared" si="14"/>
        <v>Southeast</v>
      </c>
      <c r="L241" s="171" t="str">
        <f>INDEX('State '!$A$1:$C$62,MATCH($I241,'State '!$B:$B,0),3)</f>
        <v>Southeast</v>
      </c>
      <c r="M241" s="171" t="str">
        <f>INDEX('State '!$A$1:$C$62,MATCH($J241,'State '!$B:$B,0),3)</f>
        <v>Southeast</v>
      </c>
      <c r="N241" s="171"/>
      <c r="O241" s="178">
        <v>12</v>
      </c>
      <c r="P241" s="178">
        <v>72</v>
      </c>
      <c r="Q241" s="178">
        <v>72</v>
      </c>
      <c r="R241" s="177" t="s">
        <v>1301</v>
      </c>
      <c r="S241" s="171" t="s">
        <v>138</v>
      </c>
      <c r="T241" s="171" t="s">
        <v>187</v>
      </c>
      <c r="U241" s="171" t="s">
        <v>382</v>
      </c>
      <c r="V241" s="171"/>
      <c r="W241" s="170"/>
      <c r="X241" s="170"/>
      <c r="Y241" s="170"/>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row>
    <row r="242" spans="1:262" s="19" customFormat="1" x14ac:dyDescent="0.2">
      <c r="A242" s="171">
        <v>39990</v>
      </c>
      <c r="B242" s="184" t="s">
        <v>1483</v>
      </c>
      <c r="C242" s="184" t="s">
        <v>218</v>
      </c>
      <c r="D242" s="184" t="s">
        <v>140</v>
      </c>
      <c r="E242" s="184" t="s">
        <v>143</v>
      </c>
      <c r="F242" s="185">
        <v>36831</v>
      </c>
      <c r="G242" s="186">
        <v>2000</v>
      </c>
      <c r="H242" s="171" t="s">
        <v>823</v>
      </c>
      <c r="I242" s="171" t="str">
        <f t="shared" si="12"/>
        <v>PA</v>
      </c>
      <c r="J242" s="171" t="str">
        <f t="shared" si="13"/>
        <v>DE</v>
      </c>
      <c r="K242" s="171" t="str">
        <f t="shared" si="14"/>
        <v>Northeast</v>
      </c>
      <c r="L242" s="171" t="str">
        <f>INDEX('State '!$A$1:$C$62,MATCH($I242,'State '!$B:$B,0),3)</f>
        <v>Northeast</v>
      </c>
      <c r="M242" s="171" t="str">
        <f>INDEX('State '!$A$1:$C$62,MATCH($J242,'State '!$B:$B,0),3)</f>
        <v>Northeast</v>
      </c>
      <c r="N242" s="171"/>
      <c r="O242" s="178">
        <v>3.22</v>
      </c>
      <c r="P242" s="178">
        <v>4</v>
      </c>
      <c r="Q242" s="178">
        <v>7.1</v>
      </c>
      <c r="R242" s="177">
        <v>16</v>
      </c>
      <c r="S242" s="171" t="s">
        <v>135</v>
      </c>
      <c r="T242" s="171" t="s">
        <v>381</v>
      </c>
      <c r="U242" s="171" t="s">
        <v>1484</v>
      </c>
      <c r="V242" s="171"/>
      <c r="W242" s="170"/>
      <c r="X242" s="170"/>
      <c r="Y242" s="170"/>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row>
    <row r="243" spans="1:262" x14ac:dyDescent="0.2">
      <c r="A243" s="171">
        <v>39990</v>
      </c>
      <c r="B243" s="184" t="s">
        <v>1456</v>
      </c>
      <c r="C243" s="184" t="s">
        <v>218</v>
      </c>
      <c r="D243" s="184" t="s">
        <v>140</v>
      </c>
      <c r="E243" s="184" t="s">
        <v>143</v>
      </c>
      <c r="F243" s="185">
        <v>37210</v>
      </c>
      <c r="G243" s="186">
        <v>2001</v>
      </c>
      <c r="H243" s="171" t="s">
        <v>455</v>
      </c>
      <c r="I243" s="171" t="str">
        <f t="shared" si="12"/>
        <v>DE</v>
      </c>
      <c r="J243" s="171" t="str">
        <f t="shared" si="13"/>
        <v>MD</v>
      </c>
      <c r="K243" s="171" t="str">
        <f t="shared" si="14"/>
        <v>Northeast</v>
      </c>
      <c r="L243" s="171" t="str">
        <f>INDEX('State '!$A$1:$C$62,MATCH($I243,'State '!$B:$B,0),3)</f>
        <v>Northeast</v>
      </c>
      <c r="M243" s="171" t="str">
        <f>INDEX('State '!$A$1:$C$62,MATCH($J243,'State '!$B:$B,0),3)</f>
        <v>Northeast</v>
      </c>
      <c r="N243" s="171"/>
      <c r="O243" s="178">
        <v>12.48</v>
      </c>
      <c r="P243" s="178">
        <v>6</v>
      </c>
      <c r="Q243" s="178">
        <v>19</v>
      </c>
      <c r="R243" s="177">
        <v>16</v>
      </c>
      <c r="S243" s="171" t="s">
        <v>135</v>
      </c>
      <c r="T243" s="171" t="s">
        <v>381</v>
      </c>
      <c r="U243" s="171" t="s">
        <v>1457</v>
      </c>
      <c r="V243" s="171"/>
      <c r="W243" s="170"/>
      <c r="X243" s="170"/>
      <c r="Y243" s="170"/>
      <c r="Z243" s="93"/>
      <c r="AA243" s="93"/>
      <c r="AB243" s="93"/>
    </row>
    <row r="244" spans="1:262" s="19" customFormat="1" x14ac:dyDescent="0.2">
      <c r="A244" s="171">
        <v>39990</v>
      </c>
      <c r="B244" s="184" t="s">
        <v>1292</v>
      </c>
      <c r="C244" s="184" t="s">
        <v>218</v>
      </c>
      <c r="D244" s="184" t="s">
        <v>140</v>
      </c>
      <c r="E244" s="184" t="s">
        <v>143</v>
      </c>
      <c r="F244" s="185">
        <v>37605</v>
      </c>
      <c r="G244" s="186">
        <v>2002</v>
      </c>
      <c r="H244" s="171" t="s">
        <v>823</v>
      </c>
      <c r="I244" s="171" t="str">
        <f t="shared" si="12"/>
        <v>PA</v>
      </c>
      <c r="J244" s="171" t="str">
        <f t="shared" si="13"/>
        <v>DE</v>
      </c>
      <c r="K244" s="171" t="str">
        <f t="shared" si="14"/>
        <v>Northeast</v>
      </c>
      <c r="L244" s="171" t="str">
        <f>INDEX('State '!$A$1:$C$62,MATCH($I244,'State '!$B:$B,0),3)</f>
        <v>Northeast</v>
      </c>
      <c r="M244" s="171" t="str">
        <f>INDEX('State '!$A$1:$C$62,MATCH($J244,'State '!$B:$B,0),3)</f>
        <v>Northeast</v>
      </c>
      <c r="N244" s="171"/>
      <c r="O244" s="178">
        <v>2.6</v>
      </c>
      <c r="P244" s="178">
        <v>2.5</v>
      </c>
      <c r="Q244" s="178">
        <v>4.5</v>
      </c>
      <c r="R244" s="177">
        <v>16</v>
      </c>
      <c r="S244" s="171" t="s">
        <v>135</v>
      </c>
      <c r="T244" s="171" t="s">
        <v>381</v>
      </c>
      <c r="U244" s="171" t="s">
        <v>1293</v>
      </c>
      <c r="V244" s="171"/>
      <c r="W244" s="170"/>
      <c r="X244" s="170"/>
      <c r="Y244" s="170"/>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row>
    <row r="245" spans="1:262" s="19" customFormat="1" x14ac:dyDescent="0.2">
      <c r="A245" s="171">
        <v>39990</v>
      </c>
      <c r="B245" s="184" t="s">
        <v>1252</v>
      </c>
      <c r="C245" s="184" t="s">
        <v>218</v>
      </c>
      <c r="D245" s="184" t="s">
        <v>140</v>
      </c>
      <c r="E245" s="184" t="s">
        <v>143</v>
      </c>
      <c r="F245" s="185">
        <v>37926</v>
      </c>
      <c r="G245" s="186">
        <v>2003</v>
      </c>
      <c r="H245" s="171" t="s">
        <v>823</v>
      </c>
      <c r="I245" s="171" t="str">
        <f t="shared" si="12"/>
        <v>PA</v>
      </c>
      <c r="J245" s="171" t="str">
        <f t="shared" si="13"/>
        <v>DE</v>
      </c>
      <c r="K245" s="171" t="str">
        <f t="shared" si="14"/>
        <v>Northeast</v>
      </c>
      <c r="L245" s="171" t="str">
        <f>INDEX('State '!$A$1:$C$62,MATCH($I245,'State '!$B:$B,0),3)</f>
        <v>Northeast</v>
      </c>
      <c r="M245" s="171" t="str">
        <f>INDEX('State '!$A$1:$C$62,MATCH($J245,'State '!$B:$B,0),3)</f>
        <v>Northeast</v>
      </c>
      <c r="N245" s="171"/>
      <c r="O245" s="178">
        <v>1.23</v>
      </c>
      <c r="P245" s="178"/>
      <c r="Q245" s="178">
        <v>3.8</v>
      </c>
      <c r="R245" s="177">
        <v>16</v>
      </c>
      <c r="S245" s="171" t="s">
        <v>135</v>
      </c>
      <c r="T245" s="171" t="s">
        <v>381</v>
      </c>
      <c r="U245" s="171" t="s">
        <v>1072</v>
      </c>
      <c r="V245" s="171"/>
      <c r="W245" s="170"/>
      <c r="X245" s="170"/>
      <c r="Y245" s="170"/>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row>
    <row r="246" spans="1:262" x14ac:dyDescent="0.2">
      <c r="A246" s="171">
        <v>39990</v>
      </c>
      <c r="B246" s="184" t="s">
        <v>1157</v>
      </c>
      <c r="C246" s="184" t="s">
        <v>218</v>
      </c>
      <c r="D246" s="184" t="s">
        <v>140</v>
      </c>
      <c r="E246" s="184" t="s">
        <v>143</v>
      </c>
      <c r="F246" s="185">
        <v>38335</v>
      </c>
      <c r="G246" s="186">
        <v>2004</v>
      </c>
      <c r="H246" s="171" t="s">
        <v>823</v>
      </c>
      <c r="I246" s="171" t="str">
        <f t="shared" si="12"/>
        <v>PA</v>
      </c>
      <c r="J246" s="171" t="str">
        <f t="shared" si="13"/>
        <v>DE</v>
      </c>
      <c r="K246" s="171" t="str">
        <f t="shared" si="14"/>
        <v>Northeast</v>
      </c>
      <c r="L246" s="171" t="str">
        <f>INDEX('State '!$A$1:$C$62,MATCH($I246,'State '!$B:$B,0),3)</f>
        <v>Northeast</v>
      </c>
      <c r="M246" s="171" t="str">
        <f>INDEX('State '!$A$1:$C$62,MATCH($J246,'State '!$B:$B,0),3)</f>
        <v>Northeast</v>
      </c>
      <c r="N246" s="171"/>
      <c r="O246" s="178">
        <v>2.86</v>
      </c>
      <c r="P246" s="178">
        <v>2.7</v>
      </c>
      <c r="Q246" s="178">
        <v>4.7</v>
      </c>
      <c r="R246" s="177">
        <v>16</v>
      </c>
      <c r="S246" s="171" t="s">
        <v>135</v>
      </c>
      <c r="T246" s="171" t="s">
        <v>381</v>
      </c>
      <c r="U246" s="171" t="s">
        <v>1072</v>
      </c>
      <c r="V246" s="171"/>
      <c r="W246" s="170"/>
      <c r="X246" s="170"/>
      <c r="Y246" s="170"/>
      <c r="Z246" s="93"/>
      <c r="AA246" s="93"/>
      <c r="AB246" s="93"/>
    </row>
    <row r="247" spans="1:262" s="19" customFormat="1" x14ac:dyDescent="0.2">
      <c r="A247" s="171">
        <v>39990</v>
      </c>
      <c r="B247" s="172" t="s">
        <v>1071</v>
      </c>
      <c r="C247" s="172" t="s">
        <v>218</v>
      </c>
      <c r="D247" s="172" t="s">
        <v>140</v>
      </c>
      <c r="E247" s="184" t="s">
        <v>143</v>
      </c>
      <c r="F247" s="185">
        <v>38686</v>
      </c>
      <c r="G247" s="186">
        <v>2005</v>
      </c>
      <c r="H247" s="171" t="s">
        <v>823</v>
      </c>
      <c r="I247" s="171" t="str">
        <f t="shared" si="12"/>
        <v>PA</v>
      </c>
      <c r="J247" s="171" t="str">
        <f t="shared" si="13"/>
        <v>DE</v>
      </c>
      <c r="K247" s="171" t="str">
        <f t="shared" si="14"/>
        <v>Northeast</v>
      </c>
      <c r="L247" s="171" t="str">
        <f>INDEX('State '!$A$1:$C$62,MATCH($I247,'State '!$B:$B,0),3)</f>
        <v>Northeast</v>
      </c>
      <c r="M247" s="171" t="str">
        <f>INDEX('State '!$A$1:$C$62,MATCH($J247,'State '!$B:$B,0),3)</f>
        <v>Northeast</v>
      </c>
      <c r="N247" s="171"/>
      <c r="O247" s="178">
        <v>14</v>
      </c>
      <c r="P247" s="178">
        <v>24</v>
      </c>
      <c r="Q247" s="177">
        <v>9.9</v>
      </c>
      <c r="R247" s="177">
        <v>16</v>
      </c>
      <c r="S247" s="171" t="s">
        <v>135</v>
      </c>
      <c r="T247" s="171" t="s">
        <v>381</v>
      </c>
      <c r="U247" s="171" t="s">
        <v>1072</v>
      </c>
      <c r="V247" s="171"/>
      <c r="W247" s="170"/>
      <c r="X247" s="170"/>
      <c r="Y247" s="170"/>
    </row>
    <row r="248" spans="1:262" s="19" customFormat="1" x14ac:dyDescent="0.2">
      <c r="A248" s="171">
        <v>39990</v>
      </c>
      <c r="B248" s="172" t="s">
        <v>1029</v>
      </c>
      <c r="C248" s="172" t="s">
        <v>218</v>
      </c>
      <c r="D248" s="172" t="s">
        <v>140</v>
      </c>
      <c r="E248" s="184" t="s">
        <v>143</v>
      </c>
      <c r="F248" s="185">
        <v>39022</v>
      </c>
      <c r="G248" s="186">
        <v>2006</v>
      </c>
      <c r="H248" s="171" t="s">
        <v>823</v>
      </c>
      <c r="I248" s="171" t="str">
        <f t="shared" si="12"/>
        <v>PA</v>
      </c>
      <c r="J248" s="171" t="str">
        <f t="shared" si="13"/>
        <v>DE</v>
      </c>
      <c r="K248" s="171" t="str">
        <f t="shared" si="14"/>
        <v>Northeast</v>
      </c>
      <c r="L248" s="171" t="str">
        <f>INDEX('State '!$A$1:$C$62,MATCH($I248,'State '!$B:$B,0),3)</f>
        <v>Northeast</v>
      </c>
      <c r="M248" s="171" t="str">
        <f>INDEX('State '!$A$1:$C$62,MATCH($J248,'State '!$B:$B,0),3)</f>
        <v>Northeast</v>
      </c>
      <c r="N248" s="171"/>
      <c r="O248" s="178">
        <v>17.37</v>
      </c>
      <c r="P248" s="178">
        <v>35</v>
      </c>
      <c r="Q248" s="177">
        <v>26.2</v>
      </c>
      <c r="R248" s="177" t="s">
        <v>1030</v>
      </c>
      <c r="S248" s="171" t="s">
        <v>135</v>
      </c>
      <c r="T248" s="171" t="s">
        <v>381</v>
      </c>
      <c r="U248" s="171" t="s">
        <v>824</v>
      </c>
      <c r="V248" s="171"/>
      <c r="W248" s="170"/>
      <c r="X248" s="170"/>
      <c r="Y248" s="170"/>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row>
    <row r="249" spans="1:262" x14ac:dyDescent="0.2">
      <c r="A249" s="171">
        <v>39990</v>
      </c>
      <c r="B249" s="172" t="s">
        <v>938</v>
      </c>
      <c r="C249" s="172" t="s">
        <v>218</v>
      </c>
      <c r="D249" s="172" t="s">
        <v>140</v>
      </c>
      <c r="E249" s="173" t="s">
        <v>143</v>
      </c>
      <c r="F249" s="174">
        <v>39431</v>
      </c>
      <c r="G249" s="175">
        <v>2007</v>
      </c>
      <c r="H249" s="171" t="s">
        <v>823</v>
      </c>
      <c r="I249" s="171" t="str">
        <f t="shared" si="12"/>
        <v>PA</v>
      </c>
      <c r="J249" s="171" t="str">
        <f t="shared" si="13"/>
        <v>DE</v>
      </c>
      <c r="K249" s="171" t="str">
        <f t="shared" si="14"/>
        <v>Northeast</v>
      </c>
      <c r="L249" s="171" t="str">
        <f>INDEX('State '!$A$1:$C$62,MATCH($I249,'State '!$B:$B,0),3)</f>
        <v>Northeast</v>
      </c>
      <c r="M249" s="171" t="str">
        <f>INDEX('State '!$A$1:$C$62,MATCH($J249,'State '!$B:$B,0),3)</f>
        <v>Northeast</v>
      </c>
      <c r="N249" s="171"/>
      <c r="O249" s="178">
        <v>7.95</v>
      </c>
      <c r="P249" s="177">
        <v>11</v>
      </c>
      <c r="Q249" s="177">
        <v>10.3</v>
      </c>
      <c r="R249" s="178" t="s">
        <v>939</v>
      </c>
      <c r="S249" s="179" t="s">
        <v>135</v>
      </c>
      <c r="T249" s="176" t="s">
        <v>381</v>
      </c>
      <c r="U249" s="180" t="s">
        <v>824</v>
      </c>
      <c r="V249" s="171"/>
      <c r="W249" s="170"/>
      <c r="X249" s="170"/>
      <c r="Y249" s="170"/>
      <c r="Z249" s="93"/>
      <c r="AA249" s="93"/>
      <c r="AB249" s="93"/>
    </row>
    <row r="250" spans="1:262" s="19" customFormat="1" x14ac:dyDescent="0.2">
      <c r="A250" s="171">
        <v>39990</v>
      </c>
      <c r="B250" s="184" t="s">
        <v>822</v>
      </c>
      <c r="C250" s="184" t="s">
        <v>218</v>
      </c>
      <c r="D250" s="184" t="s">
        <v>140</v>
      </c>
      <c r="E250" s="184" t="s">
        <v>143</v>
      </c>
      <c r="F250" s="185">
        <v>39767</v>
      </c>
      <c r="G250" s="186">
        <v>2008</v>
      </c>
      <c r="H250" s="171" t="s">
        <v>823</v>
      </c>
      <c r="I250" s="171" t="str">
        <f t="shared" si="12"/>
        <v>PA</v>
      </c>
      <c r="J250" s="171" t="str">
        <f t="shared" si="13"/>
        <v>DE</v>
      </c>
      <c r="K250" s="171" t="str">
        <f t="shared" si="14"/>
        <v>Northeast</v>
      </c>
      <c r="L250" s="171" t="str">
        <f>INDEX('State '!$A$1:$C$62,MATCH($I250,'State '!$B:$B,0),3)</f>
        <v>Northeast</v>
      </c>
      <c r="M250" s="171" t="str">
        <f>INDEX('State '!$A$1:$C$62,MATCH($J250,'State '!$B:$B,0),3)</f>
        <v>Northeast</v>
      </c>
      <c r="N250" s="171"/>
      <c r="O250" s="178">
        <v>8.2899999999999991</v>
      </c>
      <c r="P250" s="178">
        <v>9</v>
      </c>
      <c r="Q250" s="178">
        <v>10.85</v>
      </c>
      <c r="R250" s="177">
        <v>16</v>
      </c>
      <c r="S250" s="171" t="s">
        <v>135</v>
      </c>
      <c r="T250" s="171" t="s">
        <v>381</v>
      </c>
      <c r="U250" s="171" t="s">
        <v>824</v>
      </c>
      <c r="V250" s="171"/>
      <c r="W250" s="170"/>
      <c r="X250" s="170"/>
      <c r="Y250" s="170"/>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row>
    <row r="251" spans="1:262" s="19" customFormat="1" ht="25.5" x14ac:dyDescent="0.2">
      <c r="A251" s="225">
        <v>43756</v>
      </c>
      <c r="B251" s="223" t="s">
        <v>2208</v>
      </c>
      <c r="C251" s="83" t="s">
        <v>218</v>
      </c>
      <c r="D251" s="83" t="s">
        <v>140</v>
      </c>
      <c r="E251" s="223" t="s">
        <v>143</v>
      </c>
      <c r="F251" s="63">
        <v>43748</v>
      </c>
      <c r="G251" s="64">
        <v>2019</v>
      </c>
      <c r="H251" s="225" t="s">
        <v>823</v>
      </c>
      <c r="I251" s="225" t="str">
        <f t="shared" si="12"/>
        <v>PA</v>
      </c>
      <c r="J251" s="225" t="str">
        <f t="shared" si="13"/>
        <v>DE</v>
      </c>
      <c r="K251" s="231" t="str">
        <f t="shared" si="14"/>
        <v>Northeast</v>
      </c>
      <c r="L251" s="225" t="str">
        <f>INDEX('State '!$A$1:$C$62,MATCH($I251,'State '!$B:$B,0),3)</f>
        <v>Northeast</v>
      </c>
      <c r="M251" s="225" t="str">
        <f>INDEX('State '!$A$1:$C$62,MATCH($J251,'State '!$B:$B,0),3)</f>
        <v>Northeast</v>
      </c>
      <c r="N251" s="225"/>
      <c r="O251" s="178">
        <v>98.6</v>
      </c>
      <c r="P251" s="199">
        <v>40</v>
      </c>
      <c r="Q251" s="165">
        <v>61</v>
      </c>
      <c r="R251" s="104" t="s">
        <v>2207</v>
      </c>
      <c r="S251" s="225" t="s">
        <v>135</v>
      </c>
      <c r="T251" s="225" t="s">
        <v>381</v>
      </c>
      <c r="U251" s="225" t="s">
        <v>2372</v>
      </c>
      <c r="V251" s="225" t="s">
        <v>2239</v>
      </c>
      <c r="W251" s="223" t="s">
        <v>2738</v>
      </c>
      <c r="X251" s="223"/>
      <c r="Y251" s="226"/>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row>
    <row r="252" spans="1:262" x14ac:dyDescent="0.2">
      <c r="A252" s="196">
        <v>39990</v>
      </c>
      <c r="B252" s="184" t="s">
        <v>1690</v>
      </c>
      <c r="C252" s="184" t="s">
        <v>218</v>
      </c>
      <c r="D252" s="184" t="s">
        <v>140</v>
      </c>
      <c r="E252" s="184" t="s">
        <v>143</v>
      </c>
      <c r="F252" s="185">
        <v>35504</v>
      </c>
      <c r="G252" s="186">
        <v>1997</v>
      </c>
      <c r="H252" s="171" t="s">
        <v>455</v>
      </c>
      <c r="I252" s="171" t="str">
        <f t="shared" si="12"/>
        <v>DE</v>
      </c>
      <c r="J252" s="171" t="str">
        <f t="shared" si="13"/>
        <v>MD</v>
      </c>
      <c r="K252" s="171" t="str">
        <f t="shared" si="14"/>
        <v>Northeast</v>
      </c>
      <c r="L252" s="171" t="str">
        <f>INDEX('State '!$A$1:$C$62,MATCH($I252,'State '!$B:$B,0),3)</f>
        <v>Northeast</v>
      </c>
      <c r="M252" s="171" t="str">
        <f>INDEX('State '!$A$1:$C$62,MATCH($J252,'State '!$B:$B,0),3)</f>
        <v>Northeast</v>
      </c>
      <c r="N252" s="171"/>
      <c r="O252" s="178">
        <v>6.8</v>
      </c>
      <c r="P252" s="178">
        <v>29</v>
      </c>
      <c r="Q252" s="178">
        <v>5</v>
      </c>
      <c r="R252" s="177">
        <v>8</v>
      </c>
      <c r="S252" s="171" t="s">
        <v>135</v>
      </c>
      <c r="T252" s="171" t="s">
        <v>381</v>
      </c>
      <c r="U252" s="171" t="s">
        <v>1691</v>
      </c>
      <c r="V252" s="171"/>
      <c r="W252" s="170"/>
      <c r="X252" s="170"/>
      <c r="Y252" s="170"/>
      <c r="Z252" s="93"/>
      <c r="AA252" s="93"/>
      <c r="AB252" s="93"/>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row>
    <row r="253" spans="1:262" s="19" customFormat="1" x14ac:dyDescent="0.2">
      <c r="A253" s="171">
        <v>39990</v>
      </c>
      <c r="B253" s="184" t="s">
        <v>1661</v>
      </c>
      <c r="C253" s="184" t="s">
        <v>218</v>
      </c>
      <c r="D253" s="184" t="s">
        <v>140</v>
      </c>
      <c r="E253" s="184" t="s">
        <v>143</v>
      </c>
      <c r="F253" s="185">
        <v>36124</v>
      </c>
      <c r="G253" s="186">
        <v>1998</v>
      </c>
      <c r="H253" s="171" t="s">
        <v>455</v>
      </c>
      <c r="I253" s="171" t="str">
        <f t="shared" si="12"/>
        <v>DE</v>
      </c>
      <c r="J253" s="171" t="str">
        <f t="shared" si="13"/>
        <v>MD</v>
      </c>
      <c r="K253" s="171" t="str">
        <f t="shared" si="14"/>
        <v>Northeast</v>
      </c>
      <c r="L253" s="171" t="str">
        <f>INDEX('State '!$A$1:$C$62,MATCH($I253,'State '!$B:$B,0),3)</f>
        <v>Northeast</v>
      </c>
      <c r="M253" s="171" t="str">
        <f>INDEX('State '!$A$1:$C$62,MATCH($J253,'State '!$B:$B,0),3)</f>
        <v>Northeast</v>
      </c>
      <c r="N253" s="171"/>
      <c r="O253" s="178">
        <v>0.84</v>
      </c>
      <c r="P253" s="178">
        <v>1.2</v>
      </c>
      <c r="Q253" s="178">
        <v>2.5</v>
      </c>
      <c r="R253" s="177">
        <v>16</v>
      </c>
      <c r="S253" s="171" t="s">
        <v>135</v>
      </c>
      <c r="T253" s="171" t="s">
        <v>381</v>
      </c>
      <c r="U253" s="171" t="s">
        <v>1662</v>
      </c>
      <c r="V253" s="171"/>
      <c r="W253" s="170"/>
      <c r="X253" s="170"/>
      <c r="Y253" s="170"/>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row>
    <row r="254" spans="1:262" x14ac:dyDescent="0.2">
      <c r="A254" s="225">
        <v>43691</v>
      </c>
      <c r="B254" s="223" t="s">
        <v>2153</v>
      </c>
      <c r="C254" s="223" t="s">
        <v>1781</v>
      </c>
      <c r="D254" s="223" t="s">
        <v>140</v>
      </c>
      <c r="E254" s="223" t="s">
        <v>143</v>
      </c>
      <c r="F254" s="63">
        <v>43543</v>
      </c>
      <c r="G254" s="64">
        <v>2019</v>
      </c>
      <c r="H254" s="225" t="s">
        <v>10</v>
      </c>
      <c r="I254" s="225" t="str">
        <f t="shared" si="12"/>
        <v>NY</v>
      </c>
      <c r="J254" s="225" t="str">
        <f t="shared" si="13"/>
        <v>NY</v>
      </c>
      <c r="K254" s="231" t="str">
        <f t="shared" si="14"/>
        <v>Northeast</v>
      </c>
      <c r="L254" s="225" t="str">
        <f>INDEX('State '!$A$1:$C$62,MATCH($I254,'State '!$B:$B,0),3)</f>
        <v>Northeast</v>
      </c>
      <c r="M254" s="225" t="str">
        <f>INDEX('State '!$A$1:$C$62,MATCH($J254,'State '!$B:$B,0),3)</f>
        <v>Northeast</v>
      </c>
      <c r="N254" s="225"/>
      <c r="O254" s="178">
        <v>275</v>
      </c>
      <c r="P254" s="199">
        <v>8</v>
      </c>
      <c r="Q254" s="165">
        <v>223</v>
      </c>
      <c r="R254" s="104" t="s">
        <v>546</v>
      </c>
      <c r="S254" s="225" t="s">
        <v>1870</v>
      </c>
      <c r="T254" s="225" t="s">
        <v>381</v>
      </c>
      <c r="U254" s="225" t="s">
        <v>2374</v>
      </c>
      <c r="V254" s="225" t="s">
        <v>2236</v>
      </c>
      <c r="W254" s="223"/>
      <c r="X254" s="223"/>
      <c r="Y254" s="156" t="s">
        <v>2561</v>
      </c>
      <c r="Z254" s="93"/>
      <c r="AA254" s="93"/>
      <c r="AB254" s="93"/>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row>
    <row r="255" spans="1:262" s="19" customFormat="1" x14ac:dyDescent="0.2">
      <c r="A255" s="228">
        <v>43494</v>
      </c>
      <c r="B255" s="224" t="s">
        <v>2350</v>
      </c>
      <c r="C255" s="224" t="s">
        <v>235</v>
      </c>
      <c r="D255" s="224" t="s">
        <v>134</v>
      </c>
      <c r="E255" s="224" t="s">
        <v>143</v>
      </c>
      <c r="F255" s="227">
        <v>43487</v>
      </c>
      <c r="G255" s="116">
        <v>2019</v>
      </c>
      <c r="H255" s="228" t="s">
        <v>2266</v>
      </c>
      <c r="I255" s="228" t="str">
        <f t="shared" si="12"/>
        <v>LA</v>
      </c>
      <c r="J255" s="228" t="str">
        <f t="shared" si="13"/>
        <v>TX</v>
      </c>
      <c r="K255" s="231" t="str">
        <f t="shared" si="14"/>
        <v>South Central</v>
      </c>
      <c r="L255" s="225" t="str">
        <f>INDEX('State '!$A$1:$C$62,MATCH($I255,'State '!$B:$B,0),3)</f>
        <v>South Central</v>
      </c>
      <c r="M255" s="225" t="str">
        <f>INDEX('State '!$A$1:$C$62,MATCH($J255,'State '!$B:$B,0),3)</f>
        <v>South Central</v>
      </c>
      <c r="N255" s="225"/>
      <c r="O255" s="178">
        <v>68.900000000000006</v>
      </c>
      <c r="P255" s="233">
        <v>24.7</v>
      </c>
      <c r="Q255" s="232">
        <v>275</v>
      </c>
      <c r="R255" s="229"/>
      <c r="S255" s="228" t="s">
        <v>135</v>
      </c>
      <c r="T255" s="228" t="s">
        <v>381</v>
      </c>
      <c r="U255" s="228" t="s">
        <v>2351</v>
      </c>
      <c r="V255" s="225" t="s">
        <v>2239</v>
      </c>
      <c r="W255" s="223"/>
      <c r="X255" s="223"/>
      <c r="Y255" s="226"/>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row>
    <row r="256" spans="1:262" s="19" customFormat="1" x14ac:dyDescent="0.2">
      <c r="A256" s="171">
        <v>42612</v>
      </c>
      <c r="B256" s="172" t="s">
        <v>2248</v>
      </c>
      <c r="C256" s="172" t="s">
        <v>2110</v>
      </c>
      <c r="D256" s="172" t="s">
        <v>140</v>
      </c>
      <c r="E256" s="173" t="s">
        <v>143</v>
      </c>
      <c r="F256" s="174">
        <v>42339</v>
      </c>
      <c r="G256" s="175">
        <v>2015</v>
      </c>
      <c r="H256" s="171" t="s">
        <v>53</v>
      </c>
      <c r="I256" s="171" t="str">
        <f t="shared" si="12"/>
        <v>SC</v>
      </c>
      <c r="J256" s="171" t="str">
        <f t="shared" si="13"/>
        <v>SC</v>
      </c>
      <c r="K256" s="171" t="str">
        <f t="shared" si="14"/>
        <v>Southeast</v>
      </c>
      <c r="L256" s="171" t="str">
        <f>INDEX('State '!$A$1:$C$62,MATCH($I256,'State '!$B:$B,0),3)</f>
        <v>Southeast</v>
      </c>
      <c r="M256" s="171" t="str">
        <f>INDEX('State '!$A$1:$C$62,MATCH($J256,'State '!$B:$B,0),3)</f>
        <v>Southeast</v>
      </c>
      <c r="N256" s="171"/>
      <c r="O256" s="178">
        <v>35</v>
      </c>
      <c r="P256" s="177"/>
      <c r="Q256" s="177">
        <v>45</v>
      </c>
      <c r="R256" s="178"/>
      <c r="S256" s="179" t="s">
        <v>135</v>
      </c>
      <c r="T256" s="176" t="s">
        <v>381</v>
      </c>
      <c r="U256" s="180" t="s">
        <v>2249</v>
      </c>
      <c r="V256" s="171" t="s">
        <v>2236</v>
      </c>
      <c r="W256" s="170"/>
      <c r="X256" s="170"/>
      <c r="Y256" s="170"/>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row>
    <row r="257" spans="1:262" s="19" customFormat="1" x14ac:dyDescent="0.2">
      <c r="A257" s="171">
        <v>42175</v>
      </c>
      <c r="B257" s="172" t="s">
        <v>2122</v>
      </c>
      <c r="C257" s="172" t="s">
        <v>1944</v>
      </c>
      <c r="D257" s="172" t="s">
        <v>140</v>
      </c>
      <c r="E257" s="173" t="s">
        <v>143</v>
      </c>
      <c r="F257" s="174">
        <v>42163</v>
      </c>
      <c r="G257" s="175">
        <v>2015</v>
      </c>
      <c r="H257" s="171" t="s">
        <v>410</v>
      </c>
      <c r="I257" s="171" t="str">
        <f t="shared" si="12"/>
        <v>TX</v>
      </c>
      <c r="J257" s="171" t="str">
        <f t="shared" si="13"/>
        <v>MX</v>
      </c>
      <c r="K257" s="171" t="str">
        <f t="shared" si="14"/>
        <v>South Central, Mexico</v>
      </c>
      <c r="L257" s="171" t="str">
        <f>INDEX('State '!$A$1:$C$62,MATCH($I257,'State '!$B:$B,0),3)</f>
        <v>South Central</v>
      </c>
      <c r="M257" s="171" t="str">
        <f>INDEX('State '!$A$1:$C$62,MATCH($J257,'State '!$B:$B,0),3)</f>
        <v>Mexico</v>
      </c>
      <c r="N257" s="171"/>
      <c r="O257" s="178"/>
      <c r="P257" s="177">
        <v>23</v>
      </c>
      <c r="Q257" s="177">
        <v>140</v>
      </c>
      <c r="R257" s="178">
        <v>24</v>
      </c>
      <c r="S257" s="179" t="s">
        <v>135</v>
      </c>
      <c r="T257" s="176" t="s">
        <v>381</v>
      </c>
      <c r="U257" s="180" t="s">
        <v>1945</v>
      </c>
      <c r="V257" s="171" t="s">
        <v>2239</v>
      </c>
      <c r="W257" s="170"/>
      <c r="X257" s="170"/>
      <c r="Y257" s="170"/>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row>
    <row r="258" spans="1:262" x14ac:dyDescent="0.2">
      <c r="A258" s="196">
        <v>43423</v>
      </c>
      <c r="B258" s="184" t="s">
        <v>2303</v>
      </c>
      <c r="C258" s="184" t="s">
        <v>2302</v>
      </c>
      <c r="D258" s="184" t="s">
        <v>140</v>
      </c>
      <c r="E258" s="184" t="s">
        <v>143</v>
      </c>
      <c r="F258" s="185">
        <v>43418</v>
      </c>
      <c r="G258" s="186">
        <v>2018</v>
      </c>
      <c r="H258" s="171" t="s">
        <v>22</v>
      </c>
      <c r="I258" s="171" t="str">
        <f t="shared" si="12"/>
        <v>GA</v>
      </c>
      <c r="J258" s="171" t="str">
        <f t="shared" si="13"/>
        <v>GA</v>
      </c>
      <c r="K258" s="176" t="str">
        <f t="shared" si="14"/>
        <v>Southeast</v>
      </c>
      <c r="L258" s="171" t="str">
        <f>INDEX('State '!$A$1:$C$62,MATCH($I258,'State '!$B:$B,0),3)</f>
        <v>Southeast</v>
      </c>
      <c r="M258" s="171" t="str">
        <f>INDEX('State '!$A$1:$C$62,MATCH($J258,'State '!$B:$B,0),3)</f>
        <v>Southeast</v>
      </c>
      <c r="N258" s="171"/>
      <c r="O258" s="178">
        <v>114</v>
      </c>
      <c r="P258" s="178"/>
      <c r="Q258" s="178">
        <v>769</v>
      </c>
      <c r="R258" s="177"/>
      <c r="S258" s="171" t="s">
        <v>135</v>
      </c>
      <c r="T258" s="171" t="s">
        <v>381</v>
      </c>
      <c r="U258" s="171" t="s">
        <v>2301</v>
      </c>
      <c r="V258" s="171" t="s">
        <v>2236</v>
      </c>
      <c r="W258" s="170" t="s">
        <v>2486</v>
      </c>
      <c r="X258" s="170"/>
      <c r="Y258" s="170"/>
      <c r="Z258" s="93"/>
      <c r="AA258" s="93"/>
      <c r="AB258" s="93"/>
    </row>
    <row r="259" spans="1:262" x14ac:dyDescent="0.2">
      <c r="A259" s="171">
        <v>42649</v>
      </c>
      <c r="B259" s="184" t="s">
        <v>2303</v>
      </c>
      <c r="C259" s="184" t="s">
        <v>2302</v>
      </c>
      <c r="D259" s="184" t="s">
        <v>140</v>
      </c>
      <c r="E259" s="184" t="s">
        <v>423</v>
      </c>
      <c r="F259" s="185"/>
      <c r="G259" s="186">
        <v>2016</v>
      </c>
      <c r="H259" s="171" t="s">
        <v>22</v>
      </c>
      <c r="I259" s="171" t="str">
        <f t="shared" si="12"/>
        <v>GA</v>
      </c>
      <c r="J259" s="171" t="str">
        <f t="shared" si="13"/>
        <v>GA</v>
      </c>
      <c r="K259" s="171" t="str">
        <f t="shared" si="14"/>
        <v>Southeast</v>
      </c>
      <c r="L259" s="171" t="str">
        <f>INDEX('State '!$A$1:$C$62,MATCH($I259,'State '!$B:$B,0),3)</f>
        <v>Southeast</v>
      </c>
      <c r="M259" s="171" t="str">
        <f>INDEX('State '!$A$1:$C$62,MATCH($J259,'State '!$B:$B,0),3)</f>
        <v>Southeast</v>
      </c>
      <c r="N259" s="171"/>
      <c r="O259" s="178">
        <v>114</v>
      </c>
      <c r="P259" s="178"/>
      <c r="Q259" s="178">
        <v>769</v>
      </c>
      <c r="R259" s="177"/>
      <c r="S259" s="171" t="s">
        <v>135</v>
      </c>
      <c r="T259" s="171" t="s">
        <v>381</v>
      </c>
      <c r="U259" s="171" t="s">
        <v>2301</v>
      </c>
      <c r="V259" s="171"/>
      <c r="W259" s="170"/>
      <c r="X259" s="170"/>
      <c r="Y259" s="170"/>
      <c r="Z259" s="93"/>
      <c r="AA259" s="93"/>
      <c r="AB259" s="93"/>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row>
    <row r="260" spans="1:262" s="19" customFormat="1" x14ac:dyDescent="0.2">
      <c r="A260" s="171">
        <v>40380</v>
      </c>
      <c r="B260" s="184" t="s">
        <v>586</v>
      </c>
      <c r="C260" s="184" t="s">
        <v>196</v>
      </c>
      <c r="D260" s="184" t="s">
        <v>134</v>
      </c>
      <c r="E260" s="184" t="s">
        <v>143</v>
      </c>
      <c r="F260" s="185">
        <v>40422</v>
      </c>
      <c r="G260" s="186">
        <v>2010</v>
      </c>
      <c r="H260" s="171" t="s">
        <v>0</v>
      </c>
      <c r="I260" s="171" t="str">
        <f t="shared" si="12"/>
        <v>LA</v>
      </c>
      <c r="J260" s="171" t="str">
        <f t="shared" si="13"/>
        <v>LA</v>
      </c>
      <c r="K260" s="171" t="str">
        <f t="shared" si="14"/>
        <v>South Central</v>
      </c>
      <c r="L260" s="171" t="str">
        <f>INDEX('State '!$A$1:$C$62,MATCH($I260,'State '!$B:$B,0),3)</f>
        <v>South Central</v>
      </c>
      <c r="M260" s="171" t="str">
        <f>INDEX('State '!$A$1:$C$62,MATCH($J260,'State '!$B:$B,0),3)</f>
        <v>South Central</v>
      </c>
      <c r="N260" s="171"/>
      <c r="O260" s="178">
        <v>25</v>
      </c>
      <c r="P260" s="178">
        <v>16.52</v>
      </c>
      <c r="Q260" s="178">
        <v>200</v>
      </c>
      <c r="R260" s="177">
        <v>24</v>
      </c>
      <c r="S260" s="171" t="s">
        <v>135</v>
      </c>
      <c r="T260" s="171" t="s">
        <v>381</v>
      </c>
      <c r="U260" s="171" t="s">
        <v>587</v>
      </c>
      <c r="V260" s="171"/>
      <c r="W260" s="170"/>
      <c r="X260" s="170"/>
      <c r="Y260" s="170"/>
    </row>
    <row r="261" spans="1:262" x14ac:dyDescent="0.2">
      <c r="A261" s="171">
        <v>39990</v>
      </c>
      <c r="B261" s="184" t="s">
        <v>1153</v>
      </c>
      <c r="C261" s="184" t="s">
        <v>1775</v>
      </c>
      <c r="D261" s="184" t="s">
        <v>140</v>
      </c>
      <c r="E261" s="184" t="s">
        <v>143</v>
      </c>
      <c r="F261" s="185">
        <v>38078</v>
      </c>
      <c r="G261" s="186">
        <v>2004</v>
      </c>
      <c r="H261" s="171" t="s">
        <v>1154</v>
      </c>
      <c r="I261" s="171" t="str">
        <f t="shared" si="12"/>
        <v>CO</v>
      </c>
      <c r="J261" s="171" t="str">
        <f t="shared" si="13"/>
        <v>NM</v>
      </c>
      <c r="K261" s="171" t="str">
        <f t="shared" si="14"/>
        <v>Mountain</v>
      </c>
      <c r="L261" s="171" t="str">
        <f>INDEX('State '!$A$1:$C$62,MATCH($I261,'State '!$B:$B,0),3)</f>
        <v>Mountain</v>
      </c>
      <c r="M261" s="171" t="str">
        <f>INDEX('State '!$A$1:$C$62,MATCH($J261,'State '!$B:$B,0),3)</f>
        <v>Mountain</v>
      </c>
      <c r="N261" s="171"/>
      <c r="O261" s="178">
        <v>7.3</v>
      </c>
      <c r="P261" s="178"/>
      <c r="Q261" s="178">
        <v>140</v>
      </c>
      <c r="R261" s="177"/>
      <c r="S261" s="171" t="s">
        <v>135</v>
      </c>
      <c r="T261" s="171" t="s">
        <v>381</v>
      </c>
      <c r="U261" s="171" t="s">
        <v>1155</v>
      </c>
      <c r="V261" s="171"/>
      <c r="W261" s="170"/>
      <c r="X261" s="170"/>
      <c r="Y261" s="170"/>
      <c r="Z261" s="93"/>
      <c r="AA261" s="93"/>
      <c r="AB261" s="93"/>
    </row>
    <row r="262" spans="1:262" s="19" customFormat="1" x14ac:dyDescent="0.2">
      <c r="A262" s="171">
        <v>39990</v>
      </c>
      <c r="B262" s="184" t="s">
        <v>2209</v>
      </c>
      <c r="C262" s="184" t="s">
        <v>1775</v>
      </c>
      <c r="D262" s="184" t="s">
        <v>140</v>
      </c>
      <c r="E262" s="184" t="s">
        <v>143</v>
      </c>
      <c r="F262" s="185">
        <v>36312</v>
      </c>
      <c r="G262" s="186">
        <v>1999</v>
      </c>
      <c r="H262" s="171" t="s">
        <v>1319</v>
      </c>
      <c r="I262" s="171" t="str">
        <f t="shared" si="12"/>
        <v>AZ</v>
      </c>
      <c r="J262" s="171" t="str">
        <f t="shared" si="13"/>
        <v>MX</v>
      </c>
      <c r="K262" s="171" t="str">
        <f t="shared" si="14"/>
        <v>Mountain, Mexico</v>
      </c>
      <c r="L262" s="171" t="str">
        <f>INDEX('State '!$A$1:$C$62,MATCH($I262,'State '!$B:$B,0),3)</f>
        <v>Mountain</v>
      </c>
      <c r="M262" s="171" t="str">
        <f>INDEX('State '!$A$1:$C$62,MATCH($J262,'State '!$B:$B,0),3)</f>
        <v>Mexico</v>
      </c>
      <c r="N262" s="171"/>
      <c r="O262" s="178">
        <v>0.8</v>
      </c>
      <c r="P262" s="178">
        <v>1</v>
      </c>
      <c r="Q262" s="178">
        <v>78</v>
      </c>
      <c r="R262" s="177">
        <v>16</v>
      </c>
      <c r="S262" s="171" t="s">
        <v>135</v>
      </c>
      <c r="T262" s="171" t="s">
        <v>381</v>
      </c>
      <c r="U262" s="171" t="s">
        <v>1588</v>
      </c>
      <c r="V262" s="171"/>
      <c r="W262" s="170"/>
      <c r="X262" s="170"/>
      <c r="Y262" s="170"/>
    </row>
    <row r="263" spans="1:262" x14ac:dyDescent="0.2">
      <c r="A263" s="171">
        <v>39990</v>
      </c>
      <c r="B263" s="184" t="s">
        <v>1318</v>
      </c>
      <c r="C263" s="184" t="s">
        <v>1775</v>
      </c>
      <c r="D263" s="184" t="s">
        <v>134</v>
      </c>
      <c r="E263" s="184" t="s">
        <v>143</v>
      </c>
      <c r="F263" s="185">
        <v>37313</v>
      </c>
      <c r="G263" s="186">
        <v>2002</v>
      </c>
      <c r="H263" s="171" t="s">
        <v>1319</v>
      </c>
      <c r="I263" s="171" t="str">
        <f t="shared" si="12"/>
        <v>AZ</v>
      </c>
      <c r="J263" s="171" t="str">
        <f t="shared" si="13"/>
        <v>MX</v>
      </c>
      <c r="K263" s="171" t="str">
        <f t="shared" si="14"/>
        <v>Mountain, Mexico</v>
      </c>
      <c r="L263" s="171" t="str">
        <f>INDEX('State '!$A$1:$C$62,MATCH($I263,'State '!$B:$B,0),3)</f>
        <v>Mountain</v>
      </c>
      <c r="M263" s="171" t="str">
        <f>INDEX('State '!$A$1:$C$62,MATCH($J263,'State '!$B:$B,0),3)</f>
        <v>Mexico</v>
      </c>
      <c r="N263" s="171"/>
      <c r="O263" s="178">
        <v>0.42</v>
      </c>
      <c r="P263" s="178">
        <v>1</v>
      </c>
      <c r="Q263" s="178">
        <v>8.5</v>
      </c>
      <c r="R263" s="177" t="s">
        <v>1320</v>
      </c>
      <c r="S263" s="171" t="s">
        <v>135</v>
      </c>
      <c r="T263" s="171" t="s">
        <v>381</v>
      </c>
      <c r="U263" s="171" t="s">
        <v>1321</v>
      </c>
      <c r="V263" s="171"/>
      <c r="W263" s="170"/>
      <c r="X263" s="170"/>
      <c r="Y263" s="170"/>
      <c r="Z263" s="93"/>
      <c r="AA263" s="93"/>
      <c r="AB263" s="93"/>
    </row>
    <row r="264" spans="1:262" s="19" customFormat="1" x14ac:dyDescent="0.2">
      <c r="A264" s="171">
        <v>40367</v>
      </c>
      <c r="B264" s="184" t="s">
        <v>746</v>
      </c>
      <c r="C264" s="184" t="s">
        <v>1775</v>
      </c>
      <c r="D264" s="184" t="s">
        <v>140</v>
      </c>
      <c r="E264" s="184" t="s">
        <v>143</v>
      </c>
      <c r="F264" s="185">
        <v>39813</v>
      </c>
      <c r="G264" s="186">
        <v>2008</v>
      </c>
      <c r="H264" s="171" t="s">
        <v>43</v>
      </c>
      <c r="I264" s="171" t="str">
        <f t="shared" si="12"/>
        <v>NM</v>
      </c>
      <c r="J264" s="171" t="str">
        <f t="shared" si="13"/>
        <v>NM</v>
      </c>
      <c r="K264" s="171" t="str">
        <f t="shared" si="14"/>
        <v>Mountain</v>
      </c>
      <c r="L264" s="171" t="str">
        <f>INDEX('State '!$A$1:$C$62,MATCH($I264,'State '!$B:$B,0),3)</f>
        <v>Mountain</v>
      </c>
      <c r="M264" s="171" t="str">
        <f>INDEX('State '!$A$1:$C$62,MATCH($J264,'State '!$B:$B,0),3)</f>
        <v>Mountain</v>
      </c>
      <c r="N264" s="171"/>
      <c r="O264" s="178">
        <v>26.5</v>
      </c>
      <c r="P264" s="178"/>
      <c r="Q264" s="178">
        <v>12</v>
      </c>
      <c r="R264" s="177"/>
      <c r="S264" s="171" t="s">
        <v>135</v>
      </c>
      <c r="T264" s="171" t="s">
        <v>381</v>
      </c>
      <c r="U264" s="171" t="s">
        <v>747</v>
      </c>
      <c r="V264" s="171"/>
      <c r="W264" s="170"/>
      <c r="X264" s="170"/>
      <c r="Y264" s="170"/>
    </row>
    <row r="265" spans="1:262" x14ac:dyDescent="0.2">
      <c r="A265" s="196">
        <v>39990</v>
      </c>
      <c r="B265" s="184" t="s">
        <v>1721</v>
      </c>
      <c r="C265" s="184" t="s">
        <v>1775</v>
      </c>
      <c r="D265" s="184" t="s">
        <v>140</v>
      </c>
      <c r="E265" s="184" t="s">
        <v>143</v>
      </c>
      <c r="F265" s="185">
        <v>35519</v>
      </c>
      <c r="G265" s="186">
        <v>1997</v>
      </c>
      <c r="H265" s="171" t="s">
        <v>40</v>
      </c>
      <c r="I265" s="171" t="str">
        <f t="shared" si="12"/>
        <v>AZ</v>
      </c>
      <c r="J265" s="171" t="str">
        <f t="shared" si="13"/>
        <v>AZ</v>
      </c>
      <c r="K265" s="171" t="str">
        <f t="shared" si="14"/>
        <v>Mountain</v>
      </c>
      <c r="L265" s="171" t="str">
        <f>INDEX('State '!$A$1:$C$62,MATCH($I265,'State '!$B:$B,0),3)</f>
        <v>Mountain</v>
      </c>
      <c r="M265" s="171" t="str">
        <f>INDEX('State '!$A$1:$C$62,MATCH($J265,'State '!$B:$B,0),3)</f>
        <v>Mountain</v>
      </c>
      <c r="N265" s="171"/>
      <c r="O265" s="178">
        <v>19.600000000000001</v>
      </c>
      <c r="P265" s="178"/>
      <c r="Q265" s="178">
        <v>180</v>
      </c>
      <c r="R265" s="177">
        <v>30</v>
      </c>
      <c r="S265" s="171" t="s">
        <v>135</v>
      </c>
      <c r="T265" s="171" t="s">
        <v>381</v>
      </c>
      <c r="U265" s="171" t="s">
        <v>1722</v>
      </c>
      <c r="V265" s="171"/>
      <c r="W265" s="170"/>
      <c r="X265" s="170"/>
      <c r="Y265" s="170"/>
      <c r="Z265" s="93"/>
      <c r="AA265" s="93"/>
      <c r="AB265" s="93"/>
    </row>
    <row r="266" spans="1:262" x14ac:dyDescent="0.2">
      <c r="A266" s="171">
        <v>39990</v>
      </c>
      <c r="B266" s="172" t="s">
        <v>750</v>
      </c>
      <c r="C266" s="172" t="s">
        <v>1775</v>
      </c>
      <c r="D266" s="172" t="s">
        <v>134</v>
      </c>
      <c r="E266" s="173" t="s">
        <v>143</v>
      </c>
      <c r="F266" s="174">
        <v>39778</v>
      </c>
      <c r="G266" s="175">
        <v>2008</v>
      </c>
      <c r="H266" s="171" t="s">
        <v>6</v>
      </c>
      <c r="I266" s="171" t="str">
        <f t="shared" si="12"/>
        <v>TX</v>
      </c>
      <c r="J266" s="171" t="str">
        <f t="shared" si="13"/>
        <v>TX</v>
      </c>
      <c r="K266" s="171" t="str">
        <f t="shared" si="14"/>
        <v>South Central</v>
      </c>
      <c r="L266" s="171" t="str">
        <f>INDEX('State '!$A$1:$C$62,MATCH($I266,'State '!$B:$B,0),3)</f>
        <v>South Central</v>
      </c>
      <c r="M266" s="171" t="str">
        <f>INDEX('State '!$A$1:$C$62,MATCH($J266,'State '!$B:$B,0),3)</f>
        <v>South Central</v>
      </c>
      <c r="N266" s="171"/>
      <c r="O266" s="178">
        <v>16.899999999999999</v>
      </c>
      <c r="P266" s="177">
        <v>7.3</v>
      </c>
      <c r="Q266" s="177">
        <v>150</v>
      </c>
      <c r="R266" s="178">
        <v>20</v>
      </c>
      <c r="S266" s="179" t="s">
        <v>135</v>
      </c>
      <c r="T266" s="176" t="s">
        <v>381</v>
      </c>
      <c r="U266" s="180" t="s">
        <v>751</v>
      </c>
      <c r="V266" s="171"/>
      <c r="W266" s="170"/>
      <c r="X266" s="170"/>
      <c r="Y266" s="170"/>
      <c r="Z266" s="93"/>
      <c r="AA266" s="93"/>
      <c r="AB266" s="93"/>
    </row>
    <row r="267" spans="1:262" x14ac:dyDescent="0.2">
      <c r="A267" s="171">
        <v>39990</v>
      </c>
      <c r="B267" s="172" t="s">
        <v>1090</v>
      </c>
      <c r="C267" s="172" t="s">
        <v>1775</v>
      </c>
      <c r="D267" s="172" t="s">
        <v>141</v>
      </c>
      <c r="E267" s="184" t="s">
        <v>143</v>
      </c>
      <c r="F267" s="185">
        <v>38716</v>
      </c>
      <c r="G267" s="186">
        <v>2005</v>
      </c>
      <c r="H267" s="171" t="s">
        <v>1091</v>
      </c>
      <c r="I267" s="171" t="str">
        <f t="shared" si="12"/>
        <v>AZ</v>
      </c>
      <c r="J267" s="171" t="str">
        <f t="shared" si="13"/>
        <v>CA</v>
      </c>
      <c r="K267" s="171" t="str">
        <f t="shared" si="14"/>
        <v>Mountain, Pacific</v>
      </c>
      <c r="L267" s="171" t="str">
        <f>INDEX('State '!$A$1:$C$62,MATCH($I267,'State '!$B:$B,0),3)</f>
        <v>Mountain</v>
      </c>
      <c r="M267" s="171" t="str">
        <f>INDEX('State '!$A$1:$C$62,MATCH($J267,'State '!$B:$B,0),3)</f>
        <v>Pacific</v>
      </c>
      <c r="N267" s="171"/>
      <c r="O267" s="178">
        <v>78</v>
      </c>
      <c r="P267" s="178">
        <v>94.4</v>
      </c>
      <c r="Q267" s="177">
        <v>502</v>
      </c>
      <c r="R267" s="177">
        <v>30</v>
      </c>
      <c r="S267" s="171" t="s">
        <v>135</v>
      </c>
      <c r="T267" s="171" t="s">
        <v>381</v>
      </c>
      <c r="U267" s="171" t="s">
        <v>1092</v>
      </c>
      <c r="V267" s="171"/>
      <c r="W267" s="170"/>
      <c r="X267" s="170"/>
      <c r="Y267" s="170"/>
      <c r="Z267" s="93"/>
      <c r="AA267" s="93"/>
      <c r="AB267" s="93"/>
    </row>
    <row r="268" spans="1:262" s="19" customFormat="1" ht="25.5" x14ac:dyDescent="0.2">
      <c r="A268" s="171">
        <v>39990</v>
      </c>
      <c r="B268" s="184" t="s">
        <v>1311</v>
      </c>
      <c r="C268" s="184" t="s">
        <v>1775</v>
      </c>
      <c r="D268" s="184" t="s">
        <v>141</v>
      </c>
      <c r="E268" s="184" t="s">
        <v>143</v>
      </c>
      <c r="F268" s="185">
        <v>37610</v>
      </c>
      <c r="G268" s="186">
        <v>2002</v>
      </c>
      <c r="H268" s="171" t="s">
        <v>1139</v>
      </c>
      <c r="I268" s="171" t="str">
        <f t="shared" si="12"/>
        <v>TX</v>
      </c>
      <c r="J268" s="171" t="str">
        <f t="shared" si="13"/>
        <v>CA</v>
      </c>
      <c r="K268" s="171" t="str">
        <f t="shared" si="14"/>
        <v>South Central, Mountain, Pacific</v>
      </c>
      <c r="L268" s="171" t="str">
        <f>INDEX('State '!$A$1:$C$62,MATCH($I268,'State '!$B:$B,0),3)</f>
        <v>South Central</v>
      </c>
      <c r="M268" s="171" t="str">
        <f>INDEX('State '!$A$1:$C$62,MATCH($J268,'State '!$B:$B,0),3)</f>
        <v>Pacific</v>
      </c>
      <c r="N268" s="171" t="s">
        <v>2527</v>
      </c>
      <c r="O268" s="178">
        <v>204</v>
      </c>
      <c r="P268" s="178">
        <v>1088</v>
      </c>
      <c r="Q268" s="178">
        <v>230</v>
      </c>
      <c r="R268" s="177">
        <v>30</v>
      </c>
      <c r="S268" s="171" t="s">
        <v>135</v>
      </c>
      <c r="T268" s="171" t="s">
        <v>381</v>
      </c>
      <c r="U268" s="171" t="s">
        <v>1312</v>
      </c>
      <c r="V268" s="171"/>
      <c r="W268" s="170"/>
      <c r="X268" s="170"/>
      <c r="Y268" s="170"/>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row>
    <row r="269" spans="1:262" s="19" customFormat="1" x14ac:dyDescent="0.2">
      <c r="A269" s="171">
        <v>39990</v>
      </c>
      <c r="B269" s="172" t="s">
        <v>760</v>
      </c>
      <c r="C269" s="172" t="s">
        <v>1775</v>
      </c>
      <c r="D269" s="172" t="s">
        <v>140</v>
      </c>
      <c r="E269" s="173" t="s">
        <v>143</v>
      </c>
      <c r="F269" s="174">
        <v>39783</v>
      </c>
      <c r="G269" s="175">
        <v>2008</v>
      </c>
      <c r="H269" s="171" t="s">
        <v>40</v>
      </c>
      <c r="I269" s="171" t="str">
        <f t="shared" si="12"/>
        <v>AZ</v>
      </c>
      <c r="J269" s="171" t="str">
        <f t="shared" si="13"/>
        <v>AZ</v>
      </c>
      <c r="K269" s="171" t="str">
        <f t="shared" si="14"/>
        <v>Mountain</v>
      </c>
      <c r="L269" s="171" t="str">
        <f>INDEX('State '!$A$1:$C$62,MATCH($I269,'State '!$B:$B,0),3)</f>
        <v>Mountain</v>
      </c>
      <c r="M269" s="171" t="str">
        <f>INDEX('State '!$A$1:$C$62,MATCH($J269,'State '!$B:$B,0),3)</f>
        <v>Mountain</v>
      </c>
      <c r="N269" s="171"/>
      <c r="O269" s="178">
        <v>23.9</v>
      </c>
      <c r="P269" s="177"/>
      <c r="Q269" s="177">
        <v>30</v>
      </c>
      <c r="R269" s="178"/>
      <c r="S269" s="179" t="s">
        <v>135</v>
      </c>
      <c r="T269" s="176" t="s">
        <v>381</v>
      </c>
      <c r="U269" s="180" t="s">
        <v>761</v>
      </c>
      <c r="V269" s="171"/>
      <c r="W269" s="170"/>
      <c r="X269" s="170"/>
      <c r="Y269" s="170"/>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row>
    <row r="270" spans="1:262" s="19" customFormat="1" x14ac:dyDescent="0.2">
      <c r="A270" s="171">
        <v>39990</v>
      </c>
      <c r="B270" s="184" t="s">
        <v>1297</v>
      </c>
      <c r="C270" s="184" t="s">
        <v>1775</v>
      </c>
      <c r="D270" s="184" t="s">
        <v>134</v>
      </c>
      <c r="E270" s="184" t="s">
        <v>143</v>
      </c>
      <c r="F270" s="185">
        <v>37438</v>
      </c>
      <c r="G270" s="186">
        <v>2002</v>
      </c>
      <c r="H270" s="171" t="s">
        <v>40</v>
      </c>
      <c r="I270" s="171" t="str">
        <f t="shared" si="12"/>
        <v>AZ</v>
      </c>
      <c r="J270" s="171" t="str">
        <f t="shared" si="13"/>
        <v>AZ</v>
      </c>
      <c r="K270" s="171" t="str">
        <f t="shared" si="14"/>
        <v>Mountain</v>
      </c>
      <c r="L270" s="171" t="str">
        <f>INDEX('State '!$A$1:$C$62,MATCH($I270,'State '!$B:$B,0),3)</f>
        <v>Mountain</v>
      </c>
      <c r="M270" s="171" t="str">
        <f>INDEX('State '!$A$1:$C$62,MATCH($J270,'State '!$B:$B,0),3)</f>
        <v>Mountain</v>
      </c>
      <c r="N270" s="171"/>
      <c r="O270" s="178">
        <v>5.67</v>
      </c>
      <c r="P270" s="178">
        <v>6</v>
      </c>
      <c r="Q270" s="178">
        <v>620</v>
      </c>
      <c r="R270" s="177" t="s">
        <v>1298</v>
      </c>
      <c r="S270" s="171" t="s">
        <v>135</v>
      </c>
      <c r="T270" s="171" t="s">
        <v>381</v>
      </c>
      <c r="U270" s="171" t="s">
        <v>1299</v>
      </c>
      <c r="V270" s="171"/>
      <c r="W270" s="170"/>
      <c r="X270" s="170"/>
      <c r="Y270" s="170"/>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row>
    <row r="271" spans="1:262" s="19" customFormat="1" ht="25.5" x14ac:dyDescent="0.2">
      <c r="A271" s="171">
        <v>39990</v>
      </c>
      <c r="B271" s="184" t="s">
        <v>1138</v>
      </c>
      <c r="C271" s="184" t="s">
        <v>1775</v>
      </c>
      <c r="D271" s="184" t="s">
        <v>140</v>
      </c>
      <c r="E271" s="184" t="s">
        <v>143</v>
      </c>
      <c r="F271" s="185">
        <v>38108</v>
      </c>
      <c r="G271" s="186">
        <v>2004</v>
      </c>
      <c r="H271" s="171" t="s">
        <v>1139</v>
      </c>
      <c r="I271" s="171" t="str">
        <f t="shared" si="12"/>
        <v>TX</v>
      </c>
      <c r="J271" s="171" t="str">
        <f t="shared" si="13"/>
        <v>CA</v>
      </c>
      <c r="K271" s="171" t="str">
        <f t="shared" si="14"/>
        <v>South Central, Mountain, Pacific</v>
      </c>
      <c r="L271" s="171" t="str">
        <f>INDEX('State '!$A$1:$C$62,MATCH($I271,'State '!$B:$B,0),3)</f>
        <v>South Central</v>
      </c>
      <c r="M271" s="171" t="str">
        <f>INDEX('State '!$A$1:$C$62,MATCH($J271,'State '!$B:$B,0),3)</f>
        <v>Pacific</v>
      </c>
      <c r="N271" s="171" t="s">
        <v>2527</v>
      </c>
      <c r="O271" s="178">
        <v>110</v>
      </c>
      <c r="P271" s="178"/>
      <c r="Q271" s="178">
        <v>220</v>
      </c>
      <c r="R271" s="177">
        <v>30</v>
      </c>
      <c r="S271" s="171" t="s">
        <v>135</v>
      </c>
      <c r="T271" s="171" t="s">
        <v>381</v>
      </c>
      <c r="U271" s="171" t="s">
        <v>1140</v>
      </c>
      <c r="V271" s="171"/>
      <c r="W271" s="170"/>
      <c r="X271" s="170"/>
      <c r="Y271" s="170"/>
    </row>
    <row r="272" spans="1:262" ht="25.5" x14ac:dyDescent="0.2">
      <c r="A272" s="171">
        <v>39990</v>
      </c>
      <c r="B272" s="184" t="s">
        <v>1141</v>
      </c>
      <c r="C272" s="184" t="s">
        <v>1775</v>
      </c>
      <c r="D272" s="184" t="s">
        <v>140</v>
      </c>
      <c r="E272" s="184" t="s">
        <v>143</v>
      </c>
      <c r="F272" s="185">
        <v>38108</v>
      </c>
      <c r="G272" s="186">
        <v>2004</v>
      </c>
      <c r="H272" s="171" t="s">
        <v>1139</v>
      </c>
      <c r="I272" s="171" t="str">
        <f t="shared" si="12"/>
        <v>TX</v>
      </c>
      <c r="J272" s="171" t="str">
        <f t="shared" si="13"/>
        <v>CA</v>
      </c>
      <c r="K272" s="171" t="str">
        <f t="shared" si="14"/>
        <v>South Central, Mountain, Pacific</v>
      </c>
      <c r="L272" s="171" t="str">
        <f>INDEX('State '!$A$1:$C$62,MATCH($I272,'State '!$B:$B,0),3)</f>
        <v>South Central</v>
      </c>
      <c r="M272" s="171" t="str">
        <f>INDEX('State '!$A$1:$C$62,MATCH($J272,'State '!$B:$B,0),3)</f>
        <v>Pacific</v>
      </c>
      <c r="N272" s="171" t="s">
        <v>2527</v>
      </c>
      <c r="O272" s="178">
        <v>63</v>
      </c>
      <c r="P272" s="178"/>
      <c r="Q272" s="178">
        <v>100</v>
      </c>
      <c r="R272" s="177">
        <v>30</v>
      </c>
      <c r="S272" s="171" t="s">
        <v>135</v>
      </c>
      <c r="T272" s="171" t="s">
        <v>381</v>
      </c>
      <c r="U272" s="171" t="s">
        <v>1140</v>
      </c>
      <c r="V272" s="171"/>
      <c r="W272" s="170"/>
      <c r="X272" s="170"/>
      <c r="Y272" s="170"/>
      <c r="Z272" s="93"/>
      <c r="AA272" s="93"/>
      <c r="AB272" s="93"/>
    </row>
    <row r="273" spans="1:262" x14ac:dyDescent="0.2">
      <c r="A273" s="171">
        <v>39990</v>
      </c>
      <c r="B273" s="184" t="s">
        <v>1313</v>
      </c>
      <c r="C273" s="184" t="s">
        <v>1775</v>
      </c>
      <c r="D273" s="184" t="s">
        <v>140</v>
      </c>
      <c r="E273" s="184" t="s">
        <v>143</v>
      </c>
      <c r="F273" s="185">
        <v>37408</v>
      </c>
      <c r="G273" s="186">
        <v>2002</v>
      </c>
      <c r="H273" s="171" t="s">
        <v>410</v>
      </c>
      <c r="I273" s="171" t="str">
        <f t="shared" si="12"/>
        <v>TX</v>
      </c>
      <c r="J273" s="171" t="str">
        <f t="shared" si="13"/>
        <v>MX</v>
      </c>
      <c r="K273" s="171" t="str">
        <f t="shared" si="14"/>
        <v>South Central, Mexico</v>
      </c>
      <c r="L273" s="171" t="str">
        <f>INDEX('State '!$A$1:$C$62,MATCH($I273,'State '!$B:$B,0),3)</f>
        <v>South Central</v>
      </c>
      <c r="M273" s="171" t="str">
        <f>INDEX('State '!$A$1:$C$62,MATCH($J273,'State '!$B:$B,0),3)</f>
        <v>Mexico</v>
      </c>
      <c r="N273" s="171"/>
      <c r="O273" s="178"/>
      <c r="P273" s="178"/>
      <c r="Q273" s="178">
        <v>100</v>
      </c>
      <c r="R273" s="177">
        <v>24</v>
      </c>
      <c r="S273" s="171" t="s">
        <v>135</v>
      </c>
      <c r="T273" s="171" t="s">
        <v>381</v>
      </c>
      <c r="U273" s="171" t="s">
        <v>1314</v>
      </c>
      <c r="V273" s="171"/>
      <c r="W273" s="170"/>
      <c r="X273" s="170"/>
      <c r="Y273" s="170"/>
      <c r="Z273" s="93"/>
      <c r="AA273" s="93"/>
      <c r="AB273" s="93"/>
    </row>
    <row r="274" spans="1:262" x14ac:dyDescent="0.2">
      <c r="A274" s="196">
        <v>39990</v>
      </c>
      <c r="B274" s="184" t="s">
        <v>1725</v>
      </c>
      <c r="C274" s="184" t="s">
        <v>1775</v>
      </c>
      <c r="D274" s="184" t="s">
        <v>134</v>
      </c>
      <c r="E274" s="184" t="s">
        <v>143</v>
      </c>
      <c r="F274" s="185">
        <v>35784</v>
      </c>
      <c r="G274" s="186">
        <v>1997</v>
      </c>
      <c r="H274" s="171" t="s">
        <v>410</v>
      </c>
      <c r="I274" s="171" t="str">
        <f t="shared" si="12"/>
        <v>TX</v>
      </c>
      <c r="J274" s="171" t="str">
        <f t="shared" si="13"/>
        <v>MX</v>
      </c>
      <c r="K274" s="171" t="str">
        <f t="shared" si="14"/>
        <v>South Central, Mexico</v>
      </c>
      <c r="L274" s="171" t="str">
        <f>INDEX('State '!$A$1:$C$62,MATCH($I274,'State '!$B:$B,0),3)</f>
        <v>South Central</v>
      </c>
      <c r="M274" s="171" t="str">
        <f>INDEX('State '!$A$1:$C$62,MATCH($J274,'State '!$B:$B,0),3)</f>
        <v>Mexico</v>
      </c>
      <c r="N274" s="171"/>
      <c r="O274" s="178">
        <v>35</v>
      </c>
      <c r="P274" s="178">
        <v>45</v>
      </c>
      <c r="Q274" s="178">
        <v>212</v>
      </c>
      <c r="R274" s="177">
        <v>24</v>
      </c>
      <c r="S274" s="171" t="s">
        <v>135</v>
      </c>
      <c r="T274" s="171" t="s">
        <v>381</v>
      </c>
      <c r="U274" s="171" t="s">
        <v>1726</v>
      </c>
      <c r="V274" s="171"/>
      <c r="W274" s="170"/>
      <c r="X274" s="170"/>
      <c r="Y274" s="170"/>
      <c r="Z274" s="93"/>
      <c r="AA274" s="93"/>
      <c r="AB274" s="93"/>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row>
    <row r="275" spans="1:262" s="19" customFormat="1" x14ac:dyDescent="0.2">
      <c r="A275" s="171">
        <v>39990</v>
      </c>
      <c r="B275" s="184" t="s">
        <v>1469</v>
      </c>
      <c r="C275" s="184" t="s">
        <v>1775</v>
      </c>
      <c r="D275" s="184" t="s">
        <v>140</v>
      </c>
      <c r="E275" s="184" t="s">
        <v>143</v>
      </c>
      <c r="F275" s="185">
        <v>37135</v>
      </c>
      <c r="G275" s="186">
        <v>2001</v>
      </c>
      <c r="H275" s="171" t="s">
        <v>1319</v>
      </c>
      <c r="I275" s="171" t="str">
        <f t="shared" ref="I275:I338" si="15">LEFT($H275,2)</f>
        <v>AZ</v>
      </c>
      <c r="J275" s="171" t="str">
        <f t="shared" ref="J275:J338" si="16">RIGHT($H275,2)</f>
        <v>MX</v>
      </c>
      <c r="K275" s="171" t="str">
        <f t="shared" ref="K275:K338" si="17">IF($L275=$M275,L275,CONCATENATE($L275,", ",IF(ISBLANK(N275),"",CONCATENATE(N275,", ")),$M275))</f>
        <v>Mountain, Mexico</v>
      </c>
      <c r="L275" s="171" t="str">
        <f>INDEX('State '!$A$1:$C$62,MATCH($I275,'State '!$B:$B,0),3)</f>
        <v>Mountain</v>
      </c>
      <c r="M275" s="171" t="str">
        <f>INDEX('State '!$A$1:$C$62,MATCH($J275,'State '!$B:$B,0),3)</f>
        <v>Mexico</v>
      </c>
      <c r="N275" s="171"/>
      <c r="O275" s="178">
        <v>30.2</v>
      </c>
      <c r="P275" s="178">
        <v>68</v>
      </c>
      <c r="Q275" s="178">
        <v>130</v>
      </c>
      <c r="R275" s="177" t="s">
        <v>1454</v>
      </c>
      <c r="S275" s="171" t="s">
        <v>135</v>
      </c>
      <c r="T275" s="171" t="s">
        <v>381</v>
      </c>
      <c r="U275" s="171" t="s">
        <v>1470</v>
      </c>
      <c r="V275" s="171"/>
      <c r="W275" s="170"/>
      <c r="X275" s="170"/>
      <c r="Y275" s="170"/>
    </row>
    <row r="276" spans="1:262" x14ac:dyDescent="0.2">
      <c r="A276" s="171">
        <v>42597</v>
      </c>
      <c r="B276" s="184" t="s">
        <v>2125</v>
      </c>
      <c r="C276" s="184" t="s">
        <v>223</v>
      </c>
      <c r="D276" s="184" t="s">
        <v>2201</v>
      </c>
      <c r="E276" s="184" t="s">
        <v>143</v>
      </c>
      <c r="F276" s="185">
        <v>41212</v>
      </c>
      <c r="G276" s="186">
        <v>2012</v>
      </c>
      <c r="H276" s="171" t="s">
        <v>388</v>
      </c>
      <c r="I276" s="171" t="str">
        <f t="shared" si="15"/>
        <v>PA</v>
      </c>
      <c r="J276" s="171" t="str">
        <f t="shared" si="16"/>
        <v>NY</v>
      </c>
      <c r="K276" s="171" t="str">
        <f t="shared" si="17"/>
        <v>Northeast</v>
      </c>
      <c r="L276" s="171" t="str">
        <f>INDEX('State '!$A$1:$C$62,MATCH($I276,'State '!$B:$B,0),3)</f>
        <v>Northeast</v>
      </c>
      <c r="M276" s="171" t="str">
        <f>INDEX('State '!$A$1:$C$62,MATCH($J276,'State '!$B:$B,0),3)</f>
        <v>Northeast</v>
      </c>
      <c r="N276" s="171"/>
      <c r="O276" s="178">
        <v>45.7</v>
      </c>
      <c r="P276" s="178">
        <v>7</v>
      </c>
      <c r="Q276" s="178">
        <v>-150</v>
      </c>
      <c r="R276" s="177" t="s">
        <v>2193</v>
      </c>
      <c r="S276" s="171" t="s">
        <v>135</v>
      </c>
      <c r="T276" s="171" t="s">
        <v>381</v>
      </c>
      <c r="U276" s="171" t="s">
        <v>489</v>
      </c>
      <c r="V276" s="171"/>
      <c r="W276" s="170"/>
      <c r="X276" s="170"/>
      <c r="Y276" s="170"/>
      <c r="Z276" s="93"/>
      <c r="AA276" s="93"/>
      <c r="AB276" s="93"/>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row>
    <row r="277" spans="1:262" s="19" customFormat="1" ht="25.5" x14ac:dyDescent="0.2">
      <c r="A277" s="225">
        <v>43943</v>
      </c>
      <c r="B277" s="223" t="s">
        <v>2198</v>
      </c>
      <c r="C277" s="223" t="s">
        <v>2196</v>
      </c>
      <c r="D277" s="223" t="s">
        <v>140</v>
      </c>
      <c r="E277" s="223" t="s">
        <v>143</v>
      </c>
      <c r="F277" s="63">
        <v>43943</v>
      </c>
      <c r="G277" s="104">
        <v>2020</v>
      </c>
      <c r="H277" s="225" t="s">
        <v>2037</v>
      </c>
      <c r="I277" s="225" t="str">
        <f t="shared" si="15"/>
        <v>AL</v>
      </c>
      <c r="J277" s="225" t="str">
        <f t="shared" si="16"/>
        <v>FL</v>
      </c>
      <c r="K277" s="231" t="str">
        <f t="shared" si="17"/>
        <v>South Central, Southeast</v>
      </c>
      <c r="L277" s="225" t="str">
        <f>INDEX('State '!$A$1:$C$62,MATCH($I277,'State '!$B:$B,0),3)</f>
        <v>South Central</v>
      </c>
      <c r="M277" s="225" t="str">
        <f>INDEX('State '!$A$1:$C$62,MATCH($J277,'State '!$B:$B,0),3)</f>
        <v>Southeast</v>
      </c>
      <c r="N277" s="225"/>
      <c r="O277" s="178"/>
      <c r="P277" s="178"/>
      <c r="Q277" s="165">
        <v>170</v>
      </c>
      <c r="R277" s="104"/>
      <c r="S277" s="109" t="s">
        <v>135</v>
      </c>
      <c r="T277" s="225" t="s">
        <v>381</v>
      </c>
      <c r="U277" s="225" t="s">
        <v>2172</v>
      </c>
      <c r="V277" s="225" t="s">
        <v>2239</v>
      </c>
      <c r="W277" s="223" t="s">
        <v>2924</v>
      </c>
      <c r="X277" s="223" t="s">
        <v>2905</v>
      </c>
      <c r="Y277" s="167" t="s">
        <v>2925</v>
      </c>
    </row>
    <row r="278" spans="1:262" s="19" customFormat="1" x14ac:dyDescent="0.2">
      <c r="A278" s="171">
        <v>39990</v>
      </c>
      <c r="B278" s="172" t="s">
        <v>811</v>
      </c>
      <c r="C278" s="172" t="s">
        <v>230</v>
      </c>
      <c r="D278" s="172" t="s">
        <v>140</v>
      </c>
      <c r="E278" s="173" t="s">
        <v>143</v>
      </c>
      <c r="F278" s="174">
        <v>39797</v>
      </c>
      <c r="G278" s="175">
        <v>2008</v>
      </c>
      <c r="H278" s="171" t="s">
        <v>10</v>
      </c>
      <c r="I278" s="171" t="str">
        <f t="shared" si="15"/>
        <v>NY</v>
      </c>
      <c r="J278" s="171" t="str">
        <f t="shared" si="16"/>
        <v>NY</v>
      </c>
      <c r="K278" s="171" t="str">
        <f t="shared" si="17"/>
        <v>Northeast</v>
      </c>
      <c r="L278" s="171" t="str">
        <f>INDEX('State '!$A$1:$C$62,MATCH($I278,'State '!$B:$B,0),3)</f>
        <v>Northeast</v>
      </c>
      <c r="M278" s="171" t="str">
        <f>INDEX('State '!$A$1:$C$62,MATCH($J278,'State '!$B:$B,0),3)</f>
        <v>Northeast</v>
      </c>
      <c r="N278" s="171"/>
      <c r="O278" s="178">
        <v>187</v>
      </c>
      <c r="P278" s="177">
        <v>78</v>
      </c>
      <c r="Q278" s="177">
        <v>250</v>
      </c>
      <c r="R278" s="178">
        <v>24</v>
      </c>
      <c r="S278" s="179" t="s">
        <v>135</v>
      </c>
      <c r="T278" s="176" t="s">
        <v>381</v>
      </c>
      <c r="U278" s="180" t="s">
        <v>812</v>
      </c>
      <c r="V278" s="171"/>
      <c r="W278" s="170"/>
      <c r="X278" s="170"/>
      <c r="Y278" s="170"/>
    </row>
    <row r="279" spans="1:262" x14ac:dyDescent="0.2">
      <c r="A279" s="171">
        <v>39990</v>
      </c>
      <c r="B279" s="184" t="s">
        <v>1093</v>
      </c>
      <c r="C279" s="184" t="s">
        <v>219</v>
      </c>
      <c r="D279" s="184" t="s">
        <v>136</v>
      </c>
      <c r="E279" s="184" t="s">
        <v>143</v>
      </c>
      <c r="F279" s="185">
        <v>38478</v>
      </c>
      <c r="G279" s="186">
        <v>2005</v>
      </c>
      <c r="H279" s="171" t="s">
        <v>6</v>
      </c>
      <c r="I279" s="171" t="str">
        <f t="shared" si="15"/>
        <v>TX</v>
      </c>
      <c r="J279" s="171" t="str">
        <f t="shared" si="16"/>
        <v>TX</v>
      </c>
      <c r="K279" s="171" t="str">
        <f t="shared" si="17"/>
        <v>South Central</v>
      </c>
      <c r="L279" s="171" t="str">
        <f>INDEX('State '!$A$1:$C$62,MATCH($I279,'State '!$B:$B,0),3)</f>
        <v>South Central</v>
      </c>
      <c r="M279" s="171" t="str">
        <f>INDEX('State '!$A$1:$C$62,MATCH($J279,'State '!$B:$B,0),3)</f>
        <v>South Central</v>
      </c>
      <c r="N279" s="171"/>
      <c r="O279" s="178">
        <v>130</v>
      </c>
      <c r="P279" s="178">
        <v>107</v>
      </c>
      <c r="Q279" s="178">
        <v>500</v>
      </c>
      <c r="R279" s="177">
        <v>36</v>
      </c>
      <c r="S279" s="171" t="s">
        <v>138</v>
      </c>
      <c r="T279" s="171" t="s">
        <v>187</v>
      </c>
      <c r="U279" s="171" t="s">
        <v>382</v>
      </c>
      <c r="V279" s="171"/>
      <c r="W279" s="170"/>
      <c r="X279" s="170"/>
      <c r="Y279" s="170"/>
      <c r="Z279" s="93"/>
      <c r="AA279" s="93"/>
      <c r="AB279" s="93"/>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row>
    <row r="280" spans="1:262" x14ac:dyDescent="0.2">
      <c r="A280" s="171">
        <v>39990</v>
      </c>
      <c r="B280" s="172" t="s">
        <v>789</v>
      </c>
      <c r="C280" s="172" t="s">
        <v>219</v>
      </c>
      <c r="D280" s="172" t="s">
        <v>140</v>
      </c>
      <c r="E280" s="173" t="s">
        <v>143</v>
      </c>
      <c r="F280" s="174">
        <v>39553</v>
      </c>
      <c r="G280" s="175">
        <v>2008</v>
      </c>
      <c r="H280" s="171" t="s">
        <v>6</v>
      </c>
      <c r="I280" s="171" t="str">
        <f t="shared" si="15"/>
        <v>TX</v>
      </c>
      <c r="J280" s="171" t="str">
        <f t="shared" si="16"/>
        <v>TX</v>
      </c>
      <c r="K280" s="171" t="str">
        <f t="shared" si="17"/>
        <v>South Central</v>
      </c>
      <c r="L280" s="171" t="str">
        <f>INDEX('State '!$A$1:$C$62,MATCH($I280,'State '!$B:$B,0),3)</f>
        <v>South Central</v>
      </c>
      <c r="M280" s="171" t="str">
        <f>INDEX('State '!$A$1:$C$62,MATCH($J280,'State '!$B:$B,0),3)</f>
        <v>South Central</v>
      </c>
      <c r="N280" s="171"/>
      <c r="O280" s="178">
        <v>465</v>
      </c>
      <c r="P280" s="177">
        <v>190</v>
      </c>
      <c r="Q280" s="177">
        <v>700</v>
      </c>
      <c r="R280" s="178">
        <v>36</v>
      </c>
      <c r="S280" s="179" t="s">
        <v>138</v>
      </c>
      <c r="T280" s="176" t="s">
        <v>187</v>
      </c>
      <c r="U280" s="180" t="s">
        <v>382</v>
      </c>
      <c r="V280" s="171"/>
      <c r="W280" s="170"/>
      <c r="X280" s="170"/>
      <c r="Y280" s="170"/>
      <c r="Z280" s="93"/>
      <c r="AA280" s="93"/>
      <c r="AB280" s="93"/>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row>
    <row r="281" spans="1:262" x14ac:dyDescent="0.2">
      <c r="A281" s="171">
        <v>40655</v>
      </c>
      <c r="B281" s="184" t="s">
        <v>588</v>
      </c>
      <c r="C281" s="184" t="s">
        <v>233</v>
      </c>
      <c r="D281" s="184" t="s">
        <v>140</v>
      </c>
      <c r="E281" s="184" t="s">
        <v>143</v>
      </c>
      <c r="F281" s="185">
        <v>40441</v>
      </c>
      <c r="G281" s="186">
        <v>2010</v>
      </c>
      <c r="H281" s="171" t="s">
        <v>6</v>
      </c>
      <c r="I281" s="171" t="str">
        <f t="shared" si="15"/>
        <v>TX</v>
      </c>
      <c r="J281" s="171" t="str">
        <f t="shared" si="16"/>
        <v>TX</v>
      </c>
      <c r="K281" s="171" t="str">
        <f t="shared" si="17"/>
        <v>South Central</v>
      </c>
      <c r="L281" s="171" t="str">
        <f>INDEX('State '!$A$1:$C$62,MATCH($I281,'State '!$B:$B,0),3)</f>
        <v>South Central</v>
      </c>
      <c r="M281" s="171" t="str">
        <f>INDEX('State '!$A$1:$C$62,MATCH($J281,'State '!$B:$B,0),3)</f>
        <v>South Central</v>
      </c>
      <c r="N281" s="171"/>
      <c r="O281" s="178"/>
      <c r="P281" s="178">
        <v>69</v>
      </c>
      <c r="Q281" s="178"/>
      <c r="R281" s="177" t="s">
        <v>589</v>
      </c>
      <c r="S281" s="171" t="s">
        <v>138</v>
      </c>
      <c r="T281" s="171" t="s">
        <v>187</v>
      </c>
      <c r="U281" s="171" t="s">
        <v>382</v>
      </c>
      <c r="V281" s="171"/>
      <c r="W281" s="170"/>
      <c r="X281" s="170"/>
      <c r="Y281" s="170"/>
      <c r="Z281" s="93"/>
      <c r="AA281" s="93"/>
      <c r="AB281" s="93"/>
    </row>
    <row r="282" spans="1:262" s="19" customFormat="1" x14ac:dyDescent="0.2">
      <c r="A282" s="171">
        <v>39990</v>
      </c>
      <c r="B282" s="172" t="s">
        <v>588</v>
      </c>
      <c r="C282" s="172" t="s">
        <v>219</v>
      </c>
      <c r="D282" s="172" t="s">
        <v>134</v>
      </c>
      <c r="E282" s="173" t="s">
        <v>143</v>
      </c>
      <c r="F282" s="174">
        <v>39172</v>
      </c>
      <c r="G282" s="175">
        <v>2007</v>
      </c>
      <c r="H282" s="171" t="s">
        <v>6</v>
      </c>
      <c r="I282" s="171" t="str">
        <f t="shared" si="15"/>
        <v>TX</v>
      </c>
      <c r="J282" s="171" t="str">
        <f t="shared" si="16"/>
        <v>TX</v>
      </c>
      <c r="K282" s="171" t="str">
        <f t="shared" si="17"/>
        <v>South Central</v>
      </c>
      <c r="L282" s="171" t="str">
        <f>INDEX('State '!$A$1:$C$62,MATCH($I282,'State '!$B:$B,0),3)</f>
        <v>South Central</v>
      </c>
      <c r="M282" s="171" t="str">
        <f>INDEX('State '!$A$1:$C$62,MATCH($J282,'State '!$B:$B,0),3)</f>
        <v>South Central</v>
      </c>
      <c r="N282" s="171"/>
      <c r="O282" s="178">
        <v>65</v>
      </c>
      <c r="P282" s="177">
        <v>56</v>
      </c>
      <c r="Q282" s="177">
        <v>250</v>
      </c>
      <c r="R282" s="178">
        <v>24</v>
      </c>
      <c r="S282" s="179" t="s">
        <v>138</v>
      </c>
      <c r="T282" s="176" t="s">
        <v>187</v>
      </c>
      <c r="U282" s="180" t="s">
        <v>382</v>
      </c>
      <c r="V282" s="171"/>
      <c r="W282" s="170"/>
      <c r="X282" s="170"/>
      <c r="Y282" s="170"/>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row>
    <row r="283" spans="1:262" x14ac:dyDescent="0.2">
      <c r="A283" s="171">
        <v>39990</v>
      </c>
      <c r="B283" s="184" t="s">
        <v>1105</v>
      </c>
      <c r="C283" s="184" t="s">
        <v>319</v>
      </c>
      <c r="D283" s="184" t="s">
        <v>140</v>
      </c>
      <c r="E283" s="184" t="s">
        <v>143</v>
      </c>
      <c r="F283" s="185">
        <v>38432</v>
      </c>
      <c r="G283" s="186">
        <v>2005</v>
      </c>
      <c r="H283" s="171" t="s">
        <v>47</v>
      </c>
      <c r="I283" s="171" t="str">
        <f t="shared" si="15"/>
        <v>GM</v>
      </c>
      <c r="J283" s="171" t="str">
        <f t="shared" si="16"/>
        <v>GM</v>
      </c>
      <c r="K283" s="171" t="str">
        <f t="shared" si="17"/>
        <v>Gulf of Mexico</v>
      </c>
      <c r="L283" s="171" t="str">
        <f>INDEX('State '!$A$1:$C$62,MATCH($I283,'State '!$B:$B,0),3)</f>
        <v>Gulf of Mexico</v>
      </c>
      <c r="M283" s="171" t="str">
        <f>INDEX('State '!$A$1:$C$62,MATCH($J283,'State '!$B:$B,0),3)</f>
        <v>Gulf of Mexico</v>
      </c>
      <c r="N283" s="171"/>
      <c r="O283" s="178">
        <v>5</v>
      </c>
      <c r="P283" s="178">
        <v>8</v>
      </c>
      <c r="Q283" s="178">
        <v>690</v>
      </c>
      <c r="R283" s="177">
        <v>20</v>
      </c>
      <c r="S283" s="171" t="s">
        <v>135</v>
      </c>
      <c r="T283" s="171" t="s">
        <v>1106</v>
      </c>
      <c r="U283" s="171" t="s">
        <v>382</v>
      </c>
      <c r="V283" s="171"/>
      <c r="W283" s="170"/>
      <c r="X283" s="170"/>
      <c r="Y283" s="170"/>
      <c r="Z283" s="93"/>
      <c r="AA283" s="93"/>
      <c r="AB283" s="93"/>
    </row>
    <row r="284" spans="1:262" s="19" customFormat="1" x14ac:dyDescent="0.2">
      <c r="A284" s="171">
        <v>40367</v>
      </c>
      <c r="B284" s="184" t="s">
        <v>702</v>
      </c>
      <c r="C284" s="184" t="s">
        <v>233</v>
      </c>
      <c r="D284" s="184" t="s">
        <v>136</v>
      </c>
      <c r="E284" s="184" t="s">
        <v>143</v>
      </c>
      <c r="F284" s="185">
        <v>39895</v>
      </c>
      <c r="G284" s="186">
        <v>2009</v>
      </c>
      <c r="H284" s="171" t="s">
        <v>6</v>
      </c>
      <c r="I284" s="171" t="str">
        <f t="shared" si="15"/>
        <v>TX</v>
      </c>
      <c r="J284" s="171" t="str">
        <f t="shared" si="16"/>
        <v>TX</v>
      </c>
      <c r="K284" s="171" t="str">
        <f t="shared" si="17"/>
        <v>South Central</v>
      </c>
      <c r="L284" s="171" t="str">
        <f>INDEX('State '!$A$1:$C$62,MATCH($I284,'State '!$B:$B,0),3)</f>
        <v>South Central</v>
      </c>
      <c r="M284" s="171" t="str">
        <f>INDEX('State '!$A$1:$C$62,MATCH($J284,'State '!$B:$B,0),3)</f>
        <v>South Central</v>
      </c>
      <c r="N284" s="171"/>
      <c r="O284" s="178">
        <v>522</v>
      </c>
      <c r="P284" s="178">
        <v>174</v>
      </c>
      <c r="Q284" s="178">
        <v>950</v>
      </c>
      <c r="R284" s="177" t="s">
        <v>390</v>
      </c>
      <c r="S284" s="171" t="s">
        <v>138</v>
      </c>
      <c r="T284" s="171" t="s">
        <v>187</v>
      </c>
      <c r="U284" s="171" t="s">
        <v>382</v>
      </c>
      <c r="V284" s="171"/>
      <c r="W284" s="170"/>
      <c r="X284" s="170"/>
      <c r="Y284" s="170"/>
    </row>
    <row r="285" spans="1:262" x14ac:dyDescent="0.2">
      <c r="A285" s="171">
        <v>40389</v>
      </c>
      <c r="B285" s="184" t="s">
        <v>603</v>
      </c>
      <c r="C285" s="184" t="s">
        <v>233</v>
      </c>
      <c r="D285" s="184" t="s">
        <v>134</v>
      </c>
      <c r="E285" s="184" t="s">
        <v>143</v>
      </c>
      <c r="F285" s="185">
        <v>40387</v>
      </c>
      <c r="G285" s="186">
        <v>2010</v>
      </c>
      <c r="H285" s="171" t="s">
        <v>6</v>
      </c>
      <c r="I285" s="171" t="str">
        <f t="shared" si="15"/>
        <v>TX</v>
      </c>
      <c r="J285" s="171" t="str">
        <f t="shared" si="16"/>
        <v>TX</v>
      </c>
      <c r="K285" s="171" t="str">
        <f t="shared" si="17"/>
        <v>South Central</v>
      </c>
      <c r="L285" s="171" t="str">
        <f>INDEX('State '!$A$1:$C$62,MATCH($I285,'State '!$B:$B,0),3)</f>
        <v>South Central</v>
      </c>
      <c r="M285" s="171" t="str">
        <f>INDEX('State '!$A$1:$C$62,MATCH($J285,'State '!$B:$B,0),3)</f>
        <v>South Central</v>
      </c>
      <c r="N285" s="171"/>
      <c r="O285" s="178">
        <v>55</v>
      </c>
      <c r="P285" s="178">
        <v>40</v>
      </c>
      <c r="Q285" s="178">
        <v>1000</v>
      </c>
      <c r="R285" s="177" t="s">
        <v>390</v>
      </c>
      <c r="S285" s="171" t="s">
        <v>138</v>
      </c>
      <c r="T285" s="171" t="s">
        <v>187</v>
      </c>
      <c r="U285" s="171" t="s">
        <v>382</v>
      </c>
      <c r="V285" s="171"/>
      <c r="W285" s="170"/>
      <c r="X285" s="170"/>
      <c r="Y285" s="170"/>
      <c r="Z285" s="93"/>
      <c r="AA285" s="93"/>
      <c r="AB285" s="93"/>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row>
    <row r="286" spans="1:262" s="19" customFormat="1" x14ac:dyDescent="0.2">
      <c r="A286" s="171">
        <v>40359</v>
      </c>
      <c r="B286" s="172" t="s">
        <v>575</v>
      </c>
      <c r="C286" s="172" t="s">
        <v>245</v>
      </c>
      <c r="D286" s="172" t="s">
        <v>136</v>
      </c>
      <c r="E286" s="173" t="s">
        <v>143</v>
      </c>
      <c r="F286" s="174">
        <v>40358</v>
      </c>
      <c r="G286" s="175">
        <v>2010</v>
      </c>
      <c r="H286" s="171" t="s">
        <v>6</v>
      </c>
      <c r="I286" s="171" t="str">
        <f t="shared" si="15"/>
        <v>TX</v>
      </c>
      <c r="J286" s="171" t="str">
        <f t="shared" si="16"/>
        <v>TX</v>
      </c>
      <c r="K286" s="171" t="str">
        <f t="shared" si="17"/>
        <v>South Central</v>
      </c>
      <c r="L286" s="171" t="str">
        <f>INDEX('State '!$A$1:$C$62,MATCH($I286,'State '!$B:$B,0),3)</f>
        <v>South Central</v>
      </c>
      <c r="M286" s="171" t="str">
        <f>INDEX('State '!$A$1:$C$62,MATCH($J286,'State '!$B:$B,0),3)</f>
        <v>South Central</v>
      </c>
      <c r="N286" s="171"/>
      <c r="O286" s="178"/>
      <c r="P286" s="177">
        <v>62</v>
      </c>
      <c r="Q286" s="177">
        <v>600</v>
      </c>
      <c r="R286" s="178">
        <v>30</v>
      </c>
      <c r="S286" s="179" t="s">
        <v>138</v>
      </c>
      <c r="T286" s="176" t="s">
        <v>187</v>
      </c>
      <c r="U286" s="180" t="s">
        <v>382</v>
      </c>
      <c r="V286" s="171"/>
      <c r="W286" s="170"/>
      <c r="X286" s="170"/>
      <c r="Y286" s="170"/>
    </row>
    <row r="287" spans="1:262" ht="38.25" x14ac:dyDescent="0.2">
      <c r="A287" s="228">
        <v>43756</v>
      </c>
      <c r="B287" s="224" t="s">
        <v>2646</v>
      </c>
      <c r="C287" s="224" t="s">
        <v>1778</v>
      </c>
      <c r="D287" s="224" t="s">
        <v>134</v>
      </c>
      <c r="E287" s="224" t="s">
        <v>2437</v>
      </c>
      <c r="F287" s="227"/>
      <c r="G287" s="229"/>
      <c r="H287" s="228" t="s">
        <v>33</v>
      </c>
      <c r="I287" s="228" t="str">
        <f t="shared" si="15"/>
        <v>WV</v>
      </c>
      <c r="J287" s="228" t="str">
        <f t="shared" si="16"/>
        <v>WV</v>
      </c>
      <c r="K287" s="231" t="str">
        <f t="shared" si="17"/>
        <v>Northeast</v>
      </c>
      <c r="L287" s="225" t="str">
        <f>INDEX('State '!$A$1:$C$62,MATCH($I287,'State '!$B:$B,0),3)</f>
        <v>Northeast</v>
      </c>
      <c r="M287" s="225" t="str">
        <f>INDEX('State '!$A$1:$C$62,MATCH($J287,'State '!$B:$B,0),3)</f>
        <v>Northeast</v>
      </c>
      <c r="N287" s="225"/>
      <c r="O287" s="178">
        <v>20.100000000000001</v>
      </c>
      <c r="P287" s="233">
        <v>5</v>
      </c>
      <c r="Q287" s="232">
        <v>85</v>
      </c>
      <c r="R287" s="229">
        <v>12</v>
      </c>
      <c r="S287" s="228" t="s">
        <v>138</v>
      </c>
      <c r="T287" s="228" t="s">
        <v>381</v>
      </c>
      <c r="U287" s="228" t="s">
        <v>2647</v>
      </c>
      <c r="V287" s="225" t="s">
        <v>2236</v>
      </c>
      <c r="W287" s="223" t="s">
        <v>2958</v>
      </c>
      <c r="X287" s="223" t="s">
        <v>2905</v>
      </c>
      <c r="Y287" s="156"/>
      <c r="Z287" s="93"/>
      <c r="AA287" s="93"/>
      <c r="AB287" s="93"/>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row>
    <row r="288" spans="1:262" s="19" customFormat="1" ht="25.5" x14ac:dyDescent="0.2">
      <c r="A288" s="228">
        <v>43756</v>
      </c>
      <c r="B288" s="224" t="s">
        <v>2456</v>
      </c>
      <c r="C288" s="224" t="s">
        <v>1778</v>
      </c>
      <c r="D288" s="224" t="s">
        <v>140</v>
      </c>
      <c r="E288" s="224" t="s">
        <v>143</v>
      </c>
      <c r="F288" s="227">
        <v>43676</v>
      </c>
      <c r="G288" s="229">
        <v>2019</v>
      </c>
      <c r="H288" s="228" t="s">
        <v>478</v>
      </c>
      <c r="I288" s="228" t="str">
        <f t="shared" si="15"/>
        <v>PA</v>
      </c>
      <c r="J288" s="228" t="str">
        <f t="shared" si="16"/>
        <v>WV</v>
      </c>
      <c r="K288" s="231" t="str">
        <f t="shared" si="17"/>
        <v>Northeast</v>
      </c>
      <c r="L288" s="225" t="str">
        <f>INDEX('State '!$A$1:$C$62,MATCH($I288,'State '!$B:$B,0),3)</f>
        <v>Northeast</v>
      </c>
      <c r="M288" s="225" t="str">
        <f>INDEX('State '!$A$1:$C$62,MATCH($J288,'State '!$B:$B,0),3)</f>
        <v>Northeast</v>
      </c>
      <c r="N288" s="225"/>
      <c r="O288" s="178"/>
      <c r="P288" s="233">
        <v>7.87</v>
      </c>
      <c r="Q288" s="232">
        <v>600</v>
      </c>
      <c r="R288" s="229" t="s">
        <v>2458</v>
      </c>
      <c r="S288" s="228" t="s">
        <v>135</v>
      </c>
      <c r="T288" s="228" t="s">
        <v>381</v>
      </c>
      <c r="U288" s="228" t="s">
        <v>2455</v>
      </c>
      <c r="V288" s="225" t="s">
        <v>2239</v>
      </c>
      <c r="W288" s="223" t="s">
        <v>2484</v>
      </c>
      <c r="X288" s="223"/>
      <c r="Y288" s="156" t="s">
        <v>2563</v>
      </c>
    </row>
    <row r="289" spans="1:262" s="19" customFormat="1" x14ac:dyDescent="0.2">
      <c r="A289" s="171">
        <v>40308</v>
      </c>
      <c r="B289" s="184" t="s">
        <v>581</v>
      </c>
      <c r="C289" s="184" t="s">
        <v>248</v>
      </c>
      <c r="D289" s="184" t="s">
        <v>140</v>
      </c>
      <c r="E289" s="184" t="s">
        <v>143</v>
      </c>
      <c r="F289" s="185">
        <v>40467</v>
      </c>
      <c r="G289" s="186">
        <v>2010</v>
      </c>
      <c r="H289" s="171" t="s">
        <v>7</v>
      </c>
      <c r="I289" s="171" t="str">
        <f t="shared" si="15"/>
        <v>PA</v>
      </c>
      <c r="J289" s="171" t="str">
        <f t="shared" si="16"/>
        <v>PA</v>
      </c>
      <c r="K289" s="171" t="str">
        <f t="shared" si="17"/>
        <v>Northeast</v>
      </c>
      <c r="L289" s="171" t="str">
        <f>INDEX('State '!$A$1:$C$62,MATCH($I289,'State '!$B:$B,0),3)</f>
        <v>Northeast</v>
      </c>
      <c r="M289" s="171" t="str">
        <f>INDEX('State '!$A$1:$C$62,MATCH($J289,'State '!$B:$B,0),3)</f>
        <v>Northeast</v>
      </c>
      <c r="N289" s="171"/>
      <c r="O289" s="178">
        <v>19.399999999999999</v>
      </c>
      <c r="P289" s="178">
        <v>8</v>
      </c>
      <c r="Q289" s="178">
        <v>40</v>
      </c>
      <c r="R289" s="177">
        <v>16</v>
      </c>
      <c r="S289" s="171" t="s">
        <v>135</v>
      </c>
      <c r="T289" s="171" t="s">
        <v>381</v>
      </c>
      <c r="U289" s="171" t="s">
        <v>582</v>
      </c>
      <c r="V289" s="171"/>
      <c r="W289" s="170"/>
      <c r="X289" s="170"/>
      <c r="Y289" s="170"/>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row>
    <row r="290" spans="1:262" s="19" customFormat="1" x14ac:dyDescent="0.2">
      <c r="A290" s="171">
        <v>39990</v>
      </c>
      <c r="B290" s="184" t="s">
        <v>1056</v>
      </c>
      <c r="C290" s="184" t="s">
        <v>240</v>
      </c>
      <c r="D290" s="184" t="s">
        <v>136</v>
      </c>
      <c r="E290" s="184" t="s">
        <v>143</v>
      </c>
      <c r="F290" s="185">
        <v>38961</v>
      </c>
      <c r="G290" s="186">
        <v>2006</v>
      </c>
      <c r="H290" s="171" t="s">
        <v>6</v>
      </c>
      <c r="I290" s="171" t="str">
        <f t="shared" si="15"/>
        <v>TX</v>
      </c>
      <c r="J290" s="171" t="str">
        <f t="shared" si="16"/>
        <v>TX</v>
      </c>
      <c r="K290" s="171" t="str">
        <f t="shared" si="17"/>
        <v>South Central</v>
      </c>
      <c r="L290" s="171" t="str">
        <f>INDEX('State '!$A$1:$C$62,MATCH($I290,'State '!$B:$B,0),3)</f>
        <v>South Central</v>
      </c>
      <c r="M290" s="171" t="str">
        <f>INDEX('State '!$A$1:$C$62,MATCH($J290,'State '!$B:$B,0),3)</f>
        <v>South Central</v>
      </c>
      <c r="N290" s="171"/>
      <c r="O290" s="178">
        <v>110</v>
      </c>
      <c r="P290" s="178">
        <v>97</v>
      </c>
      <c r="Q290" s="178">
        <v>600</v>
      </c>
      <c r="R290" s="177">
        <v>42</v>
      </c>
      <c r="S290" s="171" t="s">
        <v>138</v>
      </c>
      <c r="T290" s="171" t="s">
        <v>187</v>
      </c>
      <c r="U290" s="171" t="s">
        <v>382</v>
      </c>
      <c r="V290" s="171"/>
      <c r="W290" s="170"/>
      <c r="X290" s="170"/>
      <c r="Y290" s="170"/>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row>
    <row r="291" spans="1:262" s="19" customFormat="1" x14ac:dyDescent="0.2">
      <c r="A291" s="171">
        <v>39990</v>
      </c>
      <c r="B291" s="172" t="s">
        <v>1055</v>
      </c>
      <c r="C291" s="172" t="s">
        <v>240</v>
      </c>
      <c r="D291" s="172" t="s">
        <v>140</v>
      </c>
      <c r="E291" s="173" t="s">
        <v>143</v>
      </c>
      <c r="F291" s="174">
        <v>39052</v>
      </c>
      <c r="G291" s="175">
        <v>2006</v>
      </c>
      <c r="H291" s="171" t="s">
        <v>6</v>
      </c>
      <c r="I291" s="171" t="str">
        <f t="shared" si="15"/>
        <v>TX</v>
      </c>
      <c r="J291" s="171" t="str">
        <f t="shared" si="16"/>
        <v>TX</v>
      </c>
      <c r="K291" s="171" t="str">
        <f t="shared" si="17"/>
        <v>South Central</v>
      </c>
      <c r="L291" s="171" t="str">
        <f>INDEX('State '!$A$1:$C$62,MATCH($I291,'State '!$B:$B,0),3)</f>
        <v>South Central</v>
      </c>
      <c r="M291" s="171" t="str">
        <f>INDEX('State '!$A$1:$C$62,MATCH($J291,'State '!$B:$B,0),3)</f>
        <v>South Central</v>
      </c>
      <c r="N291" s="171"/>
      <c r="O291" s="178">
        <v>65</v>
      </c>
      <c r="P291" s="177">
        <v>32</v>
      </c>
      <c r="Q291" s="177">
        <v>500</v>
      </c>
      <c r="R291" s="178">
        <v>42</v>
      </c>
      <c r="S291" s="179" t="s">
        <v>138</v>
      </c>
      <c r="T291" s="176" t="s">
        <v>187</v>
      </c>
      <c r="U291" s="180" t="s">
        <v>382</v>
      </c>
      <c r="V291" s="171"/>
      <c r="W291" s="170"/>
      <c r="X291" s="170"/>
      <c r="Y291" s="170"/>
    </row>
    <row r="292" spans="1:262" x14ac:dyDescent="0.2">
      <c r="A292" s="171">
        <v>39990</v>
      </c>
      <c r="B292" s="184" t="s">
        <v>927</v>
      </c>
      <c r="C292" s="184" t="s">
        <v>240</v>
      </c>
      <c r="D292" s="184" t="s">
        <v>140</v>
      </c>
      <c r="E292" s="184" t="s">
        <v>143</v>
      </c>
      <c r="F292" s="185">
        <v>39173</v>
      </c>
      <c r="G292" s="186">
        <v>2007</v>
      </c>
      <c r="H292" s="171" t="s">
        <v>6</v>
      </c>
      <c r="I292" s="171" t="str">
        <f t="shared" si="15"/>
        <v>TX</v>
      </c>
      <c r="J292" s="171" t="str">
        <f t="shared" si="16"/>
        <v>TX</v>
      </c>
      <c r="K292" s="171" t="str">
        <f t="shared" si="17"/>
        <v>South Central</v>
      </c>
      <c r="L292" s="171" t="str">
        <f>INDEX('State '!$A$1:$C$62,MATCH($I292,'State '!$B:$B,0),3)</f>
        <v>South Central</v>
      </c>
      <c r="M292" s="171" t="str">
        <f>INDEX('State '!$A$1:$C$62,MATCH($J292,'State '!$B:$B,0),3)</f>
        <v>South Central</v>
      </c>
      <c r="N292" s="171"/>
      <c r="O292" s="178">
        <v>360</v>
      </c>
      <c r="P292" s="178">
        <v>135</v>
      </c>
      <c r="Q292" s="178">
        <v>700</v>
      </c>
      <c r="R292" s="177">
        <v>42</v>
      </c>
      <c r="S292" s="171" t="s">
        <v>138</v>
      </c>
      <c r="T292" s="171" t="s">
        <v>187</v>
      </c>
      <c r="U292" s="171" t="s">
        <v>382</v>
      </c>
      <c r="V292" s="171"/>
      <c r="W292" s="170"/>
      <c r="X292" s="170"/>
      <c r="Y292" s="170"/>
      <c r="Z292" s="93"/>
      <c r="AA292" s="93"/>
      <c r="AB292" s="93"/>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row>
    <row r="293" spans="1:262" x14ac:dyDescent="0.2">
      <c r="A293" s="171">
        <v>39990</v>
      </c>
      <c r="B293" s="184" t="s">
        <v>793</v>
      </c>
      <c r="C293" s="184" t="s">
        <v>240</v>
      </c>
      <c r="D293" s="184" t="s">
        <v>140</v>
      </c>
      <c r="E293" s="184" t="s">
        <v>143</v>
      </c>
      <c r="F293" s="185">
        <v>39701</v>
      </c>
      <c r="G293" s="186">
        <v>2008</v>
      </c>
      <c r="H293" s="171" t="s">
        <v>6</v>
      </c>
      <c r="I293" s="171" t="str">
        <f t="shared" si="15"/>
        <v>TX</v>
      </c>
      <c r="J293" s="171" t="str">
        <f t="shared" si="16"/>
        <v>TX</v>
      </c>
      <c r="K293" s="171" t="str">
        <f t="shared" si="17"/>
        <v>South Central</v>
      </c>
      <c r="L293" s="171" t="str">
        <f>INDEX('State '!$A$1:$C$62,MATCH($I293,'State '!$B:$B,0),3)</f>
        <v>South Central</v>
      </c>
      <c r="M293" s="171" t="str">
        <f>INDEX('State '!$A$1:$C$62,MATCH($J293,'State '!$B:$B,0),3)</f>
        <v>South Central</v>
      </c>
      <c r="N293" s="171"/>
      <c r="O293" s="178">
        <v>94</v>
      </c>
      <c r="P293" s="178">
        <v>32</v>
      </c>
      <c r="Q293" s="178">
        <v>500</v>
      </c>
      <c r="R293" s="177">
        <v>42</v>
      </c>
      <c r="S293" s="171" t="s">
        <v>138</v>
      </c>
      <c r="T293" s="171" t="s">
        <v>187</v>
      </c>
      <c r="U293" s="171" t="s">
        <v>382</v>
      </c>
      <c r="V293" s="171"/>
      <c r="W293" s="170"/>
      <c r="X293" s="170"/>
      <c r="Y293" s="170"/>
      <c r="Z293" s="93"/>
      <c r="AA293" s="93"/>
      <c r="AB293" s="93"/>
    </row>
    <row r="294" spans="1:262" x14ac:dyDescent="0.2">
      <c r="A294" s="171">
        <v>40367</v>
      </c>
      <c r="B294" s="172" t="s">
        <v>679</v>
      </c>
      <c r="C294" s="172" t="s">
        <v>240</v>
      </c>
      <c r="D294" s="172" t="s">
        <v>140</v>
      </c>
      <c r="E294" s="173" t="s">
        <v>143</v>
      </c>
      <c r="F294" s="174">
        <v>39828</v>
      </c>
      <c r="G294" s="175">
        <v>2009</v>
      </c>
      <c r="H294" s="171" t="s">
        <v>6</v>
      </c>
      <c r="I294" s="171" t="str">
        <f t="shared" si="15"/>
        <v>TX</v>
      </c>
      <c r="J294" s="171" t="str">
        <f t="shared" si="16"/>
        <v>TX</v>
      </c>
      <c r="K294" s="171" t="str">
        <f t="shared" si="17"/>
        <v>South Central</v>
      </c>
      <c r="L294" s="171" t="str">
        <f>INDEX('State '!$A$1:$C$62,MATCH($I294,'State '!$B:$B,0),3)</f>
        <v>South Central</v>
      </c>
      <c r="M294" s="171" t="str">
        <f>INDEX('State '!$A$1:$C$62,MATCH($J294,'State '!$B:$B,0),3)</f>
        <v>South Central</v>
      </c>
      <c r="N294" s="171"/>
      <c r="O294" s="178">
        <v>45</v>
      </c>
      <c r="P294" s="177">
        <v>20</v>
      </c>
      <c r="Q294" s="177">
        <v>400</v>
      </c>
      <c r="R294" s="178">
        <v>30</v>
      </c>
      <c r="S294" s="179" t="s">
        <v>138</v>
      </c>
      <c r="T294" s="176" t="s">
        <v>187</v>
      </c>
      <c r="U294" s="180" t="s">
        <v>382</v>
      </c>
      <c r="V294" s="171"/>
      <c r="W294" s="170"/>
      <c r="X294" s="170"/>
      <c r="Y294" s="170"/>
      <c r="Z294" s="93"/>
      <c r="AA294" s="93"/>
      <c r="AB294" s="93"/>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row>
    <row r="295" spans="1:262" s="19" customFormat="1" x14ac:dyDescent="0.2">
      <c r="A295" s="171">
        <v>39990</v>
      </c>
      <c r="B295" s="184" t="s">
        <v>1053</v>
      </c>
      <c r="C295" s="184" t="s">
        <v>240</v>
      </c>
      <c r="D295" s="184" t="s">
        <v>140</v>
      </c>
      <c r="E295" s="184" t="s">
        <v>143</v>
      </c>
      <c r="F295" s="185">
        <v>38838</v>
      </c>
      <c r="G295" s="186">
        <v>2006</v>
      </c>
      <c r="H295" s="171" t="s">
        <v>6</v>
      </c>
      <c r="I295" s="171" t="str">
        <f t="shared" si="15"/>
        <v>TX</v>
      </c>
      <c r="J295" s="171" t="str">
        <f t="shared" si="16"/>
        <v>TX</v>
      </c>
      <c r="K295" s="171" t="str">
        <f t="shared" si="17"/>
        <v>South Central</v>
      </c>
      <c r="L295" s="171" t="str">
        <f>INDEX('State '!$A$1:$C$62,MATCH($I295,'State '!$B:$B,0),3)</f>
        <v>South Central</v>
      </c>
      <c r="M295" s="171" t="str">
        <f>INDEX('State '!$A$1:$C$62,MATCH($J295,'State '!$B:$B,0),3)</f>
        <v>South Central</v>
      </c>
      <c r="N295" s="171"/>
      <c r="O295" s="178">
        <v>32.1</v>
      </c>
      <c r="P295" s="178">
        <v>24</v>
      </c>
      <c r="Q295" s="178">
        <v>400</v>
      </c>
      <c r="R295" s="177">
        <v>24</v>
      </c>
      <c r="S295" s="171" t="s">
        <v>138</v>
      </c>
      <c r="T295" s="171" t="s">
        <v>187</v>
      </c>
      <c r="U295" s="171" t="s">
        <v>382</v>
      </c>
      <c r="V295" s="171"/>
      <c r="W295" s="170"/>
      <c r="X295" s="170"/>
      <c r="Y295" s="170"/>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row>
    <row r="296" spans="1:262" s="19" customFormat="1" x14ac:dyDescent="0.2">
      <c r="A296" s="171">
        <v>39990</v>
      </c>
      <c r="B296" s="172" t="s">
        <v>1094</v>
      </c>
      <c r="C296" s="172" t="s">
        <v>240</v>
      </c>
      <c r="D296" s="172" t="s">
        <v>136</v>
      </c>
      <c r="E296" s="173" t="s">
        <v>143</v>
      </c>
      <c r="F296" s="174">
        <v>38504</v>
      </c>
      <c r="G296" s="175">
        <v>2005</v>
      </c>
      <c r="H296" s="171" t="s">
        <v>6</v>
      </c>
      <c r="I296" s="171" t="str">
        <f t="shared" si="15"/>
        <v>TX</v>
      </c>
      <c r="J296" s="171" t="str">
        <f t="shared" si="16"/>
        <v>TX</v>
      </c>
      <c r="K296" s="171" t="str">
        <f t="shared" si="17"/>
        <v>South Central</v>
      </c>
      <c r="L296" s="171" t="str">
        <f>INDEX('State '!$A$1:$C$62,MATCH($I296,'State '!$B:$B,0),3)</f>
        <v>South Central</v>
      </c>
      <c r="M296" s="171" t="str">
        <f>INDEX('State '!$A$1:$C$62,MATCH($J296,'State '!$B:$B,0),3)</f>
        <v>South Central</v>
      </c>
      <c r="N296" s="171"/>
      <c r="O296" s="178">
        <v>53</v>
      </c>
      <c r="P296" s="177">
        <v>54</v>
      </c>
      <c r="Q296" s="177">
        <v>650</v>
      </c>
      <c r="R296" s="178">
        <v>24</v>
      </c>
      <c r="S296" s="179" t="s">
        <v>138</v>
      </c>
      <c r="T296" s="176" t="s">
        <v>187</v>
      </c>
      <c r="U296" s="180" t="s">
        <v>382</v>
      </c>
      <c r="V296" s="171"/>
      <c r="W296" s="170"/>
      <c r="X296" s="170"/>
      <c r="Y296" s="170"/>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row>
    <row r="297" spans="1:262" x14ac:dyDescent="0.2">
      <c r="A297" s="171">
        <v>39990</v>
      </c>
      <c r="B297" s="184" t="s">
        <v>1144</v>
      </c>
      <c r="C297" s="184" t="s">
        <v>240</v>
      </c>
      <c r="D297" s="184" t="s">
        <v>136</v>
      </c>
      <c r="E297" s="184" t="s">
        <v>143</v>
      </c>
      <c r="F297" s="185">
        <v>38189</v>
      </c>
      <c r="G297" s="186">
        <v>2004</v>
      </c>
      <c r="H297" s="171" t="s">
        <v>6</v>
      </c>
      <c r="I297" s="171" t="str">
        <f t="shared" si="15"/>
        <v>TX</v>
      </c>
      <c r="J297" s="171" t="str">
        <f t="shared" si="16"/>
        <v>TX</v>
      </c>
      <c r="K297" s="171" t="str">
        <f t="shared" si="17"/>
        <v>South Central</v>
      </c>
      <c r="L297" s="171" t="str">
        <f>INDEX('State '!$A$1:$C$62,MATCH($I297,'State '!$B:$B,0),3)</f>
        <v>South Central</v>
      </c>
      <c r="M297" s="171" t="str">
        <f>INDEX('State '!$A$1:$C$62,MATCH($J297,'State '!$B:$B,0),3)</f>
        <v>South Central</v>
      </c>
      <c r="N297" s="171"/>
      <c r="O297" s="178">
        <v>40</v>
      </c>
      <c r="P297" s="178">
        <v>78</v>
      </c>
      <c r="Q297" s="178">
        <v>500</v>
      </c>
      <c r="R297" s="177">
        <v>36</v>
      </c>
      <c r="S297" s="171" t="s">
        <v>138</v>
      </c>
      <c r="T297" s="171" t="s">
        <v>187</v>
      </c>
      <c r="U297" s="171" t="s">
        <v>382</v>
      </c>
      <c r="V297" s="171"/>
      <c r="W297" s="170"/>
      <c r="X297" s="170"/>
      <c r="Y297" s="170"/>
      <c r="Z297" s="93"/>
      <c r="AA297" s="93"/>
      <c r="AB297" s="93"/>
    </row>
    <row r="298" spans="1:262" s="19" customFormat="1" x14ac:dyDescent="0.2">
      <c r="A298" s="171">
        <v>40367</v>
      </c>
      <c r="B298" s="184" t="s">
        <v>710</v>
      </c>
      <c r="C298" s="184" t="s">
        <v>240</v>
      </c>
      <c r="D298" s="184" t="s">
        <v>140</v>
      </c>
      <c r="E298" s="184" t="s">
        <v>143</v>
      </c>
      <c r="F298" s="185">
        <v>39850</v>
      </c>
      <c r="G298" s="186">
        <v>2009</v>
      </c>
      <c r="H298" s="171" t="s">
        <v>6</v>
      </c>
      <c r="I298" s="171" t="str">
        <f t="shared" si="15"/>
        <v>TX</v>
      </c>
      <c r="J298" s="171" t="str">
        <f t="shared" si="16"/>
        <v>TX</v>
      </c>
      <c r="K298" s="171" t="str">
        <f t="shared" si="17"/>
        <v>South Central</v>
      </c>
      <c r="L298" s="171" t="str">
        <f>INDEX('State '!$A$1:$C$62,MATCH($I298,'State '!$B:$B,0),3)</f>
        <v>South Central</v>
      </c>
      <c r="M298" s="171" t="str">
        <f>INDEX('State '!$A$1:$C$62,MATCH($J298,'State '!$B:$B,0),3)</f>
        <v>South Central</v>
      </c>
      <c r="N298" s="171"/>
      <c r="O298" s="178">
        <v>165</v>
      </c>
      <c r="P298" s="178">
        <v>56</v>
      </c>
      <c r="Q298" s="178">
        <v>400</v>
      </c>
      <c r="R298" s="177">
        <v>36</v>
      </c>
      <c r="S298" s="171" t="s">
        <v>138</v>
      </c>
      <c r="T298" s="171" t="s">
        <v>187</v>
      </c>
      <c r="U298" s="171" t="s">
        <v>382</v>
      </c>
      <c r="V298" s="171"/>
      <c r="W298" s="170"/>
      <c r="X298" s="170"/>
      <c r="Y298" s="170"/>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row>
    <row r="299" spans="1:262" s="19" customFormat="1" x14ac:dyDescent="0.2">
      <c r="A299" s="171">
        <v>39990</v>
      </c>
      <c r="B299" s="172" t="s">
        <v>802</v>
      </c>
      <c r="C299" s="172" t="s">
        <v>240</v>
      </c>
      <c r="D299" s="172" t="s">
        <v>136</v>
      </c>
      <c r="E299" s="173" t="s">
        <v>143</v>
      </c>
      <c r="F299" s="174">
        <v>39661</v>
      </c>
      <c r="G299" s="175">
        <v>2008</v>
      </c>
      <c r="H299" s="171" t="s">
        <v>6</v>
      </c>
      <c r="I299" s="171" t="str">
        <f t="shared" si="15"/>
        <v>TX</v>
      </c>
      <c r="J299" s="171" t="str">
        <f t="shared" si="16"/>
        <v>TX</v>
      </c>
      <c r="K299" s="171" t="str">
        <f t="shared" si="17"/>
        <v>South Central</v>
      </c>
      <c r="L299" s="171" t="str">
        <f>INDEX('State '!$A$1:$C$62,MATCH($I299,'State '!$B:$B,0),3)</f>
        <v>South Central</v>
      </c>
      <c r="M299" s="171" t="str">
        <f>INDEX('State '!$A$1:$C$62,MATCH($J299,'State '!$B:$B,0),3)</f>
        <v>South Central</v>
      </c>
      <c r="N299" s="171"/>
      <c r="O299" s="178">
        <v>50</v>
      </c>
      <c r="P299" s="177">
        <v>25</v>
      </c>
      <c r="Q299" s="177">
        <v>600</v>
      </c>
      <c r="R299" s="178">
        <v>36</v>
      </c>
      <c r="S299" s="179" t="s">
        <v>138</v>
      </c>
      <c r="T299" s="176" t="s">
        <v>187</v>
      </c>
      <c r="U299" s="180" t="s">
        <v>382</v>
      </c>
      <c r="V299" s="171"/>
      <c r="W299" s="170"/>
      <c r="X299" s="170"/>
      <c r="Y299" s="170"/>
    </row>
    <row r="300" spans="1:262" x14ac:dyDescent="0.2">
      <c r="A300" s="171">
        <v>39990</v>
      </c>
      <c r="B300" s="184" t="s">
        <v>1058</v>
      </c>
      <c r="C300" s="184" t="s">
        <v>240</v>
      </c>
      <c r="D300" s="184" t="s">
        <v>136</v>
      </c>
      <c r="E300" s="184" t="s">
        <v>143</v>
      </c>
      <c r="F300" s="185">
        <v>39066</v>
      </c>
      <c r="G300" s="186">
        <v>2006</v>
      </c>
      <c r="H300" s="171" t="s">
        <v>6</v>
      </c>
      <c r="I300" s="171" t="str">
        <f t="shared" si="15"/>
        <v>TX</v>
      </c>
      <c r="J300" s="171" t="str">
        <f t="shared" si="16"/>
        <v>TX</v>
      </c>
      <c r="K300" s="171" t="str">
        <f t="shared" si="17"/>
        <v>South Central</v>
      </c>
      <c r="L300" s="171" t="str">
        <f>INDEX('State '!$A$1:$C$62,MATCH($I300,'State '!$B:$B,0),3)</f>
        <v>South Central</v>
      </c>
      <c r="M300" s="171" t="str">
        <f>INDEX('State '!$A$1:$C$62,MATCH($J300,'State '!$B:$B,0),3)</f>
        <v>South Central</v>
      </c>
      <c r="N300" s="171"/>
      <c r="O300" s="178">
        <v>48</v>
      </c>
      <c r="P300" s="178">
        <v>24</v>
      </c>
      <c r="Q300" s="178">
        <v>400</v>
      </c>
      <c r="R300" s="177">
        <v>24</v>
      </c>
      <c r="S300" s="171" t="s">
        <v>138</v>
      </c>
      <c r="T300" s="171" t="s">
        <v>187</v>
      </c>
      <c r="U300" s="171" t="s">
        <v>382</v>
      </c>
      <c r="V300" s="171"/>
      <c r="W300" s="170"/>
      <c r="X300" s="170"/>
      <c r="Y300" s="170"/>
      <c r="Z300" s="93"/>
      <c r="AA300" s="93"/>
      <c r="AB300" s="93"/>
    </row>
    <row r="301" spans="1:262" x14ac:dyDescent="0.2">
      <c r="A301" s="171">
        <v>39990</v>
      </c>
      <c r="B301" s="172" t="s">
        <v>805</v>
      </c>
      <c r="C301" s="172" t="s">
        <v>240</v>
      </c>
      <c r="D301" s="172" t="s">
        <v>136</v>
      </c>
      <c r="E301" s="173" t="s">
        <v>143</v>
      </c>
      <c r="F301" s="174">
        <v>39661</v>
      </c>
      <c r="G301" s="175">
        <v>2008</v>
      </c>
      <c r="H301" s="171" t="s">
        <v>6</v>
      </c>
      <c r="I301" s="171" t="str">
        <f t="shared" si="15"/>
        <v>TX</v>
      </c>
      <c r="J301" s="171" t="str">
        <f t="shared" si="16"/>
        <v>TX</v>
      </c>
      <c r="K301" s="171" t="str">
        <f t="shared" si="17"/>
        <v>South Central</v>
      </c>
      <c r="L301" s="171" t="str">
        <f>INDEX('State '!$A$1:$C$62,MATCH($I301,'State '!$B:$B,0),3)</f>
        <v>South Central</v>
      </c>
      <c r="M301" s="171" t="str">
        <f>INDEX('State '!$A$1:$C$62,MATCH($J301,'State '!$B:$B,0),3)</f>
        <v>South Central</v>
      </c>
      <c r="N301" s="171"/>
      <c r="O301" s="178">
        <v>260</v>
      </c>
      <c r="P301" s="177">
        <v>145</v>
      </c>
      <c r="Q301" s="177">
        <v>350</v>
      </c>
      <c r="R301" s="178" t="s">
        <v>390</v>
      </c>
      <c r="S301" s="179" t="s">
        <v>138</v>
      </c>
      <c r="T301" s="176" t="s">
        <v>187</v>
      </c>
      <c r="U301" s="180" t="s">
        <v>382</v>
      </c>
      <c r="V301" s="171"/>
      <c r="W301" s="170"/>
      <c r="X301" s="170"/>
      <c r="Y301" s="170"/>
      <c r="Z301" s="93"/>
      <c r="AA301" s="93"/>
      <c r="AB301" s="93"/>
    </row>
    <row r="302" spans="1:262" s="19" customFormat="1" x14ac:dyDescent="0.2">
      <c r="A302" s="171">
        <v>39990</v>
      </c>
      <c r="B302" s="172" t="s">
        <v>740</v>
      </c>
      <c r="C302" s="172" t="s">
        <v>240</v>
      </c>
      <c r="D302" s="172" t="s">
        <v>136</v>
      </c>
      <c r="E302" s="173" t="s">
        <v>143</v>
      </c>
      <c r="F302" s="174">
        <v>39566</v>
      </c>
      <c r="G302" s="175">
        <v>2008</v>
      </c>
      <c r="H302" s="171" t="s">
        <v>6</v>
      </c>
      <c r="I302" s="171" t="str">
        <f t="shared" si="15"/>
        <v>TX</v>
      </c>
      <c r="J302" s="171" t="str">
        <f t="shared" si="16"/>
        <v>TX</v>
      </c>
      <c r="K302" s="171" t="str">
        <f t="shared" si="17"/>
        <v>South Central</v>
      </c>
      <c r="L302" s="171" t="str">
        <f>INDEX('State '!$A$1:$C$62,MATCH($I302,'State '!$B:$B,0),3)</f>
        <v>South Central</v>
      </c>
      <c r="M302" s="171" t="str">
        <f>INDEX('State '!$A$1:$C$62,MATCH($J302,'State '!$B:$B,0),3)</f>
        <v>South Central</v>
      </c>
      <c r="N302" s="171"/>
      <c r="O302" s="178">
        <v>360</v>
      </c>
      <c r="P302" s="177">
        <v>165</v>
      </c>
      <c r="Q302" s="177">
        <v>900</v>
      </c>
      <c r="R302" s="178" t="s">
        <v>717</v>
      </c>
      <c r="S302" s="179" t="s">
        <v>138</v>
      </c>
      <c r="T302" s="176" t="s">
        <v>187</v>
      </c>
      <c r="U302" s="180" t="s">
        <v>382</v>
      </c>
      <c r="V302" s="171"/>
      <c r="W302" s="170"/>
      <c r="X302" s="170"/>
      <c r="Y302" s="170"/>
    </row>
    <row r="303" spans="1:262" x14ac:dyDescent="0.2">
      <c r="A303" s="171">
        <v>39990</v>
      </c>
      <c r="B303" s="172" t="s">
        <v>756</v>
      </c>
      <c r="C303" s="172" t="s">
        <v>240</v>
      </c>
      <c r="D303" s="172" t="s">
        <v>140</v>
      </c>
      <c r="E303" s="173" t="s">
        <v>143</v>
      </c>
      <c r="F303" s="174">
        <v>39753</v>
      </c>
      <c r="G303" s="175">
        <v>2008</v>
      </c>
      <c r="H303" s="171" t="s">
        <v>6</v>
      </c>
      <c r="I303" s="171" t="str">
        <f t="shared" si="15"/>
        <v>TX</v>
      </c>
      <c r="J303" s="171" t="str">
        <f t="shared" si="16"/>
        <v>TX</v>
      </c>
      <c r="K303" s="171" t="str">
        <f t="shared" si="17"/>
        <v>South Central</v>
      </c>
      <c r="L303" s="171" t="str">
        <f>INDEX('State '!$A$1:$C$62,MATCH($I303,'State '!$B:$B,0),3)</f>
        <v>South Central</v>
      </c>
      <c r="M303" s="171" t="str">
        <f>INDEX('State '!$A$1:$C$62,MATCH($J303,'State '!$B:$B,0),3)</f>
        <v>South Central</v>
      </c>
      <c r="N303" s="171"/>
      <c r="O303" s="178">
        <v>70</v>
      </c>
      <c r="P303" s="177"/>
      <c r="Q303" s="177">
        <v>400</v>
      </c>
      <c r="R303" s="178">
        <v>24</v>
      </c>
      <c r="S303" s="179" t="s">
        <v>138</v>
      </c>
      <c r="T303" s="176" t="s">
        <v>187</v>
      </c>
      <c r="U303" s="180" t="s">
        <v>382</v>
      </c>
      <c r="V303" s="171"/>
      <c r="W303" s="170"/>
      <c r="X303" s="170"/>
      <c r="Y303" s="170"/>
      <c r="Z303" s="93"/>
      <c r="AA303" s="93"/>
      <c r="AB303" s="93"/>
    </row>
    <row r="304" spans="1:262" x14ac:dyDescent="0.2">
      <c r="A304" s="171">
        <v>40367</v>
      </c>
      <c r="B304" s="184" t="s">
        <v>707</v>
      </c>
      <c r="C304" s="184" t="s">
        <v>240</v>
      </c>
      <c r="D304" s="184" t="s">
        <v>136</v>
      </c>
      <c r="E304" s="184" t="s">
        <v>143</v>
      </c>
      <c r="F304" s="185">
        <v>39828</v>
      </c>
      <c r="G304" s="186">
        <v>2009</v>
      </c>
      <c r="H304" s="171" t="s">
        <v>6</v>
      </c>
      <c r="I304" s="171" t="str">
        <f t="shared" si="15"/>
        <v>TX</v>
      </c>
      <c r="J304" s="171" t="str">
        <f t="shared" si="16"/>
        <v>TX</v>
      </c>
      <c r="K304" s="171" t="str">
        <f t="shared" si="17"/>
        <v>South Central</v>
      </c>
      <c r="L304" s="171" t="str">
        <f>INDEX('State '!$A$1:$C$62,MATCH($I304,'State '!$B:$B,0),3)</f>
        <v>South Central</v>
      </c>
      <c r="M304" s="171" t="str">
        <f>INDEX('State '!$A$1:$C$62,MATCH($J304,'State '!$B:$B,0),3)</f>
        <v>South Central</v>
      </c>
      <c r="N304" s="171"/>
      <c r="O304" s="178">
        <v>70</v>
      </c>
      <c r="P304" s="178">
        <v>31</v>
      </c>
      <c r="Q304" s="178">
        <v>700</v>
      </c>
      <c r="R304" s="177">
        <v>36</v>
      </c>
      <c r="S304" s="171" t="s">
        <v>138</v>
      </c>
      <c r="T304" s="171" t="s">
        <v>187</v>
      </c>
      <c r="U304" s="171" t="s">
        <v>382</v>
      </c>
      <c r="V304" s="171"/>
      <c r="W304" s="170"/>
      <c r="X304" s="170"/>
      <c r="Y304" s="170"/>
      <c r="Z304" s="93"/>
      <c r="AA304" s="93"/>
      <c r="AB304" s="93"/>
    </row>
    <row r="305" spans="1:262" x14ac:dyDescent="0.2">
      <c r="A305" s="171">
        <v>40367</v>
      </c>
      <c r="B305" s="184" t="s">
        <v>706</v>
      </c>
      <c r="C305" s="184" t="s">
        <v>236</v>
      </c>
      <c r="D305" s="184" t="s">
        <v>136</v>
      </c>
      <c r="E305" s="184" t="s">
        <v>143</v>
      </c>
      <c r="F305" s="185">
        <v>40056</v>
      </c>
      <c r="G305" s="186">
        <v>2009</v>
      </c>
      <c r="H305" s="171" t="s">
        <v>6</v>
      </c>
      <c r="I305" s="171" t="str">
        <f t="shared" si="15"/>
        <v>TX</v>
      </c>
      <c r="J305" s="171" t="str">
        <f t="shared" si="16"/>
        <v>TX</v>
      </c>
      <c r="K305" s="171" t="str">
        <f t="shared" si="17"/>
        <v>South Central</v>
      </c>
      <c r="L305" s="171" t="str">
        <f>INDEX('State '!$A$1:$C$62,MATCH($I305,'State '!$B:$B,0),3)</f>
        <v>South Central</v>
      </c>
      <c r="M305" s="171" t="str">
        <f>INDEX('State '!$A$1:$C$62,MATCH($J305,'State '!$B:$B,0),3)</f>
        <v>South Central</v>
      </c>
      <c r="N305" s="171"/>
      <c r="O305" s="178">
        <v>485</v>
      </c>
      <c r="P305" s="178">
        <v>160</v>
      </c>
      <c r="Q305" s="178">
        <v>1100</v>
      </c>
      <c r="R305" s="177">
        <v>42</v>
      </c>
      <c r="S305" s="171" t="s">
        <v>138</v>
      </c>
      <c r="T305" s="171" t="s">
        <v>187</v>
      </c>
      <c r="U305" s="171" t="s">
        <v>382</v>
      </c>
      <c r="V305" s="171"/>
      <c r="W305" s="170"/>
      <c r="X305" s="170"/>
      <c r="Y305" s="170"/>
      <c r="Z305" s="93"/>
      <c r="AA305" s="93"/>
      <c r="AB305" s="93"/>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row>
    <row r="306" spans="1:262" s="19" customFormat="1" x14ac:dyDescent="0.2">
      <c r="A306" s="171">
        <v>40350</v>
      </c>
      <c r="B306" s="184" t="s">
        <v>2224</v>
      </c>
      <c r="C306" s="184" t="s">
        <v>2225</v>
      </c>
      <c r="D306" s="184" t="s">
        <v>140</v>
      </c>
      <c r="E306" s="184" t="s">
        <v>143</v>
      </c>
      <c r="F306" s="185">
        <v>40743</v>
      </c>
      <c r="G306" s="186">
        <v>2011</v>
      </c>
      <c r="H306" s="171" t="s">
        <v>0</v>
      </c>
      <c r="I306" s="171" t="str">
        <f t="shared" si="15"/>
        <v>LA</v>
      </c>
      <c r="J306" s="171" t="str">
        <f t="shared" si="16"/>
        <v>LA</v>
      </c>
      <c r="K306" s="171" t="str">
        <f t="shared" si="17"/>
        <v>South Central</v>
      </c>
      <c r="L306" s="171" t="str">
        <f>INDEX('State '!$A$1:$C$62,MATCH($I306,'State '!$B:$B,0),3)</f>
        <v>South Central</v>
      </c>
      <c r="M306" s="171" t="str">
        <f>INDEX('State '!$A$1:$C$62,MATCH($J306,'State '!$B:$B,0),3)</f>
        <v>South Central</v>
      </c>
      <c r="N306" s="171"/>
      <c r="O306" s="178">
        <v>193</v>
      </c>
      <c r="P306" s="178">
        <v>20.5</v>
      </c>
      <c r="Q306" s="178">
        <v>400</v>
      </c>
      <c r="R306" s="177">
        <v>42</v>
      </c>
      <c r="S306" s="171" t="s">
        <v>135</v>
      </c>
      <c r="T306" s="171" t="s">
        <v>381</v>
      </c>
      <c r="U306" s="171" t="s">
        <v>538</v>
      </c>
      <c r="V306" s="171"/>
      <c r="W306" s="170"/>
      <c r="X306" s="170"/>
      <c r="Y306" s="170"/>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row>
    <row r="307" spans="1:262" x14ac:dyDescent="0.2">
      <c r="A307" s="171">
        <v>40350</v>
      </c>
      <c r="B307" s="184" t="s">
        <v>606</v>
      </c>
      <c r="C307" s="184" t="s">
        <v>2225</v>
      </c>
      <c r="D307" s="184" t="s">
        <v>136</v>
      </c>
      <c r="E307" s="184" t="s">
        <v>143</v>
      </c>
      <c r="F307" s="185">
        <v>40513</v>
      </c>
      <c r="G307" s="186">
        <v>2010</v>
      </c>
      <c r="H307" s="171" t="s">
        <v>433</v>
      </c>
      <c r="I307" s="171" t="str">
        <f t="shared" si="15"/>
        <v>TX</v>
      </c>
      <c r="J307" s="171" t="str">
        <f t="shared" si="16"/>
        <v>LA</v>
      </c>
      <c r="K307" s="171" t="str">
        <f t="shared" si="17"/>
        <v>South Central</v>
      </c>
      <c r="L307" s="171" t="str">
        <f>INDEX('State '!$A$1:$C$62,MATCH($I307,'State '!$B:$B,0),3)</f>
        <v>South Central</v>
      </c>
      <c r="M307" s="171" t="str">
        <f>INDEX('State '!$A$1:$C$62,MATCH($J307,'State '!$B:$B,0),3)</f>
        <v>South Central</v>
      </c>
      <c r="N307" s="171"/>
      <c r="O307" s="178">
        <v>1200</v>
      </c>
      <c r="P307" s="178">
        <v>175</v>
      </c>
      <c r="Q307" s="178">
        <v>2000</v>
      </c>
      <c r="R307" s="177">
        <v>42</v>
      </c>
      <c r="S307" s="171" t="s">
        <v>135</v>
      </c>
      <c r="T307" s="171" t="s">
        <v>381</v>
      </c>
      <c r="U307" s="171" t="s">
        <v>607</v>
      </c>
      <c r="V307" s="171"/>
      <c r="W307" s="170"/>
      <c r="X307" s="170"/>
      <c r="Y307" s="170"/>
      <c r="Z307" s="93"/>
      <c r="AA307" s="93"/>
      <c r="AB307" s="93"/>
    </row>
    <row r="308" spans="1:262" s="19" customFormat="1" x14ac:dyDescent="0.2">
      <c r="A308" s="171">
        <v>39990</v>
      </c>
      <c r="B308" s="172" t="s">
        <v>757</v>
      </c>
      <c r="C308" s="172" t="s">
        <v>231</v>
      </c>
      <c r="D308" s="172" t="s">
        <v>140</v>
      </c>
      <c r="E308" s="184" t="s">
        <v>143</v>
      </c>
      <c r="F308" s="185">
        <v>39692</v>
      </c>
      <c r="G308" s="186">
        <v>2008</v>
      </c>
      <c r="H308" s="171" t="s">
        <v>758</v>
      </c>
      <c r="I308" s="171" t="str">
        <f t="shared" si="15"/>
        <v>VA</v>
      </c>
      <c r="J308" s="171" t="str">
        <f t="shared" si="16"/>
        <v>NC</v>
      </c>
      <c r="K308" s="171" t="str">
        <f t="shared" si="17"/>
        <v>Northeast, Southeast</v>
      </c>
      <c r="L308" s="171" t="str">
        <f>INDEX('State '!$A$1:$C$62,MATCH($I308,'State '!$B:$B,0),3)</f>
        <v>Northeast</v>
      </c>
      <c r="M308" s="171" t="str">
        <f>INDEX('State '!$A$1:$C$62,MATCH($J308,'State '!$B:$B,0),3)</f>
        <v>Southeast</v>
      </c>
      <c r="N308" s="171"/>
      <c r="O308" s="178">
        <v>4.8</v>
      </c>
      <c r="P308" s="178"/>
      <c r="Q308" s="177">
        <v>90</v>
      </c>
      <c r="R308" s="177"/>
      <c r="S308" s="171" t="s">
        <v>135</v>
      </c>
      <c r="T308" s="171" t="s">
        <v>381</v>
      </c>
      <c r="U308" s="171" t="s">
        <v>759</v>
      </c>
      <c r="V308" s="171"/>
      <c r="W308" s="170"/>
      <c r="X308" s="170"/>
      <c r="Y308" s="170"/>
    </row>
    <row r="309" spans="1:262" x14ac:dyDescent="0.2">
      <c r="A309" s="171">
        <v>39990</v>
      </c>
      <c r="B309" s="184" t="s">
        <v>1447</v>
      </c>
      <c r="C309" s="184" t="s">
        <v>231</v>
      </c>
      <c r="D309" s="184" t="s">
        <v>140</v>
      </c>
      <c r="E309" s="184" t="s">
        <v>143</v>
      </c>
      <c r="F309" s="185">
        <v>37194</v>
      </c>
      <c r="G309" s="186">
        <v>2001</v>
      </c>
      <c r="H309" s="171" t="s">
        <v>19</v>
      </c>
      <c r="I309" s="171" t="str">
        <f t="shared" si="15"/>
        <v>VA</v>
      </c>
      <c r="J309" s="171" t="str">
        <f t="shared" si="16"/>
        <v>VA</v>
      </c>
      <c r="K309" s="171" t="str">
        <f t="shared" si="17"/>
        <v>Northeast</v>
      </c>
      <c r="L309" s="171" t="str">
        <f>INDEX('State '!$A$1:$C$62,MATCH($I309,'State '!$B:$B,0),3)</f>
        <v>Northeast</v>
      </c>
      <c r="M309" s="171" t="str">
        <f>INDEX('State '!$A$1:$C$62,MATCH($J309,'State '!$B:$B,0),3)</f>
        <v>Northeast</v>
      </c>
      <c r="N309" s="171"/>
      <c r="O309" s="178">
        <v>2</v>
      </c>
      <c r="P309" s="178"/>
      <c r="Q309" s="178">
        <v>4</v>
      </c>
      <c r="R309" s="177">
        <v>12</v>
      </c>
      <c r="S309" s="171" t="s">
        <v>135</v>
      </c>
      <c r="T309" s="171" t="s">
        <v>381</v>
      </c>
      <c r="U309" s="171" t="s">
        <v>1448</v>
      </c>
      <c r="V309" s="171"/>
      <c r="W309" s="170"/>
      <c r="X309" s="170"/>
      <c r="Y309" s="170"/>
      <c r="Z309" s="93"/>
      <c r="AA309" s="93"/>
      <c r="AB309" s="93"/>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row>
    <row r="310" spans="1:262" s="19" customFormat="1" x14ac:dyDescent="0.2">
      <c r="A310" s="171">
        <v>39990</v>
      </c>
      <c r="B310" s="172" t="s">
        <v>1045</v>
      </c>
      <c r="C310" s="172" t="s">
        <v>231</v>
      </c>
      <c r="D310" s="172" t="s">
        <v>134</v>
      </c>
      <c r="E310" s="173" t="s">
        <v>143</v>
      </c>
      <c r="F310" s="174">
        <v>39022</v>
      </c>
      <c r="G310" s="175">
        <v>2006</v>
      </c>
      <c r="H310" s="171" t="s">
        <v>19</v>
      </c>
      <c r="I310" s="171" t="str">
        <f t="shared" si="15"/>
        <v>VA</v>
      </c>
      <c r="J310" s="171" t="str">
        <f t="shared" si="16"/>
        <v>VA</v>
      </c>
      <c r="K310" s="171" t="str">
        <f t="shared" si="17"/>
        <v>Northeast</v>
      </c>
      <c r="L310" s="171" t="str">
        <f>INDEX('State '!$A$1:$C$62,MATCH($I310,'State '!$B:$B,0),3)</f>
        <v>Northeast</v>
      </c>
      <c r="M310" s="171" t="str">
        <f>INDEX('State '!$A$1:$C$62,MATCH($J310,'State '!$B:$B,0),3)</f>
        <v>Northeast</v>
      </c>
      <c r="N310" s="171"/>
      <c r="O310" s="178">
        <v>53</v>
      </c>
      <c r="P310" s="177">
        <v>32</v>
      </c>
      <c r="Q310" s="177">
        <v>235</v>
      </c>
      <c r="R310" s="178">
        <v>20</v>
      </c>
      <c r="S310" s="179" t="s">
        <v>135</v>
      </c>
      <c r="T310" s="176" t="s">
        <v>381</v>
      </c>
      <c r="U310" s="180" t="s">
        <v>1046</v>
      </c>
      <c r="V310" s="171"/>
      <c r="W310" s="170"/>
      <c r="X310" s="170"/>
      <c r="Y310" s="170"/>
    </row>
    <row r="311" spans="1:262" s="19" customFormat="1" x14ac:dyDescent="0.2">
      <c r="A311" s="171">
        <v>39990</v>
      </c>
      <c r="B311" s="184" t="s">
        <v>1286</v>
      </c>
      <c r="C311" s="184" t="s">
        <v>231</v>
      </c>
      <c r="D311" s="184" t="s">
        <v>140</v>
      </c>
      <c r="E311" s="184" t="s">
        <v>143</v>
      </c>
      <c r="F311" s="185">
        <v>37500</v>
      </c>
      <c r="G311" s="186">
        <v>2002</v>
      </c>
      <c r="H311" s="171" t="s">
        <v>1287</v>
      </c>
      <c r="I311" s="171" t="str">
        <f t="shared" si="15"/>
        <v>TN</v>
      </c>
      <c r="J311" s="171" t="str">
        <f t="shared" si="16"/>
        <v>GA</v>
      </c>
      <c r="K311" s="171" t="str">
        <f t="shared" si="17"/>
        <v>Midwest, Southeast</v>
      </c>
      <c r="L311" s="171" t="str">
        <f>INDEX('State '!$A$1:$C$62,MATCH($I311,'State '!$B:$B,0),3)</f>
        <v>Midwest</v>
      </c>
      <c r="M311" s="171" t="str">
        <f>INDEX('State '!$A$1:$C$62,MATCH($J311,'State '!$B:$B,0),3)</f>
        <v>Southeast</v>
      </c>
      <c r="N311" s="171"/>
      <c r="O311" s="178">
        <v>69.39</v>
      </c>
      <c r="P311" s="178">
        <v>27</v>
      </c>
      <c r="Q311" s="178">
        <v>160</v>
      </c>
      <c r="R311" s="177">
        <v>20</v>
      </c>
      <c r="S311" s="171" t="s">
        <v>135</v>
      </c>
      <c r="T311" s="171" t="s">
        <v>381</v>
      </c>
      <c r="U311" s="171" t="s">
        <v>1288</v>
      </c>
      <c r="V311" s="171"/>
      <c r="W311" s="170"/>
      <c r="X311" s="170"/>
      <c r="Y311" s="170"/>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row>
    <row r="312" spans="1:262" s="19" customFormat="1" x14ac:dyDescent="0.2">
      <c r="A312" s="171">
        <v>40056</v>
      </c>
      <c r="B312" s="184" t="s">
        <v>1259</v>
      </c>
      <c r="C312" s="184" t="s">
        <v>231</v>
      </c>
      <c r="D312" s="184" t="s">
        <v>140</v>
      </c>
      <c r="E312" s="184" t="s">
        <v>143</v>
      </c>
      <c r="F312" s="185">
        <v>37944</v>
      </c>
      <c r="G312" s="186">
        <v>2003</v>
      </c>
      <c r="H312" s="171" t="s">
        <v>758</v>
      </c>
      <c r="I312" s="171" t="str">
        <f t="shared" si="15"/>
        <v>VA</v>
      </c>
      <c r="J312" s="171" t="str">
        <f t="shared" si="16"/>
        <v>NC</v>
      </c>
      <c r="K312" s="171" t="str">
        <f t="shared" si="17"/>
        <v>Northeast, Southeast</v>
      </c>
      <c r="L312" s="171" t="str">
        <f>INDEX('State '!$A$1:$C$62,MATCH($I312,'State '!$B:$B,0),3)</f>
        <v>Northeast</v>
      </c>
      <c r="M312" s="171" t="str">
        <f>INDEX('State '!$A$1:$C$62,MATCH($J312,'State '!$B:$B,0),3)</f>
        <v>Southeast</v>
      </c>
      <c r="N312" s="171"/>
      <c r="O312" s="178">
        <v>225</v>
      </c>
      <c r="P312" s="178">
        <v>95</v>
      </c>
      <c r="Q312" s="178">
        <v>315</v>
      </c>
      <c r="R312" s="177" t="s">
        <v>605</v>
      </c>
      <c r="S312" s="171" t="s">
        <v>135</v>
      </c>
      <c r="T312" s="171" t="s">
        <v>381</v>
      </c>
      <c r="U312" s="171" t="s">
        <v>804</v>
      </c>
      <c r="V312" s="171"/>
      <c r="W312" s="170"/>
      <c r="X312" s="170"/>
      <c r="Y312" s="170"/>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row>
    <row r="313" spans="1:262" s="19" customFormat="1" x14ac:dyDescent="0.2">
      <c r="A313" s="171">
        <v>39990</v>
      </c>
      <c r="B313" s="184" t="s">
        <v>803</v>
      </c>
      <c r="C313" s="184" t="s">
        <v>231</v>
      </c>
      <c r="D313" s="184" t="s">
        <v>134</v>
      </c>
      <c r="E313" s="184" t="s">
        <v>143</v>
      </c>
      <c r="F313" s="185">
        <v>39736</v>
      </c>
      <c r="G313" s="186">
        <v>2008</v>
      </c>
      <c r="H313" s="171" t="s">
        <v>758</v>
      </c>
      <c r="I313" s="171" t="str">
        <f t="shared" si="15"/>
        <v>VA</v>
      </c>
      <c r="J313" s="171" t="str">
        <f t="shared" si="16"/>
        <v>NC</v>
      </c>
      <c r="K313" s="171" t="str">
        <f t="shared" si="17"/>
        <v>Northeast, Southeast</v>
      </c>
      <c r="L313" s="171" t="str">
        <f>INDEX('State '!$A$1:$C$62,MATCH($I313,'State '!$B:$B,0),3)</f>
        <v>Northeast</v>
      </c>
      <c r="M313" s="171" t="str">
        <f>INDEX('State '!$A$1:$C$62,MATCH($J313,'State '!$B:$B,0),3)</f>
        <v>Southeast</v>
      </c>
      <c r="N313" s="171"/>
      <c r="O313" s="178">
        <v>20</v>
      </c>
      <c r="P313" s="178"/>
      <c r="Q313" s="178">
        <v>75</v>
      </c>
      <c r="R313" s="177" t="s">
        <v>605</v>
      </c>
      <c r="S313" s="171" t="s">
        <v>135</v>
      </c>
      <c r="T313" s="171" t="s">
        <v>381</v>
      </c>
      <c r="U313" s="171" t="s">
        <v>804</v>
      </c>
      <c r="V313" s="171"/>
      <c r="W313" s="170"/>
      <c r="X313" s="170"/>
      <c r="Y313" s="170"/>
    </row>
    <row r="314" spans="1:262" ht="25.5" x14ac:dyDescent="0.2">
      <c r="A314" s="171">
        <v>39990</v>
      </c>
      <c r="B314" s="172" t="s">
        <v>1042</v>
      </c>
      <c r="C314" s="172" t="s">
        <v>231</v>
      </c>
      <c r="D314" s="172" t="s">
        <v>140</v>
      </c>
      <c r="E314" s="173" t="s">
        <v>143</v>
      </c>
      <c r="F314" s="174">
        <v>39052</v>
      </c>
      <c r="G314" s="175">
        <v>2006</v>
      </c>
      <c r="H314" s="171" t="s">
        <v>2531</v>
      </c>
      <c r="I314" s="171" t="str">
        <f t="shared" si="15"/>
        <v>TN</v>
      </c>
      <c r="J314" s="171" t="str">
        <f t="shared" si="16"/>
        <v>NC</v>
      </c>
      <c r="K314" s="171" t="str">
        <f t="shared" si="17"/>
        <v>Midwest, Northeast, Southeast</v>
      </c>
      <c r="L314" s="171" t="str">
        <f>INDEX('State '!$A$1:$C$62,MATCH($I314,'State '!$B:$B,0),3)</f>
        <v>Midwest</v>
      </c>
      <c r="M314" s="171" t="str">
        <f>INDEX('State '!$A$1:$C$62,MATCH($J314,'State '!$B:$B,0),3)</f>
        <v>Southeast</v>
      </c>
      <c r="N314" s="171" t="s">
        <v>5</v>
      </c>
      <c r="O314" s="178">
        <v>15.5</v>
      </c>
      <c r="P314" s="177">
        <v>13</v>
      </c>
      <c r="Q314" s="177">
        <v>20</v>
      </c>
      <c r="R314" s="178">
        <v>24</v>
      </c>
      <c r="S314" s="179" t="s">
        <v>135</v>
      </c>
      <c r="T314" s="176" t="s">
        <v>381</v>
      </c>
      <c r="U314" s="180" t="s">
        <v>804</v>
      </c>
      <c r="V314" s="171"/>
      <c r="W314" s="170"/>
      <c r="X314" s="170"/>
      <c r="Y314" s="170"/>
      <c r="Z314" s="93"/>
      <c r="AA314" s="93"/>
      <c r="AB314" s="93"/>
    </row>
    <row r="315" spans="1:262" x14ac:dyDescent="0.2">
      <c r="A315" s="171">
        <v>39990</v>
      </c>
      <c r="B315" s="184" t="s">
        <v>1652</v>
      </c>
      <c r="C315" s="184" t="s">
        <v>231</v>
      </c>
      <c r="D315" s="184" t="s">
        <v>136</v>
      </c>
      <c r="E315" s="184" t="s">
        <v>143</v>
      </c>
      <c r="F315" s="185">
        <v>35977</v>
      </c>
      <c r="G315" s="186">
        <v>1998</v>
      </c>
      <c r="H315" s="171" t="s">
        <v>19</v>
      </c>
      <c r="I315" s="171" t="str">
        <f t="shared" si="15"/>
        <v>VA</v>
      </c>
      <c r="J315" s="171" t="str">
        <f t="shared" si="16"/>
        <v>VA</v>
      </c>
      <c r="K315" s="171" t="str">
        <f t="shared" si="17"/>
        <v>Northeast</v>
      </c>
      <c r="L315" s="171" t="str">
        <f>INDEX('State '!$A$1:$C$62,MATCH($I315,'State '!$B:$B,0),3)</f>
        <v>Northeast</v>
      </c>
      <c r="M315" s="171" t="str">
        <f>INDEX('State '!$A$1:$C$62,MATCH($J315,'State '!$B:$B,0),3)</f>
        <v>Northeast</v>
      </c>
      <c r="N315" s="171"/>
      <c r="O315" s="178">
        <v>14</v>
      </c>
      <c r="P315" s="178">
        <v>60</v>
      </c>
      <c r="Q315" s="178">
        <v>10</v>
      </c>
      <c r="R315" s="177">
        <v>20</v>
      </c>
      <c r="S315" s="171" t="s">
        <v>135</v>
      </c>
      <c r="T315" s="171" t="s">
        <v>381</v>
      </c>
      <c r="U315" s="171" t="s">
        <v>1653</v>
      </c>
      <c r="V315" s="171"/>
      <c r="W315" s="170"/>
      <c r="X315" s="170"/>
      <c r="Y315" s="170"/>
      <c r="Z315" s="93"/>
      <c r="AA315" s="93"/>
      <c r="AB315" s="93"/>
    </row>
    <row r="316" spans="1:262" s="19" customFormat="1" x14ac:dyDescent="0.2">
      <c r="A316" s="171">
        <v>39990</v>
      </c>
      <c r="B316" s="184" t="s">
        <v>1458</v>
      </c>
      <c r="C316" s="184" t="s">
        <v>231</v>
      </c>
      <c r="D316" s="184" t="s">
        <v>140</v>
      </c>
      <c r="E316" s="184" t="s">
        <v>143</v>
      </c>
      <c r="F316" s="185">
        <v>37194</v>
      </c>
      <c r="G316" s="186">
        <v>2001</v>
      </c>
      <c r="H316" s="171" t="s">
        <v>19</v>
      </c>
      <c r="I316" s="171" t="str">
        <f t="shared" si="15"/>
        <v>VA</v>
      </c>
      <c r="J316" s="171" t="str">
        <f t="shared" si="16"/>
        <v>VA</v>
      </c>
      <c r="K316" s="171" t="str">
        <f t="shared" si="17"/>
        <v>Northeast</v>
      </c>
      <c r="L316" s="171" t="str">
        <f>INDEX('State '!$A$1:$C$62,MATCH($I316,'State '!$B:$B,0),3)</f>
        <v>Northeast</v>
      </c>
      <c r="M316" s="171" t="str">
        <f>INDEX('State '!$A$1:$C$62,MATCH($J316,'State '!$B:$B,0),3)</f>
        <v>Northeast</v>
      </c>
      <c r="N316" s="171"/>
      <c r="O316" s="178">
        <v>21.2</v>
      </c>
      <c r="P316" s="178">
        <v>41</v>
      </c>
      <c r="Q316" s="178">
        <v>35</v>
      </c>
      <c r="R316" s="177">
        <v>12</v>
      </c>
      <c r="S316" s="171" t="s">
        <v>135</v>
      </c>
      <c r="T316" s="171" t="s">
        <v>381</v>
      </c>
      <c r="U316" s="171" t="s">
        <v>1459</v>
      </c>
      <c r="V316" s="171"/>
      <c r="W316" s="170"/>
      <c r="X316" s="170"/>
      <c r="Y316" s="170"/>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row>
    <row r="317" spans="1:262" x14ac:dyDescent="0.2">
      <c r="A317" s="196">
        <v>39990</v>
      </c>
      <c r="B317" s="184" t="s">
        <v>1702</v>
      </c>
      <c r="C317" s="184" t="s">
        <v>231</v>
      </c>
      <c r="D317" s="184" t="s">
        <v>140</v>
      </c>
      <c r="E317" s="184" t="s">
        <v>143</v>
      </c>
      <c r="F317" s="185">
        <v>35735</v>
      </c>
      <c r="G317" s="186">
        <v>1997</v>
      </c>
      <c r="H317" s="171" t="s">
        <v>1703</v>
      </c>
      <c r="I317" s="171" t="str">
        <f t="shared" si="15"/>
        <v>TN</v>
      </c>
      <c r="J317" s="171" t="str">
        <f t="shared" si="16"/>
        <v>VA</v>
      </c>
      <c r="K317" s="171" t="str">
        <f t="shared" si="17"/>
        <v>Midwest, Northeast</v>
      </c>
      <c r="L317" s="171" t="str">
        <f>INDEX('State '!$A$1:$C$62,MATCH($I317,'State '!$B:$B,0),3)</f>
        <v>Midwest</v>
      </c>
      <c r="M317" s="171" t="str">
        <f>INDEX('State '!$A$1:$C$62,MATCH($J317,'State '!$B:$B,0),3)</f>
        <v>Northeast</v>
      </c>
      <c r="N317" s="171"/>
      <c r="O317" s="178">
        <v>5.17</v>
      </c>
      <c r="P317" s="178">
        <v>6</v>
      </c>
      <c r="Q317" s="178">
        <v>24</v>
      </c>
      <c r="R317" s="177" t="s">
        <v>1704</v>
      </c>
      <c r="S317" s="171" t="s">
        <v>135</v>
      </c>
      <c r="T317" s="171" t="s">
        <v>381</v>
      </c>
      <c r="U317" s="171" t="s">
        <v>1705</v>
      </c>
      <c r="V317" s="171"/>
      <c r="W317" s="170"/>
      <c r="X317" s="170"/>
      <c r="Y317" s="170"/>
      <c r="Z317" s="93"/>
      <c r="AA317" s="93"/>
      <c r="AB317" s="93"/>
    </row>
    <row r="318" spans="1:262" s="19" customFormat="1" x14ac:dyDescent="0.2">
      <c r="A318" s="196">
        <v>43468</v>
      </c>
      <c r="B318" s="172" t="s">
        <v>2446</v>
      </c>
      <c r="C318" s="172" t="s">
        <v>215</v>
      </c>
      <c r="D318" s="172" t="s">
        <v>140</v>
      </c>
      <c r="E318" s="173" t="s">
        <v>143</v>
      </c>
      <c r="F318" s="174">
        <v>43446</v>
      </c>
      <c r="G318" s="175">
        <v>2018</v>
      </c>
      <c r="H318" s="171" t="s">
        <v>22</v>
      </c>
      <c r="I318" s="171" t="str">
        <f t="shared" si="15"/>
        <v>GA</v>
      </c>
      <c r="J318" s="171" t="str">
        <f t="shared" si="16"/>
        <v>GA</v>
      </c>
      <c r="K318" s="176" t="str">
        <f t="shared" si="17"/>
        <v>Southeast</v>
      </c>
      <c r="L318" s="171" t="s">
        <v>15</v>
      </c>
      <c r="M318" s="171" t="s">
        <v>15</v>
      </c>
      <c r="N318" s="171"/>
      <c r="O318" s="178">
        <v>240</v>
      </c>
      <c r="P318" s="177">
        <v>19.7</v>
      </c>
      <c r="Q318" s="177">
        <v>344</v>
      </c>
      <c r="R318" s="178">
        <v>30</v>
      </c>
      <c r="S318" s="179" t="s">
        <v>135</v>
      </c>
      <c r="T318" s="176" t="s">
        <v>381</v>
      </c>
      <c r="U318" s="180" t="s">
        <v>2778</v>
      </c>
      <c r="V318" s="171" t="s">
        <v>2236</v>
      </c>
      <c r="W318" s="170"/>
      <c r="X318" s="170"/>
      <c r="Y318" s="206"/>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row>
    <row r="319" spans="1:262" s="19" customFormat="1" x14ac:dyDescent="0.2">
      <c r="A319" s="171">
        <v>39990</v>
      </c>
      <c r="B319" s="172" t="s">
        <v>906</v>
      </c>
      <c r="C319" s="172" t="s">
        <v>300</v>
      </c>
      <c r="D319" s="172" t="s">
        <v>136</v>
      </c>
      <c r="E319" s="173" t="s">
        <v>143</v>
      </c>
      <c r="F319" s="174">
        <v>39356</v>
      </c>
      <c r="G319" s="175">
        <v>2007</v>
      </c>
      <c r="H319" s="171" t="s">
        <v>6</v>
      </c>
      <c r="I319" s="171" t="str">
        <f t="shared" si="15"/>
        <v>TX</v>
      </c>
      <c r="J319" s="171" t="str">
        <f t="shared" si="16"/>
        <v>TX</v>
      </c>
      <c r="K319" s="171" t="str">
        <f t="shared" si="17"/>
        <v>South Central</v>
      </c>
      <c r="L319" s="171" t="str">
        <f>INDEX('State '!$A$1:$C$62,MATCH($I319,'State '!$B:$B,0),3)</f>
        <v>South Central</v>
      </c>
      <c r="M319" s="171" t="str">
        <f>INDEX('State '!$A$1:$C$62,MATCH($J319,'State '!$B:$B,0),3)</f>
        <v>South Central</v>
      </c>
      <c r="N319" s="171"/>
      <c r="O319" s="178">
        <v>60</v>
      </c>
      <c r="P319" s="177">
        <v>63</v>
      </c>
      <c r="Q319" s="177">
        <v>450</v>
      </c>
      <c r="R319" s="178">
        <v>24</v>
      </c>
      <c r="S319" s="179" t="s">
        <v>138</v>
      </c>
      <c r="T319" s="176" t="s">
        <v>187</v>
      </c>
      <c r="U319" s="180" t="s">
        <v>382</v>
      </c>
      <c r="V319" s="171"/>
      <c r="W319" s="170"/>
      <c r="X319" s="170"/>
      <c r="Y319" s="170"/>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row>
    <row r="320" spans="1:262" x14ac:dyDescent="0.2">
      <c r="A320" s="171">
        <v>40589</v>
      </c>
      <c r="B320" s="184" t="s">
        <v>254</v>
      </c>
      <c r="C320" s="184" t="s">
        <v>254</v>
      </c>
      <c r="D320" s="184" t="s">
        <v>136</v>
      </c>
      <c r="E320" s="184" t="s">
        <v>143</v>
      </c>
      <c r="F320" s="185">
        <v>40515</v>
      </c>
      <c r="G320" s="186">
        <v>2010</v>
      </c>
      <c r="H320" s="171" t="s">
        <v>598</v>
      </c>
      <c r="I320" s="171" t="str">
        <f t="shared" si="15"/>
        <v>AR</v>
      </c>
      <c r="J320" s="171" t="str">
        <f t="shared" si="16"/>
        <v>MS</v>
      </c>
      <c r="K320" s="171" t="str">
        <f t="shared" si="17"/>
        <v>South Central</v>
      </c>
      <c r="L320" s="171" t="str">
        <f>INDEX('State '!$A$1:$C$62,MATCH($I320,'State '!$B:$B,0),3)</f>
        <v>South Central</v>
      </c>
      <c r="M320" s="171" t="str">
        <f>INDEX('State '!$A$1:$C$62,MATCH($J320,'State '!$B:$B,0),3)</f>
        <v>South Central</v>
      </c>
      <c r="N320" s="171"/>
      <c r="O320" s="178">
        <v>1010</v>
      </c>
      <c r="P320" s="178">
        <v>185</v>
      </c>
      <c r="Q320" s="178">
        <v>2000</v>
      </c>
      <c r="R320" s="177">
        <v>42</v>
      </c>
      <c r="S320" s="171" t="s">
        <v>135</v>
      </c>
      <c r="T320" s="171" t="s">
        <v>381</v>
      </c>
      <c r="U320" s="171" t="s">
        <v>599</v>
      </c>
      <c r="V320" s="171"/>
      <c r="W320" s="170"/>
      <c r="X320" s="170"/>
      <c r="Y320" s="170"/>
      <c r="Z320" s="93"/>
      <c r="AA320" s="93"/>
      <c r="AB320" s="93"/>
    </row>
    <row r="321" spans="1:262" s="19" customFormat="1" x14ac:dyDescent="0.2">
      <c r="A321" s="171">
        <v>39990</v>
      </c>
      <c r="B321" s="184" t="s">
        <v>1464</v>
      </c>
      <c r="C321" s="184" t="s">
        <v>235</v>
      </c>
      <c r="D321" s="184" t="s">
        <v>140</v>
      </c>
      <c r="E321" s="184" t="s">
        <v>143</v>
      </c>
      <c r="F321" s="185">
        <v>37203</v>
      </c>
      <c r="G321" s="186">
        <v>2001</v>
      </c>
      <c r="H321" s="171" t="s">
        <v>492</v>
      </c>
      <c r="I321" s="171" t="str">
        <f t="shared" si="15"/>
        <v>MS</v>
      </c>
      <c r="J321" s="171" t="str">
        <f t="shared" si="16"/>
        <v>AL</v>
      </c>
      <c r="K321" s="171" t="str">
        <f t="shared" si="17"/>
        <v>South Central</v>
      </c>
      <c r="L321" s="171" t="str">
        <f>INDEX('State '!$A$1:$C$62,MATCH($I321,'State '!$B:$B,0),3)</f>
        <v>South Central</v>
      </c>
      <c r="M321" s="171" t="str">
        <f>INDEX('State '!$A$1:$C$62,MATCH($J321,'State '!$B:$B,0),3)</f>
        <v>South Central</v>
      </c>
      <c r="N321" s="171"/>
      <c r="O321" s="178">
        <v>6.9</v>
      </c>
      <c r="P321" s="178">
        <v>0.2</v>
      </c>
      <c r="Q321" s="178">
        <v>80</v>
      </c>
      <c r="R321" s="177" t="s">
        <v>546</v>
      </c>
      <c r="S321" s="171" t="s">
        <v>135</v>
      </c>
      <c r="T321" s="171" t="s">
        <v>381</v>
      </c>
      <c r="U321" s="171" t="s">
        <v>1277</v>
      </c>
      <c r="V321" s="171"/>
      <c r="W321" s="170"/>
      <c r="X321" s="170"/>
      <c r="Y321" s="170"/>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row>
    <row r="322" spans="1:262" s="19" customFormat="1" x14ac:dyDescent="0.2">
      <c r="A322" s="171">
        <v>39990</v>
      </c>
      <c r="B322" s="172" t="s">
        <v>1668</v>
      </c>
      <c r="C322" s="172" t="s">
        <v>235</v>
      </c>
      <c r="D322" s="172" t="s">
        <v>134</v>
      </c>
      <c r="E322" s="184" t="s">
        <v>143</v>
      </c>
      <c r="F322" s="185">
        <v>36130</v>
      </c>
      <c r="G322" s="186">
        <v>1998</v>
      </c>
      <c r="H322" s="171" t="s">
        <v>17</v>
      </c>
      <c r="I322" s="171" t="str">
        <f t="shared" si="15"/>
        <v>AL</v>
      </c>
      <c r="J322" s="171" t="str">
        <f t="shared" si="16"/>
        <v>AL</v>
      </c>
      <c r="K322" s="171" t="str">
        <f t="shared" si="17"/>
        <v>South Central</v>
      </c>
      <c r="L322" s="171" t="str">
        <f>INDEX('State '!$A$1:$C$62,MATCH($I322,'State '!$B:$B,0),3)</f>
        <v>South Central</v>
      </c>
      <c r="M322" s="171" t="str">
        <f>INDEX('State '!$A$1:$C$62,MATCH($J322,'State '!$B:$B,0),3)</f>
        <v>South Central</v>
      </c>
      <c r="N322" s="171"/>
      <c r="O322" s="178">
        <v>0.77</v>
      </c>
      <c r="P322" s="178">
        <v>1</v>
      </c>
      <c r="Q322" s="177">
        <v>62</v>
      </c>
      <c r="R322" s="177">
        <v>12</v>
      </c>
      <c r="S322" s="171" t="s">
        <v>135</v>
      </c>
      <c r="T322" s="171" t="s">
        <v>381</v>
      </c>
      <c r="U322" s="171" t="s">
        <v>1669</v>
      </c>
      <c r="V322" s="171"/>
      <c r="W322" s="170"/>
      <c r="X322" s="170"/>
      <c r="Y322" s="170"/>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row>
    <row r="323" spans="1:262" s="19" customFormat="1" x14ac:dyDescent="0.2">
      <c r="A323" s="171">
        <v>39990</v>
      </c>
      <c r="B323" s="172" t="s">
        <v>754</v>
      </c>
      <c r="C323" s="172" t="s">
        <v>235</v>
      </c>
      <c r="D323" s="172" t="s">
        <v>134</v>
      </c>
      <c r="E323" s="184" t="s">
        <v>143</v>
      </c>
      <c r="F323" s="185">
        <v>39630</v>
      </c>
      <c r="G323" s="186">
        <v>2008</v>
      </c>
      <c r="H323" s="171" t="s">
        <v>18</v>
      </c>
      <c r="I323" s="171" t="str">
        <f t="shared" si="15"/>
        <v>FL</v>
      </c>
      <c r="J323" s="171" t="str">
        <f t="shared" si="16"/>
        <v>FL</v>
      </c>
      <c r="K323" s="171" t="str">
        <f t="shared" si="17"/>
        <v>Southeast</v>
      </c>
      <c r="L323" s="171" t="str">
        <f>INDEX('State '!$A$1:$C$62,MATCH($I323,'State '!$B:$B,0),3)</f>
        <v>Southeast</v>
      </c>
      <c r="M323" s="171" t="str">
        <f>INDEX('State '!$A$1:$C$62,MATCH($J323,'State '!$B:$B,0),3)</f>
        <v>Southeast</v>
      </c>
      <c r="N323" s="171"/>
      <c r="O323" s="178">
        <v>16</v>
      </c>
      <c r="P323" s="178">
        <v>6.64</v>
      </c>
      <c r="Q323" s="177">
        <v>10</v>
      </c>
      <c r="R323" s="177">
        <v>30</v>
      </c>
      <c r="S323" s="171" t="s">
        <v>135</v>
      </c>
      <c r="T323" s="171" t="s">
        <v>381</v>
      </c>
      <c r="U323" s="171" t="s">
        <v>755</v>
      </c>
      <c r="V323" s="171"/>
      <c r="W323" s="170"/>
      <c r="X323" s="170"/>
      <c r="Y323" s="170"/>
    </row>
    <row r="324" spans="1:262" s="19" customFormat="1" x14ac:dyDescent="0.2">
      <c r="A324" s="171">
        <v>39990</v>
      </c>
      <c r="B324" s="172" t="s">
        <v>1122</v>
      </c>
      <c r="C324" s="172" t="s">
        <v>322</v>
      </c>
      <c r="D324" s="172" t="s">
        <v>140</v>
      </c>
      <c r="E324" s="173" t="s">
        <v>143</v>
      </c>
      <c r="F324" s="174">
        <v>38702</v>
      </c>
      <c r="G324" s="175">
        <v>2005</v>
      </c>
      <c r="H324" s="171" t="s">
        <v>6</v>
      </c>
      <c r="I324" s="171" t="str">
        <f t="shared" si="15"/>
        <v>TX</v>
      </c>
      <c r="J324" s="171" t="str">
        <f t="shared" si="16"/>
        <v>TX</v>
      </c>
      <c r="K324" s="171" t="str">
        <f t="shared" si="17"/>
        <v>South Central</v>
      </c>
      <c r="L324" s="171" t="str">
        <f>INDEX('State '!$A$1:$C$62,MATCH($I324,'State '!$B:$B,0),3)</f>
        <v>South Central</v>
      </c>
      <c r="M324" s="171" t="str">
        <f>INDEX('State '!$A$1:$C$62,MATCH($J324,'State '!$B:$B,0),3)</f>
        <v>South Central</v>
      </c>
      <c r="N324" s="171"/>
      <c r="O324" s="178">
        <v>2.2599999999999998</v>
      </c>
      <c r="P324" s="177">
        <v>0.01</v>
      </c>
      <c r="Q324" s="177">
        <v>200</v>
      </c>
      <c r="R324" s="178">
        <v>12</v>
      </c>
      <c r="S324" s="179" t="s">
        <v>135</v>
      </c>
      <c r="T324" s="176" t="s">
        <v>381</v>
      </c>
      <c r="U324" s="180" t="s">
        <v>1123</v>
      </c>
      <c r="V324" s="171"/>
      <c r="W324" s="170"/>
      <c r="X324" s="170"/>
      <c r="Y324" s="170"/>
    </row>
    <row r="325" spans="1:262" s="19" customFormat="1" x14ac:dyDescent="0.2">
      <c r="A325" s="171">
        <v>40814</v>
      </c>
      <c r="B325" s="172" t="s">
        <v>550</v>
      </c>
      <c r="C325" s="172" t="s">
        <v>235</v>
      </c>
      <c r="D325" s="172" t="s">
        <v>134</v>
      </c>
      <c r="E325" s="173" t="s">
        <v>143</v>
      </c>
      <c r="F325" s="174">
        <v>40808</v>
      </c>
      <c r="G325" s="175">
        <v>2011</v>
      </c>
      <c r="H325" s="171" t="s">
        <v>17</v>
      </c>
      <c r="I325" s="171" t="str">
        <f t="shared" si="15"/>
        <v>AL</v>
      </c>
      <c r="J325" s="171" t="str">
        <f t="shared" si="16"/>
        <v>AL</v>
      </c>
      <c r="K325" s="171" t="str">
        <f t="shared" si="17"/>
        <v>South Central</v>
      </c>
      <c r="L325" s="171" t="str">
        <f>INDEX('State '!$A$1:$C$62,MATCH($I325,'State '!$B:$B,0),3)</f>
        <v>South Central</v>
      </c>
      <c r="M325" s="171" t="str">
        <f>INDEX('State '!$A$1:$C$62,MATCH($J325,'State '!$B:$B,0),3)</f>
        <v>South Central</v>
      </c>
      <c r="N325" s="171"/>
      <c r="O325" s="178">
        <v>34</v>
      </c>
      <c r="P325" s="177">
        <v>8.9</v>
      </c>
      <c r="Q325" s="177">
        <v>343</v>
      </c>
      <c r="R325" s="178">
        <v>24</v>
      </c>
      <c r="S325" s="179" t="s">
        <v>135</v>
      </c>
      <c r="T325" s="176" t="s">
        <v>381</v>
      </c>
      <c r="U325" s="180" t="s">
        <v>551</v>
      </c>
      <c r="V325" s="171"/>
      <c r="W325" s="170"/>
      <c r="X325" s="170"/>
      <c r="Y325" s="170"/>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row>
    <row r="326" spans="1:262" s="19" customFormat="1" x14ac:dyDescent="0.2">
      <c r="A326" s="171">
        <v>39990</v>
      </c>
      <c r="B326" s="184" t="s">
        <v>1462</v>
      </c>
      <c r="C326" s="184" t="s">
        <v>235</v>
      </c>
      <c r="D326" s="184" t="s">
        <v>140</v>
      </c>
      <c r="E326" s="184" t="s">
        <v>143</v>
      </c>
      <c r="F326" s="185">
        <v>37012</v>
      </c>
      <c r="G326" s="186">
        <v>2001</v>
      </c>
      <c r="H326" s="171" t="s">
        <v>523</v>
      </c>
      <c r="I326" s="171" t="str">
        <f t="shared" si="15"/>
        <v>AL</v>
      </c>
      <c r="J326" s="171" t="str">
        <f t="shared" si="16"/>
        <v>FL</v>
      </c>
      <c r="K326" s="171" t="str">
        <f t="shared" si="17"/>
        <v>South Central, Southeast</v>
      </c>
      <c r="L326" s="171" t="str">
        <f>INDEX('State '!$A$1:$C$62,MATCH($I326,'State '!$B:$B,0),3)</f>
        <v>South Central</v>
      </c>
      <c r="M326" s="171" t="str">
        <f>INDEX('State '!$A$1:$C$62,MATCH($J326,'State '!$B:$B,0),3)</f>
        <v>Southeast</v>
      </c>
      <c r="N326" s="171"/>
      <c r="O326" s="178">
        <v>262</v>
      </c>
      <c r="P326" s="178">
        <v>139</v>
      </c>
      <c r="Q326" s="178">
        <v>200</v>
      </c>
      <c r="R326" s="177" t="s">
        <v>546</v>
      </c>
      <c r="S326" s="171" t="s">
        <v>135</v>
      </c>
      <c r="T326" s="171" t="s">
        <v>381</v>
      </c>
      <c r="U326" s="171" t="s">
        <v>1463</v>
      </c>
      <c r="V326" s="171"/>
      <c r="W326" s="170"/>
      <c r="X326" s="170"/>
      <c r="Y326" s="170"/>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row>
    <row r="327" spans="1:262" s="19" customFormat="1" x14ac:dyDescent="0.2">
      <c r="A327" s="171">
        <v>39990</v>
      </c>
      <c r="B327" s="184" t="s">
        <v>1374</v>
      </c>
      <c r="C327" s="184" t="s">
        <v>235</v>
      </c>
      <c r="D327" s="184" t="s">
        <v>134</v>
      </c>
      <c r="E327" s="184" t="s">
        <v>143</v>
      </c>
      <c r="F327" s="185">
        <v>37591</v>
      </c>
      <c r="G327" s="186">
        <v>2002</v>
      </c>
      <c r="H327" s="171" t="s">
        <v>18</v>
      </c>
      <c r="I327" s="171" t="str">
        <f t="shared" si="15"/>
        <v>FL</v>
      </c>
      <c r="J327" s="171" t="str">
        <f t="shared" si="16"/>
        <v>FL</v>
      </c>
      <c r="K327" s="171" t="str">
        <f t="shared" si="17"/>
        <v>Southeast</v>
      </c>
      <c r="L327" s="171" t="str">
        <f>INDEX('State '!$A$1:$C$62,MATCH($I327,'State '!$B:$B,0),3)</f>
        <v>Southeast</v>
      </c>
      <c r="M327" s="171" t="str">
        <f>INDEX('State '!$A$1:$C$62,MATCH($J327,'State '!$B:$B,0),3)</f>
        <v>Southeast</v>
      </c>
      <c r="N327" s="171"/>
      <c r="O327" s="178">
        <v>13</v>
      </c>
      <c r="P327" s="178">
        <v>15</v>
      </c>
      <c r="Q327" s="178">
        <v>180</v>
      </c>
      <c r="R327" s="177">
        <v>24</v>
      </c>
      <c r="S327" s="171" t="s">
        <v>135</v>
      </c>
      <c r="T327" s="171" t="s">
        <v>381</v>
      </c>
      <c r="U327" s="171" t="s">
        <v>1277</v>
      </c>
      <c r="V327" s="171"/>
      <c r="W327" s="170"/>
      <c r="X327" s="170"/>
      <c r="Y327" s="170"/>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row>
    <row r="328" spans="1:262" s="19" customFormat="1" x14ac:dyDescent="0.2">
      <c r="A328" s="171">
        <v>39990</v>
      </c>
      <c r="B328" s="184" t="s">
        <v>1274</v>
      </c>
      <c r="C328" s="184" t="s">
        <v>235</v>
      </c>
      <c r="D328" s="184" t="s">
        <v>140</v>
      </c>
      <c r="E328" s="184" t="s">
        <v>143</v>
      </c>
      <c r="F328" s="185">
        <v>37742</v>
      </c>
      <c r="G328" s="186">
        <v>2003</v>
      </c>
      <c r="H328" s="171" t="s">
        <v>1275</v>
      </c>
      <c r="I328" s="171" t="str">
        <f t="shared" si="15"/>
        <v>MS</v>
      </c>
      <c r="J328" s="171" t="str">
        <f t="shared" si="16"/>
        <v>FL</v>
      </c>
      <c r="K328" s="171" t="str">
        <f t="shared" si="17"/>
        <v>South Central, Southeast</v>
      </c>
      <c r="L328" s="171" t="str">
        <f>INDEX('State '!$A$1:$C$62,MATCH($I328,'State '!$B:$B,0),3)</f>
        <v>South Central</v>
      </c>
      <c r="M328" s="171" t="str">
        <f>INDEX('State '!$A$1:$C$62,MATCH($J328,'State '!$B:$B,0),3)</f>
        <v>Southeast</v>
      </c>
      <c r="N328" s="171"/>
      <c r="O328" s="178">
        <v>132</v>
      </c>
      <c r="P328" s="178">
        <v>136</v>
      </c>
      <c r="Q328" s="178">
        <v>130</v>
      </c>
      <c r="R328" s="177" t="s">
        <v>1276</v>
      </c>
      <c r="S328" s="171" t="s">
        <v>135</v>
      </c>
      <c r="T328" s="171" t="s">
        <v>381</v>
      </c>
      <c r="U328" s="171" t="s">
        <v>1277</v>
      </c>
      <c r="V328" s="171"/>
      <c r="W328" s="170"/>
      <c r="X328" s="170"/>
      <c r="Y328" s="170"/>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row>
    <row r="329" spans="1:262" s="19" customFormat="1" x14ac:dyDescent="0.2">
      <c r="A329" s="171">
        <v>39990</v>
      </c>
      <c r="B329" s="184" t="s">
        <v>1377</v>
      </c>
      <c r="C329" s="184" t="s">
        <v>235</v>
      </c>
      <c r="D329" s="184" t="s">
        <v>140</v>
      </c>
      <c r="E329" s="184" t="s">
        <v>143</v>
      </c>
      <c r="F329" s="185">
        <v>37347</v>
      </c>
      <c r="G329" s="186">
        <v>2002</v>
      </c>
      <c r="H329" s="171" t="s">
        <v>1275</v>
      </c>
      <c r="I329" s="171" t="str">
        <f t="shared" si="15"/>
        <v>MS</v>
      </c>
      <c r="J329" s="171" t="str">
        <f t="shared" si="16"/>
        <v>FL</v>
      </c>
      <c r="K329" s="171" t="str">
        <f t="shared" si="17"/>
        <v>South Central, Southeast</v>
      </c>
      <c r="L329" s="171" t="str">
        <f>INDEX('State '!$A$1:$C$62,MATCH($I329,'State '!$B:$B,0),3)</f>
        <v>South Central</v>
      </c>
      <c r="M329" s="171" t="str">
        <f>INDEX('State '!$A$1:$C$62,MATCH($J329,'State '!$B:$B,0),3)</f>
        <v>Southeast</v>
      </c>
      <c r="N329" s="171"/>
      <c r="O329" s="178">
        <v>320</v>
      </c>
      <c r="P329" s="178">
        <v>64</v>
      </c>
      <c r="Q329" s="178">
        <v>298</v>
      </c>
      <c r="R329" s="177" t="s">
        <v>1276</v>
      </c>
      <c r="S329" s="171" t="s">
        <v>135</v>
      </c>
      <c r="T329" s="171" t="s">
        <v>381</v>
      </c>
      <c r="U329" s="171" t="s">
        <v>1277</v>
      </c>
      <c r="V329" s="171"/>
      <c r="W329" s="170"/>
      <c r="X329" s="170"/>
      <c r="Y329" s="170"/>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row>
    <row r="330" spans="1:262" s="59" customFormat="1" x14ac:dyDescent="0.2">
      <c r="A330" s="171">
        <v>39990</v>
      </c>
      <c r="B330" s="184" t="s">
        <v>1238</v>
      </c>
      <c r="C330" s="184" t="s">
        <v>235</v>
      </c>
      <c r="D330" s="184" t="s">
        <v>140</v>
      </c>
      <c r="E330" s="184" t="s">
        <v>143</v>
      </c>
      <c r="F330" s="185">
        <v>37956</v>
      </c>
      <c r="G330" s="186">
        <v>2003</v>
      </c>
      <c r="H330" s="171" t="s">
        <v>523</v>
      </c>
      <c r="I330" s="171" t="str">
        <f t="shared" si="15"/>
        <v>AL</v>
      </c>
      <c r="J330" s="171" t="str">
        <f t="shared" si="16"/>
        <v>FL</v>
      </c>
      <c r="K330" s="171" t="str">
        <f t="shared" si="17"/>
        <v>South Central, Southeast</v>
      </c>
      <c r="L330" s="171" t="str">
        <f>INDEX('State '!$A$1:$C$62,MATCH($I330,'State '!$B:$B,0),3)</f>
        <v>South Central</v>
      </c>
      <c r="M330" s="171" t="str">
        <f>INDEX('State '!$A$1:$C$62,MATCH($J330,'State '!$B:$B,0),3)</f>
        <v>Southeast</v>
      </c>
      <c r="N330" s="171"/>
      <c r="O330" s="178">
        <v>105</v>
      </c>
      <c r="P330" s="178">
        <v>33.299999999999997</v>
      </c>
      <c r="Q330" s="178">
        <v>121</v>
      </c>
      <c r="R330" s="177">
        <v>36</v>
      </c>
      <c r="S330" s="171" t="s">
        <v>135</v>
      </c>
      <c r="T330" s="171" t="s">
        <v>381</v>
      </c>
      <c r="U330" s="171" t="s">
        <v>1239</v>
      </c>
      <c r="V330" s="171"/>
      <c r="W330" s="170"/>
      <c r="X330" s="170"/>
      <c r="Y330" s="17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c r="FL330" s="110"/>
      <c r="FM330" s="110"/>
      <c r="FN330" s="110"/>
      <c r="FO330" s="110"/>
      <c r="FP330" s="110"/>
      <c r="FQ330" s="110"/>
      <c r="FR330" s="110"/>
      <c r="FS330" s="110"/>
      <c r="FT330" s="110"/>
      <c r="FU330" s="110"/>
      <c r="FV330" s="110"/>
      <c r="FW330" s="110"/>
      <c r="FX330" s="110"/>
      <c r="FY330" s="110"/>
      <c r="FZ330" s="110"/>
      <c r="GA330" s="110"/>
      <c r="GB330" s="110"/>
      <c r="GC330" s="110"/>
      <c r="GD330" s="110"/>
      <c r="GE330" s="110"/>
      <c r="GF330" s="110"/>
      <c r="GG330" s="110"/>
      <c r="GH330" s="110"/>
      <c r="GI330" s="110"/>
      <c r="GJ330" s="110"/>
      <c r="GK330" s="110"/>
      <c r="GL330" s="110"/>
      <c r="GM330" s="110"/>
      <c r="GN330" s="110"/>
      <c r="GO330" s="110"/>
      <c r="GP330" s="110"/>
      <c r="GQ330" s="110"/>
      <c r="GR330" s="110"/>
      <c r="GS330" s="110"/>
      <c r="GT330" s="110"/>
      <c r="GU330" s="110"/>
      <c r="GV330" s="110"/>
      <c r="GW330" s="110"/>
      <c r="GX330" s="110"/>
      <c r="GY330" s="110"/>
      <c r="GZ330" s="110"/>
      <c r="HA330" s="110"/>
      <c r="HB330" s="110"/>
      <c r="HC330" s="110"/>
      <c r="HD330" s="110"/>
      <c r="HE330" s="110"/>
      <c r="HF330" s="110"/>
      <c r="HG330" s="110"/>
      <c r="HH330" s="110"/>
      <c r="HI330" s="110"/>
      <c r="HJ330" s="110"/>
      <c r="HK330" s="110"/>
      <c r="HL330" s="110"/>
      <c r="HM330" s="110"/>
      <c r="HN330" s="110"/>
      <c r="HO330" s="110"/>
      <c r="HP330" s="110"/>
      <c r="HQ330" s="110"/>
      <c r="HR330" s="110"/>
      <c r="HS330" s="110"/>
      <c r="HT330" s="110"/>
      <c r="HU330" s="110"/>
      <c r="HV330" s="110"/>
      <c r="HW330" s="110"/>
      <c r="HX330" s="110"/>
      <c r="HY330" s="110"/>
      <c r="HZ330" s="110"/>
      <c r="IA330" s="110"/>
      <c r="IB330" s="110"/>
      <c r="IC330" s="110"/>
      <c r="ID330" s="110"/>
      <c r="IE330" s="110"/>
      <c r="IF330" s="110"/>
      <c r="IG330" s="110"/>
      <c r="IH330" s="110"/>
      <c r="II330" s="110"/>
      <c r="IJ330" s="110"/>
      <c r="IK330" s="110"/>
      <c r="IL330" s="110"/>
      <c r="IM330" s="110"/>
      <c r="IN330" s="110"/>
      <c r="IO330" s="110"/>
      <c r="IP330" s="110"/>
      <c r="IQ330" s="110"/>
      <c r="IR330" s="110"/>
      <c r="IS330" s="110"/>
      <c r="IT330" s="110"/>
      <c r="IU330" s="110"/>
      <c r="IV330" s="110"/>
      <c r="IW330" s="110"/>
      <c r="IX330" s="110"/>
      <c r="IY330" s="110"/>
      <c r="IZ330" s="110"/>
      <c r="JA330" s="110"/>
      <c r="JB330" s="110"/>
    </row>
    <row r="331" spans="1:262" x14ac:dyDescent="0.2">
      <c r="A331" s="171">
        <v>39990</v>
      </c>
      <c r="B331" s="172" t="s">
        <v>936</v>
      </c>
      <c r="C331" s="172" t="s">
        <v>235</v>
      </c>
      <c r="D331" s="172" t="s">
        <v>134</v>
      </c>
      <c r="E331" s="173" t="s">
        <v>143</v>
      </c>
      <c r="F331" s="174">
        <v>39438</v>
      </c>
      <c r="G331" s="175">
        <v>2007</v>
      </c>
      <c r="H331" s="171" t="s">
        <v>18</v>
      </c>
      <c r="I331" s="171" t="str">
        <f t="shared" si="15"/>
        <v>FL</v>
      </c>
      <c r="J331" s="171" t="str">
        <f t="shared" si="16"/>
        <v>FL</v>
      </c>
      <c r="K331" s="171" t="str">
        <f t="shared" si="17"/>
        <v>Southeast</v>
      </c>
      <c r="L331" s="171" t="str">
        <f>INDEX('State '!$A$1:$C$62,MATCH($I331,'State '!$B:$B,0),3)</f>
        <v>Southeast</v>
      </c>
      <c r="M331" s="171" t="str">
        <f>INDEX('State '!$A$1:$C$62,MATCH($J331,'State '!$B:$B,0),3)</f>
        <v>Southeast</v>
      </c>
      <c r="N331" s="171"/>
      <c r="O331" s="178">
        <v>63.5</v>
      </c>
      <c r="P331" s="177">
        <v>17.3</v>
      </c>
      <c r="Q331" s="177">
        <v>95</v>
      </c>
      <c r="R331" s="178">
        <v>36</v>
      </c>
      <c r="S331" s="179" t="s">
        <v>135</v>
      </c>
      <c r="T331" s="176" t="s">
        <v>381</v>
      </c>
      <c r="U331" s="180" t="s">
        <v>937</v>
      </c>
      <c r="V331" s="171"/>
      <c r="W331" s="170"/>
      <c r="X331" s="170"/>
      <c r="Y331" s="170"/>
      <c r="Z331" s="93"/>
      <c r="AA331" s="93"/>
      <c r="AB331" s="93"/>
    </row>
    <row r="332" spans="1:262" x14ac:dyDescent="0.2">
      <c r="A332" s="171">
        <v>40585</v>
      </c>
      <c r="B332" s="172" t="s">
        <v>522</v>
      </c>
      <c r="C332" s="172" t="s">
        <v>235</v>
      </c>
      <c r="D332" s="172" t="s">
        <v>140</v>
      </c>
      <c r="E332" s="173" t="s">
        <v>143</v>
      </c>
      <c r="F332" s="174">
        <v>40588</v>
      </c>
      <c r="G332" s="175">
        <v>2011</v>
      </c>
      <c r="H332" s="171" t="s">
        <v>523</v>
      </c>
      <c r="I332" s="171" t="str">
        <f t="shared" si="15"/>
        <v>AL</v>
      </c>
      <c r="J332" s="171" t="str">
        <f t="shared" si="16"/>
        <v>FL</v>
      </c>
      <c r="K332" s="171" t="str">
        <f t="shared" si="17"/>
        <v>South Central, Southeast</v>
      </c>
      <c r="L332" s="171" t="str">
        <f>INDEX('State '!$A$1:$C$62,MATCH($I332,'State '!$B:$B,0),3)</f>
        <v>South Central</v>
      </c>
      <c r="M332" s="171" t="str">
        <f>INDEX('State '!$A$1:$C$62,MATCH($J332,'State '!$B:$B,0),3)</f>
        <v>Southeast</v>
      </c>
      <c r="N332" s="171"/>
      <c r="O332" s="178">
        <v>2455</v>
      </c>
      <c r="P332" s="177">
        <v>483</v>
      </c>
      <c r="Q332" s="177">
        <v>820</v>
      </c>
      <c r="R332" s="178" t="s">
        <v>524</v>
      </c>
      <c r="S332" s="179" t="s">
        <v>135</v>
      </c>
      <c r="T332" s="176" t="s">
        <v>381</v>
      </c>
      <c r="U332" s="180" t="s">
        <v>525</v>
      </c>
      <c r="V332" s="171"/>
      <c r="W332" s="170"/>
      <c r="X332" s="170"/>
      <c r="Y332" s="170"/>
      <c r="Z332" s="93"/>
      <c r="AA332" s="93"/>
      <c r="AB332" s="93"/>
    </row>
    <row r="333" spans="1:262" x14ac:dyDescent="0.2">
      <c r="A333" s="171">
        <v>39990</v>
      </c>
      <c r="B333" s="172" t="s">
        <v>1004</v>
      </c>
      <c r="C333" s="172" t="s">
        <v>235</v>
      </c>
      <c r="D333" s="172" t="s">
        <v>134</v>
      </c>
      <c r="E333" s="173" t="s">
        <v>143</v>
      </c>
      <c r="F333" s="174">
        <v>39052</v>
      </c>
      <c r="G333" s="175">
        <v>2006</v>
      </c>
      <c r="H333" s="171" t="s">
        <v>18</v>
      </c>
      <c r="I333" s="171" t="str">
        <f t="shared" si="15"/>
        <v>FL</v>
      </c>
      <c r="J333" s="171" t="str">
        <f t="shared" si="16"/>
        <v>FL</v>
      </c>
      <c r="K333" s="171" t="str">
        <f t="shared" si="17"/>
        <v>Southeast</v>
      </c>
      <c r="L333" s="171" t="str">
        <f>INDEX('State '!$A$1:$C$62,MATCH($I333,'State '!$B:$B,0),3)</f>
        <v>Southeast</v>
      </c>
      <c r="M333" s="171" t="str">
        <f>INDEX('State '!$A$1:$C$62,MATCH($J333,'State '!$B:$B,0),3)</f>
        <v>Southeast</v>
      </c>
      <c r="N333" s="171"/>
      <c r="O333" s="178">
        <v>19.600000000000001</v>
      </c>
      <c r="P333" s="177">
        <v>0.3</v>
      </c>
      <c r="Q333" s="177">
        <v>100</v>
      </c>
      <c r="R333" s="178">
        <v>24</v>
      </c>
      <c r="S333" s="179" t="s">
        <v>135</v>
      </c>
      <c r="T333" s="176" t="s">
        <v>381</v>
      </c>
      <c r="U333" s="180" t="s">
        <v>1005</v>
      </c>
      <c r="V333" s="171"/>
      <c r="W333" s="170"/>
      <c r="X333" s="170"/>
      <c r="Y333" s="170"/>
      <c r="Z333" s="93"/>
      <c r="AA333" s="93"/>
      <c r="AB333" s="93"/>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19"/>
      <c r="DX333" s="19"/>
      <c r="DY333" s="19"/>
      <c r="DZ333" s="19"/>
      <c r="EA333" s="19"/>
      <c r="EB333" s="19"/>
      <c r="EC333" s="19"/>
      <c r="ED333" s="19"/>
      <c r="EE333" s="19"/>
      <c r="EF333" s="19"/>
      <c r="EG333" s="19"/>
      <c r="EH333" s="19"/>
      <c r="EI333" s="19"/>
      <c r="EJ333" s="19"/>
      <c r="EK333" s="19"/>
      <c r="EL333" s="19"/>
      <c r="EM333" s="19"/>
      <c r="EN333" s="19"/>
      <c r="EO333" s="19"/>
      <c r="EP333" s="19"/>
      <c r="EQ333" s="19"/>
      <c r="ER333" s="19"/>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c r="IN333" s="19"/>
      <c r="IO333" s="19"/>
      <c r="IP333" s="19"/>
      <c r="IQ333" s="19"/>
      <c r="IR333" s="19"/>
      <c r="IS333" s="19"/>
      <c r="IT333" s="19"/>
      <c r="IU333" s="19"/>
      <c r="IV333" s="19"/>
      <c r="IW333" s="19"/>
      <c r="IX333" s="19"/>
      <c r="IY333" s="19"/>
      <c r="IZ333" s="19"/>
      <c r="JA333" s="19"/>
      <c r="JB333" s="19"/>
    </row>
    <row r="334" spans="1:262" x14ac:dyDescent="0.2">
      <c r="A334" s="196">
        <v>43423</v>
      </c>
      <c r="B334" s="184" t="s">
        <v>2378</v>
      </c>
      <c r="C334" s="184" t="s">
        <v>235</v>
      </c>
      <c r="D334" s="184" t="s">
        <v>140</v>
      </c>
      <c r="E334" s="184" t="s">
        <v>143</v>
      </c>
      <c r="F334" s="185">
        <v>43398</v>
      </c>
      <c r="G334" s="177">
        <v>2018</v>
      </c>
      <c r="H334" s="171" t="s">
        <v>492</v>
      </c>
      <c r="I334" s="171" t="str">
        <f t="shared" si="15"/>
        <v>MS</v>
      </c>
      <c r="J334" s="171" t="str">
        <f t="shared" si="16"/>
        <v>AL</v>
      </c>
      <c r="K334" s="176" t="str">
        <f t="shared" si="17"/>
        <v>South Central</v>
      </c>
      <c r="L334" s="171" t="str">
        <f>INDEX('State '!$A$1:$C$62,MATCH($I334,'State '!$B:$B,0),3)</f>
        <v>South Central</v>
      </c>
      <c r="M334" s="171" t="str">
        <f>INDEX('State '!$A$1:$C$62,MATCH($J334,'State '!$B:$B,0),3)</f>
        <v>South Central</v>
      </c>
      <c r="N334" s="171"/>
      <c r="O334" s="178">
        <v>10.7</v>
      </c>
      <c r="P334" s="178">
        <v>1</v>
      </c>
      <c r="Q334" s="178">
        <v>69</v>
      </c>
      <c r="R334" s="177" t="s">
        <v>2379</v>
      </c>
      <c r="S334" s="171" t="s">
        <v>135</v>
      </c>
      <c r="T334" s="171" t="s">
        <v>381</v>
      </c>
      <c r="U334" s="171" t="s">
        <v>2380</v>
      </c>
      <c r="V334" s="171" t="s">
        <v>2239</v>
      </c>
      <c r="W334" s="170"/>
      <c r="X334" s="170"/>
      <c r="Y334" s="206"/>
      <c r="Z334" s="93"/>
      <c r="AA334" s="93"/>
      <c r="AB334" s="93"/>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row>
    <row r="335" spans="1:262" x14ac:dyDescent="0.2">
      <c r="A335" s="171">
        <v>40367</v>
      </c>
      <c r="B335" s="172" t="s">
        <v>664</v>
      </c>
      <c r="C335" s="172" t="s">
        <v>206</v>
      </c>
      <c r="D335" s="172" t="s">
        <v>140</v>
      </c>
      <c r="E335" s="173" t="s">
        <v>143</v>
      </c>
      <c r="F335" s="174">
        <v>40053</v>
      </c>
      <c r="G335" s="175">
        <v>2009</v>
      </c>
      <c r="H335" s="171" t="s">
        <v>36</v>
      </c>
      <c r="I335" s="171" t="str">
        <f t="shared" si="15"/>
        <v>MA</v>
      </c>
      <c r="J335" s="171" t="str">
        <f t="shared" si="16"/>
        <v>MA</v>
      </c>
      <c r="K335" s="171" t="str">
        <f t="shared" si="17"/>
        <v>Northeast</v>
      </c>
      <c r="L335" s="171" t="str">
        <f>INDEX('State '!$A$1:$C$62,MATCH($I335,'State '!$B:$B,0),3)</f>
        <v>Northeast</v>
      </c>
      <c r="M335" s="171" t="str">
        <f>INDEX('State '!$A$1:$C$62,MATCH($J335,'State '!$B:$B,0),3)</f>
        <v>Northeast</v>
      </c>
      <c r="N335" s="171"/>
      <c r="O335" s="178">
        <v>23</v>
      </c>
      <c r="P335" s="177">
        <v>5.15</v>
      </c>
      <c r="Q335" s="177">
        <v>12.3</v>
      </c>
      <c r="R335" s="178">
        <v>12</v>
      </c>
      <c r="S335" s="179" t="s">
        <v>135</v>
      </c>
      <c r="T335" s="176" t="s">
        <v>381</v>
      </c>
      <c r="U335" s="180" t="s">
        <v>665</v>
      </c>
      <c r="V335" s="171"/>
      <c r="W335" s="170"/>
      <c r="X335" s="170"/>
      <c r="Y335" s="170"/>
      <c r="Z335" s="93"/>
      <c r="AA335" s="93"/>
      <c r="AB335" s="93"/>
    </row>
    <row r="336" spans="1:262" x14ac:dyDescent="0.2">
      <c r="A336" s="171">
        <v>42900</v>
      </c>
      <c r="B336" s="184" t="s">
        <v>2038</v>
      </c>
      <c r="C336" s="184" t="s">
        <v>2039</v>
      </c>
      <c r="D336" s="184" t="s">
        <v>136</v>
      </c>
      <c r="E336" s="184" t="s">
        <v>143</v>
      </c>
      <c r="F336" s="185">
        <v>42898</v>
      </c>
      <c r="G336" s="186">
        <v>2017</v>
      </c>
      <c r="H336" s="171" t="s">
        <v>18</v>
      </c>
      <c r="I336" s="171" t="str">
        <f t="shared" si="15"/>
        <v>FL</v>
      </c>
      <c r="J336" s="171" t="str">
        <f t="shared" si="16"/>
        <v>FL</v>
      </c>
      <c r="K336" s="176" t="str">
        <f t="shared" si="17"/>
        <v>Southeast</v>
      </c>
      <c r="L336" s="171" t="str">
        <f>INDEX('State '!$A$1:$C$62,MATCH($I336,'State '!$B:$B,0),3)</f>
        <v>Southeast</v>
      </c>
      <c r="M336" s="171" t="str">
        <f>INDEX('State '!$A$1:$C$62,MATCH($J336,'State '!$B:$B,0),3)</f>
        <v>Southeast</v>
      </c>
      <c r="N336" s="171"/>
      <c r="O336" s="178">
        <v>537.29999999999995</v>
      </c>
      <c r="P336" s="178">
        <v>126</v>
      </c>
      <c r="Q336" s="178">
        <v>640</v>
      </c>
      <c r="R336" s="177">
        <v>36</v>
      </c>
      <c r="S336" s="171" t="s">
        <v>1870</v>
      </c>
      <c r="T336" s="171" t="s">
        <v>381</v>
      </c>
      <c r="U336" s="171" t="s">
        <v>2171</v>
      </c>
      <c r="V336" s="171" t="s">
        <v>2236</v>
      </c>
      <c r="W336" s="170"/>
      <c r="X336" s="170"/>
      <c r="Y336" s="170"/>
      <c r="Z336" s="93"/>
      <c r="AA336" s="93"/>
      <c r="AB336" s="93"/>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c r="IN336" s="19"/>
      <c r="IO336" s="19"/>
      <c r="IP336" s="19"/>
      <c r="IQ336" s="19"/>
      <c r="IR336" s="19"/>
      <c r="IS336" s="19"/>
      <c r="IT336" s="19"/>
      <c r="IU336" s="19"/>
      <c r="IV336" s="19"/>
      <c r="IW336" s="19"/>
      <c r="IX336" s="19"/>
      <c r="IY336" s="19"/>
      <c r="IZ336" s="19"/>
      <c r="JA336" s="19"/>
      <c r="JB336" s="19"/>
    </row>
    <row r="337" spans="1:262" ht="51" x14ac:dyDescent="0.2">
      <c r="A337" s="196">
        <v>43417</v>
      </c>
      <c r="B337" s="184" t="s">
        <v>2722</v>
      </c>
      <c r="C337" s="172" t="s">
        <v>296</v>
      </c>
      <c r="D337" s="184" t="s">
        <v>134</v>
      </c>
      <c r="E337" s="184" t="s">
        <v>143</v>
      </c>
      <c r="F337" s="185">
        <v>43404</v>
      </c>
      <c r="G337" s="177">
        <v>2018</v>
      </c>
      <c r="H337" s="171" t="s">
        <v>34</v>
      </c>
      <c r="I337" s="171" t="str">
        <f t="shared" si="15"/>
        <v>WI</v>
      </c>
      <c r="J337" s="171" t="str">
        <f t="shared" si="16"/>
        <v>WI</v>
      </c>
      <c r="K337" s="176" t="str">
        <f t="shared" si="17"/>
        <v>Midwest</v>
      </c>
      <c r="L337" s="171" t="str">
        <f>INDEX('State '!$A$1:$C$62,MATCH($I337,'State '!$B:$B,0),3)</f>
        <v>Midwest</v>
      </c>
      <c r="M337" s="171" t="str">
        <f>INDEX('State '!$A$1:$C$62,MATCH($J337,'State '!$B:$B,0),3)</f>
        <v>Midwest</v>
      </c>
      <c r="N337" s="171"/>
      <c r="O337" s="178">
        <v>26.5</v>
      </c>
      <c r="P337" s="178">
        <v>4.7</v>
      </c>
      <c r="Q337" s="178"/>
      <c r="R337" s="177">
        <v>20</v>
      </c>
      <c r="S337" s="171" t="s">
        <v>138</v>
      </c>
      <c r="T337" s="171" t="s">
        <v>2710</v>
      </c>
      <c r="U337" s="171"/>
      <c r="V337" s="171" t="s">
        <v>2236</v>
      </c>
      <c r="W337" s="170" t="s">
        <v>2723</v>
      </c>
      <c r="X337" s="170"/>
      <c r="Y337" s="170"/>
      <c r="Z337" s="93"/>
      <c r="AA337" s="93"/>
      <c r="AB337" s="93"/>
    </row>
    <row r="338" spans="1:262" x14ac:dyDescent="0.2">
      <c r="A338" s="171">
        <v>41106</v>
      </c>
      <c r="B338" s="184" t="s">
        <v>480</v>
      </c>
      <c r="C338" s="184" t="s">
        <v>3204</v>
      </c>
      <c r="D338" s="184" t="s">
        <v>140</v>
      </c>
      <c r="E338" s="184" t="s">
        <v>143</v>
      </c>
      <c r="F338" s="185">
        <v>40634</v>
      </c>
      <c r="G338" s="186">
        <v>2011</v>
      </c>
      <c r="H338" s="171" t="s">
        <v>24</v>
      </c>
      <c r="I338" s="171" t="str">
        <f t="shared" si="15"/>
        <v>NE</v>
      </c>
      <c r="J338" s="171" t="str">
        <f t="shared" si="16"/>
        <v>NE</v>
      </c>
      <c r="K338" s="171" t="str">
        <f t="shared" si="17"/>
        <v>Mountain</v>
      </c>
      <c r="L338" s="171" t="str">
        <f>INDEX('State '!$A$1:$C$62,MATCH($I338,'State '!$B:$B,0),3)</f>
        <v>Mountain</v>
      </c>
      <c r="M338" s="171" t="str">
        <f>INDEX('State '!$A$1:$C$62,MATCH($J338,'State '!$B:$B,0),3)</f>
        <v>Mountain</v>
      </c>
      <c r="N338" s="171"/>
      <c r="O338" s="178"/>
      <c r="P338" s="178">
        <v>11</v>
      </c>
      <c r="Q338" s="178"/>
      <c r="R338" s="177">
        <v>20</v>
      </c>
      <c r="S338" s="171" t="s">
        <v>135</v>
      </c>
      <c r="T338" s="171" t="s">
        <v>381</v>
      </c>
      <c r="U338" s="171" t="s">
        <v>481</v>
      </c>
      <c r="V338" s="171"/>
      <c r="W338" s="170"/>
      <c r="X338" s="170"/>
      <c r="Y338" s="170"/>
      <c r="Z338" s="93"/>
      <c r="AA338" s="93"/>
      <c r="AB338" s="93"/>
    </row>
    <row r="339" spans="1:262" s="19" customFormat="1" x14ac:dyDescent="0.2">
      <c r="A339" s="171">
        <v>39990</v>
      </c>
      <c r="B339" s="172" t="s">
        <v>1043</v>
      </c>
      <c r="C339" s="172" t="s">
        <v>314</v>
      </c>
      <c r="D339" s="172" t="s">
        <v>134</v>
      </c>
      <c r="E339" s="173" t="s">
        <v>143</v>
      </c>
      <c r="F339" s="174">
        <v>38869</v>
      </c>
      <c r="G339" s="175">
        <v>2006</v>
      </c>
      <c r="H339" s="171" t="s">
        <v>17</v>
      </c>
      <c r="I339" s="171" t="str">
        <f t="shared" ref="I339:I402" si="18">LEFT($H339,2)</f>
        <v>AL</v>
      </c>
      <c r="J339" s="171" t="str">
        <f t="shared" ref="J339:J402" si="19">RIGHT($H339,2)</f>
        <v>AL</v>
      </c>
      <c r="K339" s="171" t="str">
        <f t="shared" ref="K339:K402" si="20">IF($L339=$M339,L339,CONCATENATE($L339,", ",IF(ISBLANK(N339),"",CONCATENATE(N339,", ")),$M339))</f>
        <v>South Central</v>
      </c>
      <c r="L339" s="171" t="str">
        <f>INDEX('State '!$A$1:$C$62,MATCH($I339,'State '!$B:$B,0),3)</f>
        <v>South Central</v>
      </c>
      <c r="M339" s="171" t="str">
        <f>INDEX('State '!$A$1:$C$62,MATCH($J339,'State '!$B:$B,0),3)</f>
        <v>South Central</v>
      </c>
      <c r="N339" s="171"/>
      <c r="O339" s="178">
        <v>8</v>
      </c>
      <c r="P339" s="177">
        <v>4.3</v>
      </c>
      <c r="Q339" s="177">
        <v>250</v>
      </c>
      <c r="R339" s="178">
        <v>16</v>
      </c>
      <c r="S339" s="179" t="s">
        <v>135</v>
      </c>
      <c r="T339" s="176" t="s">
        <v>381</v>
      </c>
      <c r="U339" s="180" t="s">
        <v>1044</v>
      </c>
      <c r="V339" s="171"/>
      <c r="W339" s="170"/>
      <c r="X339" s="170"/>
      <c r="Y339" s="170"/>
    </row>
    <row r="340" spans="1:262" x14ac:dyDescent="0.2">
      <c r="A340" s="171">
        <v>39990</v>
      </c>
      <c r="B340" s="184" t="s">
        <v>752</v>
      </c>
      <c r="C340" s="184" t="s">
        <v>279</v>
      </c>
      <c r="D340" s="184" t="s">
        <v>140</v>
      </c>
      <c r="E340" s="184" t="s">
        <v>143</v>
      </c>
      <c r="F340" s="185">
        <v>39539</v>
      </c>
      <c r="G340" s="186">
        <v>2008</v>
      </c>
      <c r="H340" s="171" t="s">
        <v>6</v>
      </c>
      <c r="I340" s="171" t="str">
        <f t="shared" si="18"/>
        <v>TX</v>
      </c>
      <c r="J340" s="171" t="str">
        <f t="shared" si="19"/>
        <v>TX</v>
      </c>
      <c r="K340" s="171" t="str">
        <f t="shared" si="20"/>
        <v>South Central</v>
      </c>
      <c r="L340" s="171" t="str">
        <f>INDEX('State '!$A$1:$C$62,MATCH($I340,'State '!$B:$B,0),3)</f>
        <v>South Central</v>
      </c>
      <c r="M340" s="171" t="str">
        <f>INDEX('State '!$A$1:$C$62,MATCH($J340,'State '!$B:$B,0),3)</f>
        <v>South Central</v>
      </c>
      <c r="N340" s="171"/>
      <c r="O340" s="178">
        <v>18</v>
      </c>
      <c r="P340" s="178">
        <v>9.8000000000000007</v>
      </c>
      <c r="Q340" s="178">
        <v>1750</v>
      </c>
      <c r="R340" s="177">
        <v>42</v>
      </c>
      <c r="S340" s="171" t="s">
        <v>135</v>
      </c>
      <c r="T340" s="171" t="s">
        <v>381</v>
      </c>
      <c r="U340" s="171" t="s">
        <v>753</v>
      </c>
      <c r="V340" s="171"/>
      <c r="W340" s="170"/>
      <c r="X340" s="170"/>
      <c r="Y340" s="170"/>
      <c r="Z340" s="93"/>
      <c r="AA340" s="93"/>
      <c r="AB340" s="93"/>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row>
    <row r="341" spans="1:262" s="19" customFormat="1" x14ac:dyDescent="0.2">
      <c r="A341" s="171">
        <v>39990</v>
      </c>
      <c r="B341" s="184" t="s">
        <v>1625</v>
      </c>
      <c r="C341" s="184" t="s">
        <v>371</v>
      </c>
      <c r="D341" s="184" t="s">
        <v>140</v>
      </c>
      <c r="E341" s="184" t="s">
        <v>143</v>
      </c>
      <c r="F341" s="185">
        <v>36114</v>
      </c>
      <c r="G341" s="186">
        <v>1998</v>
      </c>
      <c r="H341" s="171" t="s">
        <v>25</v>
      </c>
      <c r="I341" s="171" t="str">
        <f t="shared" si="18"/>
        <v>CO</v>
      </c>
      <c r="J341" s="171" t="str">
        <f t="shared" si="19"/>
        <v>CO</v>
      </c>
      <c r="K341" s="171" t="str">
        <f t="shared" si="20"/>
        <v>Mountain</v>
      </c>
      <c r="L341" s="171" t="str">
        <f>INDEX('State '!$A$1:$C$62,MATCH($I341,'State '!$B:$B,0),3)</f>
        <v>Mountain</v>
      </c>
      <c r="M341" s="171" t="str">
        <f>INDEX('State '!$A$1:$C$62,MATCH($J341,'State '!$B:$B,0),3)</f>
        <v>Mountain</v>
      </c>
      <c r="N341" s="171"/>
      <c r="O341" s="178">
        <v>25.1</v>
      </c>
      <c r="P341" s="178">
        <v>53</v>
      </c>
      <c r="Q341" s="178">
        <v>269</v>
      </c>
      <c r="R341" s="177">
        <v>24</v>
      </c>
      <c r="S341" s="171" t="s">
        <v>135</v>
      </c>
      <c r="T341" s="171" t="s">
        <v>381</v>
      </c>
      <c r="U341" s="171" t="s">
        <v>1626</v>
      </c>
      <c r="V341" s="171"/>
      <c r="W341" s="170"/>
      <c r="X341" s="170"/>
      <c r="Y341" s="170"/>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row>
    <row r="342" spans="1:262" x14ac:dyDescent="0.2">
      <c r="A342" s="171">
        <v>43124</v>
      </c>
      <c r="B342" s="184" t="s">
        <v>2438</v>
      </c>
      <c r="C342" s="184" t="s">
        <v>260</v>
      </c>
      <c r="D342" s="184" t="s">
        <v>140</v>
      </c>
      <c r="E342" s="184" t="s">
        <v>143</v>
      </c>
      <c r="F342" s="185">
        <v>42887</v>
      </c>
      <c r="G342" s="186">
        <v>2017</v>
      </c>
      <c r="H342" s="171" t="s">
        <v>6</v>
      </c>
      <c r="I342" s="171" t="str">
        <f t="shared" si="18"/>
        <v>TX</v>
      </c>
      <c r="J342" s="171" t="str">
        <f t="shared" si="19"/>
        <v>TX</v>
      </c>
      <c r="K342" s="176" t="str">
        <f t="shared" si="20"/>
        <v>South Central</v>
      </c>
      <c r="L342" s="171" t="str">
        <f>INDEX('State '!$A$1:$C$62,MATCH($I342,'State '!$B:$B,0),3)</f>
        <v>South Central</v>
      </c>
      <c r="M342" s="171" t="str">
        <f>INDEX('State '!$A$1:$C$62,MATCH($J342,'State '!$B:$B,0),3)</f>
        <v>South Central</v>
      </c>
      <c r="N342" s="171"/>
      <c r="O342" s="178">
        <v>41</v>
      </c>
      <c r="P342" s="178"/>
      <c r="Q342" s="178">
        <v>210</v>
      </c>
      <c r="R342" s="177"/>
      <c r="S342" s="171" t="s">
        <v>135</v>
      </c>
      <c r="T342" s="171" t="s">
        <v>381</v>
      </c>
      <c r="U342" s="171" t="s">
        <v>2102</v>
      </c>
      <c r="V342" s="171" t="s">
        <v>2236</v>
      </c>
      <c r="W342" s="170"/>
      <c r="X342" s="170"/>
      <c r="Y342" s="170"/>
      <c r="Z342" s="93"/>
      <c r="AA342" s="93"/>
      <c r="AB342" s="93"/>
    </row>
    <row r="343" spans="1:262" x14ac:dyDescent="0.2">
      <c r="A343" s="171">
        <v>43068</v>
      </c>
      <c r="B343" s="172" t="s">
        <v>2423</v>
      </c>
      <c r="C343" s="172" t="s">
        <v>2093</v>
      </c>
      <c r="D343" s="172" t="s">
        <v>140</v>
      </c>
      <c r="E343" s="173" t="s">
        <v>143</v>
      </c>
      <c r="F343" s="174">
        <v>42987</v>
      </c>
      <c r="G343" s="175">
        <v>2017</v>
      </c>
      <c r="H343" s="171" t="s">
        <v>20</v>
      </c>
      <c r="I343" s="171" t="str">
        <f t="shared" si="18"/>
        <v>NJ</v>
      </c>
      <c r="J343" s="171" t="str">
        <f t="shared" si="19"/>
        <v>NJ</v>
      </c>
      <c r="K343" s="176" t="str">
        <f t="shared" si="20"/>
        <v>Northeast</v>
      </c>
      <c r="L343" s="171" t="str">
        <f>INDEX('State '!$A$1:$C$62,MATCH($I343,'State '!$B:$B,0),3)</f>
        <v>Northeast</v>
      </c>
      <c r="M343" s="171" t="str">
        <f>INDEX('State '!$A$1:$C$62,MATCH($J343,'State '!$B:$B,0),3)</f>
        <v>Northeast</v>
      </c>
      <c r="N343" s="171"/>
      <c r="O343" s="178">
        <v>26.7</v>
      </c>
      <c r="P343" s="177"/>
      <c r="Q343" s="177">
        <v>20</v>
      </c>
      <c r="R343" s="178"/>
      <c r="S343" s="179" t="s">
        <v>135</v>
      </c>
      <c r="T343" s="176" t="s">
        <v>381</v>
      </c>
      <c r="U343" s="180" t="s">
        <v>2094</v>
      </c>
      <c r="V343" s="171" t="s">
        <v>2236</v>
      </c>
      <c r="W343" s="170"/>
      <c r="X343" s="170"/>
      <c r="Y343" s="170"/>
      <c r="Z343" s="93"/>
      <c r="AA343" s="93"/>
      <c r="AB343" s="93"/>
    </row>
    <row r="344" spans="1:262" s="19" customFormat="1" x14ac:dyDescent="0.2">
      <c r="A344" s="196">
        <v>43182</v>
      </c>
      <c r="B344" s="172" t="s">
        <v>2424</v>
      </c>
      <c r="C344" s="184" t="s">
        <v>1932</v>
      </c>
      <c r="D344" s="184" t="s">
        <v>140</v>
      </c>
      <c r="E344" s="173" t="s">
        <v>143</v>
      </c>
      <c r="F344" s="185">
        <v>43175</v>
      </c>
      <c r="G344" s="186">
        <v>2018</v>
      </c>
      <c r="H344" s="171" t="s">
        <v>20</v>
      </c>
      <c r="I344" s="171" t="str">
        <f t="shared" si="18"/>
        <v>NJ</v>
      </c>
      <c r="J344" s="171" t="str">
        <f t="shared" si="19"/>
        <v>NJ</v>
      </c>
      <c r="K344" s="176" t="str">
        <f t="shared" si="20"/>
        <v>Northeast</v>
      </c>
      <c r="L344" s="171" t="str">
        <f>INDEX('State '!$A$1:$C$62,MATCH($I344,'State '!$B:$B,0),3)</f>
        <v>Northeast</v>
      </c>
      <c r="M344" s="171" t="str">
        <f>INDEX('State '!$A$1:$C$62,MATCH($J344,'State '!$B:$B,0),3)</f>
        <v>Northeast</v>
      </c>
      <c r="N344" s="171"/>
      <c r="O344" s="178">
        <v>116</v>
      </c>
      <c r="P344" s="178"/>
      <c r="Q344" s="178">
        <v>120</v>
      </c>
      <c r="R344" s="177"/>
      <c r="S344" s="171" t="s">
        <v>135</v>
      </c>
      <c r="T344" s="171" t="s">
        <v>381</v>
      </c>
      <c r="U344" s="171" t="s">
        <v>2094</v>
      </c>
      <c r="V344" s="171" t="s">
        <v>2236</v>
      </c>
      <c r="W344" s="181"/>
      <c r="X344" s="170"/>
      <c r="Y344" s="170"/>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row>
    <row r="345" spans="1:262" ht="25.5" x14ac:dyDescent="0.2">
      <c r="A345" s="225">
        <v>43794</v>
      </c>
      <c r="B345" s="83" t="s">
        <v>2468</v>
      </c>
      <c r="C345" s="223" t="s">
        <v>1932</v>
      </c>
      <c r="D345" s="223" t="s">
        <v>140</v>
      </c>
      <c r="E345" s="112" t="s">
        <v>143</v>
      </c>
      <c r="F345" s="63">
        <v>43791</v>
      </c>
      <c r="G345" s="64">
        <v>2020</v>
      </c>
      <c r="H345" s="225" t="s">
        <v>20</v>
      </c>
      <c r="I345" s="225" t="str">
        <f t="shared" si="18"/>
        <v>NJ</v>
      </c>
      <c r="J345" s="225" t="str">
        <f t="shared" si="19"/>
        <v>NJ</v>
      </c>
      <c r="K345" s="231" t="str">
        <f t="shared" si="20"/>
        <v>Northeast</v>
      </c>
      <c r="L345" s="225" t="str">
        <f>INDEX('State '!$A$1:$C$62,MATCH($I345,'State '!$B:$B,0),3)</f>
        <v>Northeast</v>
      </c>
      <c r="M345" s="225" t="str">
        <f>INDEX('State '!$A$1:$C$62,MATCH($J345,'State '!$B:$B,0),3)</f>
        <v>Northeast</v>
      </c>
      <c r="N345" s="225"/>
      <c r="O345" s="178">
        <v>84.6</v>
      </c>
      <c r="P345" s="199"/>
      <c r="Q345" s="165">
        <v>65</v>
      </c>
      <c r="R345" s="104"/>
      <c r="S345" s="225" t="s">
        <v>135</v>
      </c>
      <c r="T345" s="225" t="s">
        <v>381</v>
      </c>
      <c r="U345" s="225" t="s">
        <v>2469</v>
      </c>
      <c r="V345" s="225" t="s">
        <v>2236</v>
      </c>
      <c r="W345" s="223" t="s">
        <v>2756</v>
      </c>
      <c r="X345" s="223"/>
      <c r="Y345" s="226"/>
      <c r="Z345" s="93"/>
      <c r="AA345" s="93"/>
      <c r="AB345" s="93"/>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row>
    <row r="346" spans="1:262" s="19" customFormat="1" x14ac:dyDescent="0.2">
      <c r="A346" s="171">
        <v>41949</v>
      </c>
      <c r="B346" s="184" t="s">
        <v>1984</v>
      </c>
      <c r="C346" s="184" t="s">
        <v>261</v>
      </c>
      <c r="D346" s="184" t="s">
        <v>140</v>
      </c>
      <c r="E346" s="184" t="s">
        <v>143</v>
      </c>
      <c r="F346" s="185">
        <v>41906</v>
      </c>
      <c r="G346" s="186">
        <v>2014</v>
      </c>
      <c r="H346" s="171" t="s">
        <v>19</v>
      </c>
      <c r="I346" s="171" t="str">
        <f t="shared" si="18"/>
        <v>VA</v>
      </c>
      <c r="J346" s="171" t="str">
        <f t="shared" si="19"/>
        <v>VA</v>
      </c>
      <c r="K346" s="171" t="str">
        <f t="shared" si="20"/>
        <v>Northeast</v>
      </c>
      <c r="L346" s="171" t="str">
        <f>INDEX('State '!$A$1:$C$62,MATCH($I346,'State '!$B:$B,0),3)</f>
        <v>Northeast</v>
      </c>
      <c r="M346" s="171" t="str">
        <f>INDEX('State '!$A$1:$C$62,MATCH($J346,'State '!$B:$B,0),3)</f>
        <v>Northeast</v>
      </c>
      <c r="N346" s="171"/>
      <c r="O346" s="178"/>
      <c r="P346" s="178">
        <v>13</v>
      </c>
      <c r="Q346" s="178">
        <v>46</v>
      </c>
      <c r="R346" s="177">
        <v>8</v>
      </c>
      <c r="S346" s="171" t="s">
        <v>135</v>
      </c>
      <c r="T346" s="171" t="s">
        <v>381</v>
      </c>
      <c r="U346" s="171" t="s">
        <v>1985</v>
      </c>
      <c r="V346" s="171"/>
      <c r="W346" s="170"/>
      <c r="X346" s="170"/>
      <c r="Y346" s="170"/>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row>
    <row r="347" spans="1:262" x14ac:dyDescent="0.2">
      <c r="A347" s="171">
        <v>40388</v>
      </c>
      <c r="B347" s="184" t="s">
        <v>590</v>
      </c>
      <c r="C347" s="184" t="s">
        <v>251</v>
      </c>
      <c r="D347" s="184" t="s">
        <v>134</v>
      </c>
      <c r="E347" s="184" t="s">
        <v>143</v>
      </c>
      <c r="F347" s="185">
        <v>40483</v>
      </c>
      <c r="G347" s="186">
        <v>2010</v>
      </c>
      <c r="H347" s="171" t="s">
        <v>13</v>
      </c>
      <c r="I347" s="171" t="str">
        <f t="shared" si="18"/>
        <v>CA</v>
      </c>
      <c r="J347" s="171" t="str">
        <f t="shared" si="19"/>
        <v>CA</v>
      </c>
      <c r="K347" s="171" t="str">
        <f t="shared" si="20"/>
        <v>Pacific</v>
      </c>
      <c r="L347" s="171" t="str">
        <f>INDEX('State '!$A$1:$C$62,MATCH($I347,'State '!$B:$B,0),3)</f>
        <v>Pacific</v>
      </c>
      <c r="M347" s="171" t="str">
        <f>INDEX('State '!$A$1:$C$62,MATCH($J347,'State '!$B:$B,0),3)</f>
        <v>Pacific</v>
      </c>
      <c r="N347" s="171"/>
      <c r="O347" s="178">
        <v>45</v>
      </c>
      <c r="P347" s="178">
        <v>27</v>
      </c>
      <c r="Q347" s="178">
        <v>200</v>
      </c>
      <c r="R347" s="177">
        <v>30</v>
      </c>
      <c r="S347" s="171" t="s">
        <v>138</v>
      </c>
      <c r="T347" s="171" t="s">
        <v>187</v>
      </c>
      <c r="U347" s="171" t="s">
        <v>382</v>
      </c>
      <c r="V347" s="171"/>
      <c r="W347" s="170"/>
      <c r="X347" s="170"/>
      <c r="Y347" s="170"/>
      <c r="Z347" s="93"/>
      <c r="AA347" s="93"/>
      <c r="AB347" s="93"/>
    </row>
    <row r="348" spans="1:262" s="19" customFormat="1" x14ac:dyDescent="0.2">
      <c r="A348" s="196">
        <v>39990</v>
      </c>
      <c r="B348" s="184" t="s">
        <v>1808</v>
      </c>
      <c r="C348" s="184" t="s">
        <v>363</v>
      </c>
      <c r="D348" s="184" t="s">
        <v>140</v>
      </c>
      <c r="E348" s="184" t="s">
        <v>143</v>
      </c>
      <c r="F348" s="185">
        <v>35370</v>
      </c>
      <c r="G348" s="186">
        <v>1996</v>
      </c>
      <c r="H348" s="171" t="s">
        <v>41</v>
      </c>
      <c r="I348" s="171" t="str">
        <f t="shared" si="18"/>
        <v>MI</v>
      </c>
      <c r="J348" s="171" t="str">
        <f t="shared" si="19"/>
        <v>MI</v>
      </c>
      <c r="K348" s="171" t="str">
        <f t="shared" si="20"/>
        <v>Midwest</v>
      </c>
      <c r="L348" s="171" t="str">
        <f>INDEX('State '!$A$1:$C$62,MATCH($I348,'State '!$B:$B,0),3)</f>
        <v>Midwest</v>
      </c>
      <c r="M348" s="171" t="str">
        <f>INDEX('State '!$A$1:$C$62,MATCH($J348,'State '!$B:$B,0),3)</f>
        <v>Midwest</v>
      </c>
      <c r="N348" s="171"/>
      <c r="O348" s="178">
        <v>17.399999999999999</v>
      </c>
      <c r="P348" s="178">
        <v>13.8</v>
      </c>
      <c r="Q348" s="178">
        <v>5</v>
      </c>
      <c r="R348" s="177">
        <v>36</v>
      </c>
      <c r="S348" s="171" t="s">
        <v>135</v>
      </c>
      <c r="T348" s="171" t="s">
        <v>381</v>
      </c>
      <c r="U348" s="171" t="s">
        <v>1809</v>
      </c>
      <c r="V348" s="171"/>
      <c r="W348" s="170"/>
      <c r="X348" s="170"/>
      <c r="Y348" s="170"/>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row>
    <row r="349" spans="1:262" s="19" customFormat="1" x14ac:dyDescent="0.2">
      <c r="A349" s="171">
        <v>39990</v>
      </c>
      <c r="B349" s="184" t="s">
        <v>1663</v>
      </c>
      <c r="C349" s="184" t="s">
        <v>363</v>
      </c>
      <c r="D349" s="184" t="s">
        <v>140</v>
      </c>
      <c r="E349" s="184" t="s">
        <v>143</v>
      </c>
      <c r="F349" s="185">
        <v>36100</v>
      </c>
      <c r="G349" s="186">
        <v>1998</v>
      </c>
      <c r="H349" s="171" t="s">
        <v>41</v>
      </c>
      <c r="I349" s="171" t="str">
        <f t="shared" si="18"/>
        <v>MI</v>
      </c>
      <c r="J349" s="171" t="str">
        <f t="shared" si="19"/>
        <v>MI</v>
      </c>
      <c r="K349" s="171" t="str">
        <f t="shared" si="20"/>
        <v>Midwest</v>
      </c>
      <c r="L349" s="171" t="str">
        <f>INDEX('State '!$A$1:$C$62,MATCH($I349,'State '!$B:$B,0),3)</f>
        <v>Midwest</v>
      </c>
      <c r="M349" s="171" t="str">
        <f>INDEX('State '!$A$1:$C$62,MATCH($J349,'State '!$B:$B,0),3)</f>
        <v>Midwest</v>
      </c>
      <c r="N349" s="171"/>
      <c r="O349" s="178">
        <v>33.4</v>
      </c>
      <c r="P349" s="178">
        <v>24.5</v>
      </c>
      <c r="Q349" s="178"/>
      <c r="R349" s="177">
        <v>36</v>
      </c>
      <c r="S349" s="171" t="s">
        <v>135</v>
      </c>
      <c r="T349" s="171" t="s">
        <v>381</v>
      </c>
      <c r="U349" s="171" t="s">
        <v>1664</v>
      </c>
      <c r="V349" s="171"/>
      <c r="W349" s="170"/>
      <c r="X349" s="170"/>
      <c r="Y349" s="170"/>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row>
    <row r="350" spans="1:262" x14ac:dyDescent="0.2">
      <c r="A350" s="171">
        <v>39990</v>
      </c>
      <c r="B350" s="184" t="s">
        <v>1509</v>
      </c>
      <c r="C350" s="184" t="s">
        <v>363</v>
      </c>
      <c r="D350" s="184" t="s">
        <v>140</v>
      </c>
      <c r="E350" s="184" t="s">
        <v>143</v>
      </c>
      <c r="F350" s="185">
        <v>36817</v>
      </c>
      <c r="G350" s="186">
        <v>2000</v>
      </c>
      <c r="H350" s="171" t="s">
        <v>41</v>
      </c>
      <c r="I350" s="171" t="str">
        <f t="shared" si="18"/>
        <v>MI</v>
      </c>
      <c r="J350" s="171" t="str">
        <f t="shared" si="19"/>
        <v>MI</v>
      </c>
      <c r="K350" s="171" t="str">
        <f t="shared" si="20"/>
        <v>Midwest</v>
      </c>
      <c r="L350" s="171" t="str">
        <f>INDEX('State '!$A$1:$C$62,MATCH($I350,'State '!$B:$B,0),3)</f>
        <v>Midwest</v>
      </c>
      <c r="M350" s="171" t="str">
        <f>INDEX('State '!$A$1:$C$62,MATCH($J350,'State '!$B:$B,0),3)</f>
        <v>Midwest</v>
      </c>
      <c r="N350" s="171"/>
      <c r="O350" s="178">
        <v>11.1</v>
      </c>
      <c r="P350" s="178">
        <v>14</v>
      </c>
      <c r="Q350" s="178"/>
      <c r="R350" s="177">
        <v>12</v>
      </c>
      <c r="S350" s="171" t="s">
        <v>135</v>
      </c>
      <c r="T350" s="171" t="s">
        <v>381</v>
      </c>
      <c r="U350" s="171" t="s">
        <v>1510</v>
      </c>
      <c r="V350" s="171"/>
      <c r="W350" s="170"/>
      <c r="X350" s="170"/>
      <c r="Y350" s="170"/>
      <c r="Z350" s="93"/>
      <c r="AA350" s="93"/>
      <c r="AB350" s="93"/>
    </row>
    <row r="351" spans="1:262" x14ac:dyDescent="0.2">
      <c r="A351" s="196">
        <v>39990</v>
      </c>
      <c r="B351" s="184" t="s">
        <v>1810</v>
      </c>
      <c r="C351" s="184" t="s">
        <v>363</v>
      </c>
      <c r="D351" s="184" t="s">
        <v>140</v>
      </c>
      <c r="E351" s="184" t="s">
        <v>143</v>
      </c>
      <c r="F351" s="185">
        <v>35377</v>
      </c>
      <c r="G351" s="186">
        <v>1996</v>
      </c>
      <c r="H351" s="171" t="s">
        <v>1499</v>
      </c>
      <c r="I351" s="171" t="str">
        <f t="shared" si="18"/>
        <v>MI</v>
      </c>
      <c r="J351" s="171" t="str">
        <f t="shared" si="19"/>
        <v>ON</v>
      </c>
      <c r="K351" s="171" t="str">
        <f t="shared" si="20"/>
        <v>Midwest, Canada</v>
      </c>
      <c r="L351" s="171" t="str">
        <f>INDEX('State '!$A$1:$C$62,MATCH($I351,'State '!$B:$B,0),3)</f>
        <v>Midwest</v>
      </c>
      <c r="M351" s="171" t="str">
        <f>INDEX('State '!$A$1:$C$62,MATCH($J351,'State '!$B:$B,0),3)</f>
        <v>Canada</v>
      </c>
      <c r="N351" s="171"/>
      <c r="O351" s="178">
        <v>3.9</v>
      </c>
      <c r="P351" s="178">
        <v>0.2</v>
      </c>
      <c r="Q351" s="178">
        <v>50</v>
      </c>
      <c r="R351" s="177">
        <v>36</v>
      </c>
      <c r="S351" s="171" t="s">
        <v>135</v>
      </c>
      <c r="T351" s="171" t="s">
        <v>381</v>
      </c>
      <c r="U351" s="171" t="s">
        <v>1811</v>
      </c>
      <c r="V351" s="171"/>
      <c r="W351" s="170"/>
      <c r="X351" s="170"/>
      <c r="Y351" s="170"/>
      <c r="Z351" s="93"/>
      <c r="AA351" s="93"/>
      <c r="AB351" s="93"/>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19"/>
      <c r="DX351" s="19"/>
      <c r="DY351" s="19"/>
      <c r="DZ351" s="19"/>
      <c r="EA351" s="19"/>
      <c r="EB351" s="19"/>
      <c r="EC351" s="19"/>
      <c r="ED351" s="19"/>
      <c r="EE351" s="19"/>
      <c r="EF351" s="19"/>
      <c r="EG351" s="19"/>
      <c r="EH351" s="19"/>
      <c r="EI351" s="19"/>
      <c r="EJ351" s="19"/>
      <c r="EK351" s="19"/>
      <c r="EL351" s="19"/>
      <c r="EM351" s="19"/>
      <c r="EN351" s="19"/>
      <c r="EO351" s="19"/>
      <c r="EP351" s="19"/>
      <c r="EQ351" s="19"/>
      <c r="ER351" s="19"/>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row>
    <row r="352" spans="1:262" s="19" customFormat="1" x14ac:dyDescent="0.2">
      <c r="A352" s="171">
        <v>39990</v>
      </c>
      <c r="B352" s="184" t="s">
        <v>1658</v>
      </c>
      <c r="C352" s="184" t="s">
        <v>363</v>
      </c>
      <c r="D352" s="184" t="s">
        <v>140</v>
      </c>
      <c r="E352" s="184" t="s">
        <v>143</v>
      </c>
      <c r="F352" s="185">
        <v>36100</v>
      </c>
      <c r="G352" s="186">
        <v>1998</v>
      </c>
      <c r="H352" s="171" t="s">
        <v>1659</v>
      </c>
      <c r="I352" s="171" t="str">
        <f t="shared" si="18"/>
        <v>MB</v>
      </c>
      <c r="J352" s="171" t="str">
        <f t="shared" si="19"/>
        <v>MI</v>
      </c>
      <c r="K352" s="171" t="str">
        <f t="shared" si="20"/>
        <v>Canada, Midwest</v>
      </c>
      <c r="L352" s="171" t="str">
        <f>INDEX('State '!$A$1:$C$62,MATCH($I352,'State '!$B:$B,0),3)</f>
        <v>Canada</v>
      </c>
      <c r="M352" s="171" t="str">
        <f>INDEX('State '!$A$1:$C$62,MATCH($J352,'State '!$B:$B,0),3)</f>
        <v>Midwest</v>
      </c>
      <c r="N352" s="171"/>
      <c r="O352" s="178">
        <v>122.8</v>
      </c>
      <c r="P352" s="178">
        <v>72</v>
      </c>
      <c r="Q352" s="178">
        <v>126</v>
      </c>
      <c r="R352" s="177">
        <v>36</v>
      </c>
      <c r="S352" s="171" t="s">
        <v>135</v>
      </c>
      <c r="T352" s="171" t="s">
        <v>381</v>
      </c>
      <c r="U352" s="171" t="s">
        <v>1660</v>
      </c>
      <c r="V352" s="171"/>
      <c r="W352" s="170"/>
      <c r="X352" s="170"/>
      <c r="Y352" s="170"/>
    </row>
    <row r="353" spans="1:262" s="19" customFormat="1" x14ac:dyDescent="0.2">
      <c r="A353" s="171">
        <v>40683</v>
      </c>
      <c r="B353" s="172" t="s">
        <v>232</v>
      </c>
      <c r="C353" s="172" t="s">
        <v>232</v>
      </c>
      <c r="D353" s="172" t="s">
        <v>134</v>
      </c>
      <c r="E353" s="173" t="s">
        <v>143</v>
      </c>
      <c r="F353" s="174">
        <v>40612</v>
      </c>
      <c r="G353" s="175">
        <v>2011</v>
      </c>
      <c r="H353" s="171" t="s">
        <v>433</v>
      </c>
      <c r="I353" s="171" t="str">
        <f t="shared" si="18"/>
        <v>TX</v>
      </c>
      <c r="J353" s="171" t="str">
        <f t="shared" si="19"/>
        <v>LA</v>
      </c>
      <c r="K353" s="171" t="str">
        <f t="shared" si="20"/>
        <v>South Central</v>
      </c>
      <c r="L353" s="171" t="str">
        <f>INDEX('State '!$A$1:$C$62,MATCH($I353,'State '!$B:$B,0),3)</f>
        <v>South Central</v>
      </c>
      <c r="M353" s="171" t="str">
        <f>INDEX('State '!$A$1:$C$62,MATCH($J353,'State '!$B:$B,0),3)</f>
        <v>South Central</v>
      </c>
      <c r="N353" s="171"/>
      <c r="O353" s="178"/>
      <c r="P353" s="177">
        <v>69</v>
      </c>
      <c r="Q353" s="177">
        <v>2500</v>
      </c>
      <c r="R353" s="178">
        <v>42</v>
      </c>
      <c r="S353" s="179" t="s">
        <v>135</v>
      </c>
      <c r="T353" s="176" t="s">
        <v>381</v>
      </c>
      <c r="U353" s="180" t="s">
        <v>440</v>
      </c>
      <c r="V353" s="171" t="s">
        <v>2239</v>
      </c>
      <c r="W353" s="170"/>
      <c r="X353" s="170"/>
      <c r="Y353" s="170"/>
    </row>
    <row r="354" spans="1:262" s="19" customFormat="1" x14ac:dyDescent="0.2">
      <c r="A354" s="171">
        <v>41615</v>
      </c>
      <c r="B354" s="172" t="s">
        <v>1862</v>
      </c>
      <c r="C354" s="172" t="s">
        <v>218</v>
      </c>
      <c r="D354" s="172" t="s">
        <v>140</v>
      </c>
      <c r="E354" s="173" t="s">
        <v>143</v>
      </c>
      <c r="F354" s="174">
        <v>41579</v>
      </c>
      <c r="G354" s="175">
        <v>2013</v>
      </c>
      <c r="H354" s="171" t="s">
        <v>55</v>
      </c>
      <c r="I354" s="171" t="str">
        <f t="shared" si="18"/>
        <v>DE</v>
      </c>
      <c r="J354" s="171" t="str">
        <f t="shared" si="19"/>
        <v>DE</v>
      </c>
      <c r="K354" s="171" t="str">
        <f t="shared" si="20"/>
        <v>Northeast</v>
      </c>
      <c r="L354" s="171" t="str">
        <f>INDEX('State '!$A$1:$C$62,MATCH($I354,'State '!$B:$B,0),3)</f>
        <v>Northeast</v>
      </c>
      <c r="M354" s="171" t="str">
        <f>INDEX('State '!$A$1:$C$62,MATCH($J354,'State '!$B:$B,0),3)</f>
        <v>Northeast</v>
      </c>
      <c r="N354" s="171"/>
      <c r="O354" s="178">
        <v>16.283000000000001</v>
      </c>
      <c r="P354" s="177">
        <v>11</v>
      </c>
      <c r="Q354" s="177">
        <v>15</v>
      </c>
      <c r="R354" s="178">
        <v>16</v>
      </c>
      <c r="S354" s="179" t="s">
        <v>135</v>
      </c>
      <c r="T354" s="176" t="s">
        <v>381</v>
      </c>
      <c r="U354" s="180" t="s">
        <v>1863</v>
      </c>
      <c r="V354" s="171"/>
      <c r="W354" s="170"/>
      <c r="X354" s="170"/>
      <c r="Y354" s="170"/>
    </row>
    <row r="355" spans="1:262" s="19" customFormat="1" x14ac:dyDescent="0.2">
      <c r="A355" s="171">
        <v>40389</v>
      </c>
      <c r="B355" s="184" t="s">
        <v>708</v>
      </c>
      <c r="C355" s="184" t="s">
        <v>272</v>
      </c>
      <c r="D355" s="184" t="s">
        <v>134</v>
      </c>
      <c r="E355" s="184" t="s">
        <v>143</v>
      </c>
      <c r="F355" s="185">
        <v>40035</v>
      </c>
      <c r="G355" s="186">
        <v>2009</v>
      </c>
      <c r="H355" s="171" t="s">
        <v>10</v>
      </c>
      <c r="I355" s="171" t="str">
        <f t="shared" si="18"/>
        <v>NY</v>
      </c>
      <c r="J355" s="171" t="str">
        <f t="shared" si="19"/>
        <v>NY</v>
      </c>
      <c r="K355" s="171" t="str">
        <f t="shared" si="20"/>
        <v>Northeast</v>
      </c>
      <c r="L355" s="171" t="str">
        <f>INDEX('State '!$A$1:$C$62,MATCH($I355,'State '!$B:$B,0),3)</f>
        <v>Northeast</v>
      </c>
      <c r="M355" s="171" t="str">
        <f>INDEX('State '!$A$1:$C$62,MATCH($J355,'State '!$B:$B,0),3)</f>
        <v>Northeast</v>
      </c>
      <c r="N355" s="171"/>
      <c r="O355" s="178">
        <v>4.5999999999999996</v>
      </c>
      <c r="P355" s="178">
        <v>3.7</v>
      </c>
      <c r="Q355" s="178">
        <v>400</v>
      </c>
      <c r="R355" s="177">
        <v>16</v>
      </c>
      <c r="S355" s="171" t="s">
        <v>135</v>
      </c>
      <c r="T355" s="171" t="s">
        <v>381</v>
      </c>
      <c r="U355" s="171" t="s">
        <v>709</v>
      </c>
      <c r="V355" s="171"/>
      <c r="W355" s="170"/>
      <c r="X355" s="170"/>
      <c r="Y355" s="170"/>
    </row>
    <row r="356" spans="1:262" s="19" customFormat="1" x14ac:dyDescent="0.2">
      <c r="A356" s="171">
        <v>39990</v>
      </c>
      <c r="B356" s="184" t="s">
        <v>1727</v>
      </c>
      <c r="C356" s="184" t="s">
        <v>239</v>
      </c>
      <c r="D356" s="184" t="s">
        <v>136</v>
      </c>
      <c r="E356" s="184" t="s">
        <v>143</v>
      </c>
      <c r="F356" s="185">
        <v>35751</v>
      </c>
      <c r="G356" s="186">
        <v>1997</v>
      </c>
      <c r="H356" s="171" t="s">
        <v>0</v>
      </c>
      <c r="I356" s="171" t="str">
        <f t="shared" si="18"/>
        <v>LA</v>
      </c>
      <c r="J356" s="171" t="str">
        <f t="shared" si="19"/>
        <v>LA</v>
      </c>
      <c r="K356" s="171" t="str">
        <f t="shared" si="20"/>
        <v>South Central</v>
      </c>
      <c r="L356" s="171" t="str">
        <f>INDEX('State '!$A$1:$C$62,MATCH($I356,'State '!$B:$B,0),3)</f>
        <v>South Central</v>
      </c>
      <c r="M356" s="171" t="str">
        <f>INDEX('State '!$A$1:$C$62,MATCH($J356,'State '!$B:$B,0),3)</f>
        <v>South Central</v>
      </c>
      <c r="N356" s="171"/>
      <c r="O356" s="178">
        <v>20.5</v>
      </c>
      <c r="P356" s="178">
        <v>16</v>
      </c>
      <c r="Q356" s="178">
        <v>735</v>
      </c>
      <c r="R356" s="177">
        <v>30</v>
      </c>
      <c r="S356" s="171" t="s">
        <v>135</v>
      </c>
      <c r="T356" s="171" t="s">
        <v>381</v>
      </c>
      <c r="U356" s="171" t="s">
        <v>1728</v>
      </c>
      <c r="V356" s="171"/>
      <c r="W356" s="170"/>
      <c r="X356" s="170"/>
      <c r="Y356" s="170"/>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row>
    <row r="357" spans="1:262" s="19" customFormat="1" x14ac:dyDescent="0.2">
      <c r="A357" s="171">
        <v>39990</v>
      </c>
      <c r="B357" s="184" t="s">
        <v>1039</v>
      </c>
      <c r="C357" s="184" t="s">
        <v>239</v>
      </c>
      <c r="D357" s="184" t="s">
        <v>140</v>
      </c>
      <c r="E357" s="184" t="s">
        <v>143</v>
      </c>
      <c r="F357" s="185">
        <v>39066</v>
      </c>
      <c r="G357" s="186">
        <v>2006</v>
      </c>
      <c r="H357" s="171" t="s">
        <v>433</v>
      </c>
      <c r="I357" s="171" t="str">
        <f t="shared" si="18"/>
        <v>TX</v>
      </c>
      <c r="J357" s="171" t="str">
        <f t="shared" si="19"/>
        <v>LA</v>
      </c>
      <c r="K357" s="171" t="str">
        <f t="shared" si="20"/>
        <v>South Central</v>
      </c>
      <c r="L357" s="171" t="str">
        <f>INDEX('State '!$A$1:$C$62,MATCH($I357,'State '!$B:$B,0),3)</f>
        <v>South Central</v>
      </c>
      <c r="M357" s="171" t="str">
        <f>INDEX('State '!$A$1:$C$62,MATCH($J357,'State '!$B:$B,0),3)</f>
        <v>South Central</v>
      </c>
      <c r="N357" s="171"/>
      <c r="O357" s="178">
        <v>47.9</v>
      </c>
      <c r="P357" s="178">
        <v>20.5</v>
      </c>
      <c r="Q357" s="178">
        <v>122.4</v>
      </c>
      <c r="R357" s="177">
        <v>42</v>
      </c>
      <c r="S357" s="171" t="s">
        <v>135</v>
      </c>
      <c r="T357" s="171" t="s">
        <v>381</v>
      </c>
      <c r="U357" s="171" t="s">
        <v>1040</v>
      </c>
      <c r="V357" s="171"/>
      <c r="W357" s="170"/>
      <c r="X357" s="170"/>
      <c r="Y357" s="170"/>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row>
    <row r="358" spans="1:262" s="19" customFormat="1" x14ac:dyDescent="0.2">
      <c r="A358" s="171">
        <v>39990</v>
      </c>
      <c r="B358" s="184" t="s">
        <v>1656</v>
      </c>
      <c r="C358" s="184" t="s">
        <v>239</v>
      </c>
      <c r="D358" s="184" t="s">
        <v>140</v>
      </c>
      <c r="E358" s="184" t="s">
        <v>143</v>
      </c>
      <c r="F358" s="185">
        <v>36124</v>
      </c>
      <c r="G358" s="186">
        <v>1998</v>
      </c>
      <c r="H358" s="171" t="s">
        <v>523</v>
      </c>
      <c r="I358" s="171" t="str">
        <f t="shared" si="18"/>
        <v>AL</v>
      </c>
      <c r="J358" s="171" t="str">
        <f t="shared" si="19"/>
        <v>FL</v>
      </c>
      <c r="K358" s="171" t="str">
        <f t="shared" si="20"/>
        <v>South Central, Southeast</v>
      </c>
      <c r="L358" s="171" t="str">
        <f>INDEX('State '!$A$1:$C$62,MATCH($I358,'State '!$B:$B,0),3)</f>
        <v>South Central</v>
      </c>
      <c r="M358" s="171" t="str">
        <f>INDEX('State '!$A$1:$C$62,MATCH($J358,'State '!$B:$B,0),3)</f>
        <v>Southeast</v>
      </c>
      <c r="N358" s="171"/>
      <c r="O358" s="178">
        <v>0.6</v>
      </c>
      <c r="P358" s="178">
        <v>5</v>
      </c>
      <c r="Q358" s="178">
        <v>25</v>
      </c>
      <c r="R358" s="177">
        <v>10</v>
      </c>
      <c r="S358" s="171" t="s">
        <v>135</v>
      </c>
      <c r="T358" s="171" t="s">
        <v>381</v>
      </c>
      <c r="U358" s="171" t="s">
        <v>1657</v>
      </c>
      <c r="V358" s="171"/>
      <c r="W358" s="170"/>
      <c r="X358" s="170"/>
      <c r="Y358" s="170"/>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row>
    <row r="359" spans="1:262" s="19" customFormat="1" x14ac:dyDescent="0.2">
      <c r="A359" s="171">
        <v>39990</v>
      </c>
      <c r="B359" s="184" t="s">
        <v>2128</v>
      </c>
      <c r="C359" s="184" t="s">
        <v>239</v>
      </c>
      <c r="D359" s="184" t="s">
        <v>140</v>
      </c>
      <c r="E359" s="184" t="s">
        <v>143</v>
      </c>
      <c r="F359" s="185">
        <v>39811</v>
      </c>
      <c r="G359" s="186">
        <v>2008</v>
      </c>
      <c r="H359" s="171" t="s">
        <v>14</v>
      </c>
      <c r="I359" s="171" t="str">
        <f t="shared" si="18"/>
        <v>MS</v>
      </c>
      <c r="J359" s="171" t="str">
        <f t="shared" si="19"/>
        <v>MS</v>
      </c>
      <c r="K359" s="171" t="str">
        <f t="shared" si="20"/>
        <v>South Central</v>
      </c>
      <c r="L359" s="171" t="str">
        <f>INDEX('State '!$A$1:$C$62,MATCH($I359,'State '!$B:$B,0),3)</f>
        <v>South Central</v>
      </c>
      <c r="M359" s="171" t="str">
        <f>INDEX('State '!$A$1:$C$62,MATCH($J359,'State '!$B:$B,0),3)</f>
        <v>South Central</v>
      </c>
      <c r="N359" s="171"/>
      <c r="O359" s="178">
        <v>25</v>
      </c>
      <c r="P359" s="178">
        <v>17.8</v>
      </c>
      <c r="Q359" s="178">
        <v>1000</v>
      </c>
      <c r="R359" s="177">
        <v>42</v>
      </c>
      <c r="S359" s="171" t="s">
        <v>135</v>
      </c>
      <c r="T359" s="171" t="s">
        <v>381</v>
      </c>
      <c r="U359" s="171" t="s">
        <v>806</v>
      </c>
      <c r="V359" s="171"/>
      <c r="W359" s="170"/>
      <c r="X359" s="170"/>
      <c r="Y359" s="170"/>
    </row>
    <row r="360" spans="1:262" s="19" customFormat="1" x14ac:dyDescent="0.2">
      <c r="A360" s="171">
        <v>39990</v>
      </c>
      <c r="B360" s="184" t="s">
        <v>1324</v>
      </c>
      <c r="C360" s="184" t="s">
        <v>239</v>
      </c>
      <c r="D360" s="184" t="s">
        <v>140</v>
      </c>
      <c r="E360" s="184" t="s">
        <v>143</v>
      </c>
      <c r="F360" s="185">
        <v>37561</v>
      </c>
      <c r="G360" s="186">
        <v>2002</v>
      </c>
      <c r="H360" s="171" t="s">
        <v>17</v>
      </c>
      <c r="I360" s="171" t="str">
        <f t="shared" si="18"/>
        <v>AL</v>
      </c>
      <c r="J360" s="171" t="str">
        <f t="shared" si="19"/>
        <v>AL</v>
      </c>
      <c r="K360" s="171" t="str">
        <f t="shared" si="20"/>
        <v>South Central</v>
      </c>
      <c r="L360" s="171" t="str">
        <f>INDEX('State '!$A$1:$C$62,MATCH($I360,'State '!$B:$B,0),3)</f>
        <v>South Central</v>
      </c>
      <c r="M360" s="171" t="str">
        <f>INDEX('State '!$A$1:$C$62,MATCH($J360,'State '!$B:$B,0),3)</f>
        <v>South Central</v>
      </c>
      <c r="N360" s="171"/>
      <c r="O360" s="178"/>
      <c r="P360" s="178">
        <v>29</v>
      </c>
      <c r="Q360" s="178">
        <v>236</v>
      </c>
      <c r="R360" s="177" t="s">
        <v>413</v>
      </c>
      <c r="S360" s="171" t="s">
        <v>135</v>
      </c>
      <c r="T360" s="171" t="s">
        <v>381</v>
      </c>
      <c r="U360" s="171" t="s">
        <v>1325</v>
      </c>
      <c r="V360" s="171"/>
      <c r="W360" s="170"/>
      <c r="X360" s="170"/>
      <c r="Y360" s="170"/>
    </row>
    <row r="361" spans="1:262" s="19" customFormat="1" x14ac:dyDescent="0.2">
      <c r="A361" s="171">
        <v>39990</v>
      </c>
      <c r="B361" s="184" t="s">
        <v>776</v>
      </c>
      <c r="C361" s="184" t="s">
        <v>239</v>
      </c>
      <c r="D361" s="184" t="s">
        <v>140</v>
      </c>
      <c r="E361" s="184" t="s">
        <v>143</v>
      </c>
      <c r="F361" s="185">
        <v>39691</v>
      </c>
      <c r="G361" s="186">
        <v>2008</v>
      </c>
      <c r="H361" s="171" t="s">
        <v>492</v>
      </c>
      <c r="I361" s="171" t="str">
        <f t="shared" si="18"/>
        <v>MS</v>
      </c>
      <c r="J361" s="171" t="str">
        <f t="shared" si="19"/>
        <v>AL</v>
      </c>
      <c r="K361" s="171" t="str">
        <f t="shared" si="20"/>
        <v>South Central</v>
      </c>
      <c r="L361" s="171" t="str">
        <f>INDEX('State '!$A$1:$C$62,MATCH($I361,'State '!$B:$B,0),3)</f>
        <v>South Central</v>
      </c>
      <c r="M361" s="171" t="str">
        <f>INDEX('State '!$A$1:$C$62,MATCH($J361,'State '!$B:$B,0),3)</f>
        <v>South Central</v>
      </c>
      <c r="N361" s="171"/>
      <c r="O361" s="178">
        <v>22.99</v>
      </c>
      <c r="P361" s="178"/>
      <c r="Q361" s="178">
        <v>250</v>
      </c>
      <c r="R361" s="177"/>
      <c r="S361" s="171" t="s">
        <v>135</v>
      </c>
      <c r="T361" s="171" t="s">
        <v>381</v>
      </c>
      <c r="U361" s="171" t="s">
        <v>777</v>
      </c>
      <c r="V361" s="171"/>
      <c r="W361" s="170"/>
      <c r="X361" s="170"/>
      <c r="Y361" s="170"/>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row>
    <row r="362" spans="1:262" x14ac:dyDescent="0.2">
      <c r="A362" s="171">
        <v>39990</v>
      </c>
      <c r="B362" s="184" t="s">
        <v>828</v>
      </c>
      <c r="C362" s="184" t="s">
        <v>239</v>
      </c>
      <c r="D362" s="184" t="s">
        <v>140</v>
      </c>
      <c r="E362" s="184" t="s">
        <v>143</v>
      </c>
      <c r="F362" s="185">
        <v>39600</v>
      </c>
      <c r="G362" s="186">
        <v>2008</v>
      </c>
      <c r="H362" s="171" t="s">
        <v>492</v>
      </c>
      <c r="I362" s="171" t="str">
        <f t="shared" si="18"/>
        <v>MS</v>
      </c>
      <c r="J362" s="171" t="str">
        <f t="shared" si="19"/>
        <v>AL</v>
      </c>
      <c r="K362" s="171" t="str">
        <f t="shared" si="20"/>
        <v>South Central</v>
      </c>
      <c r="L362" s="171" t="str">
        <f>INDEX('State '!$A$1:$C$62,MATCH($I362,'State '!$B:$B,0),3)</f>
        <v>South Central</v>
      </c>
      <c r="M362" s="171" t="str">
        <f>INDEX('State '!$A$1:$C$62,MATCH($J362,'State '!$B:$B,0),3)</f>
        <v>South Central</v>
      </c>
      <c r="N362" s="171"/>
      <c r="O362" s="178">
        <v>1296</v>
      </c>
      <c r="P362" s="178">
        <v>111</v>
      </c>
      <c r="Q362" s="178">
        <v>1272</v>
      </c>
      <c r="R362" s="177">
        <v>42</v>
      </c>
      <c r="S362" s="171" t="s">
        <v>135</v>
      </c>
      <c r="T362" s="171" t="s">
        <v>381</v>
      </c>
      <c r="U362" s="171" t="s">
        <v>829</v>
      </c>
      <c r="V362" s="171"/>
      <c r="W362" s="170"/>
      <c r="X362" s="170"/>
      <c r="Y362" s="170"/>
      <c r="Z362" s="93"/>
      <c r="AA362" s="93"/>
      <c r="AB362" s="93"/>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19"/>
      <c r="IU362" s="19"/>
      <c r="IV362" s="19"/>
      <c r="IW362" s="19"/>
      <c r="IX362" s="19"/>
      <c r="IY362" s="19"/>
      <c r="IZ362" s="19"/>
      <c r="JA362" s="19"/>
      <c r="JB362" s="19"/>
    </row>
    <row r="363" spans="1:262" x14ac:dyDescent="0.2">
      <c r="A363" s="171">
        <v>40388</v>
      </c>
      <c r="B363" s="184" t="s">
        <v>799</v>
      </c>
      <c r="C363" s="184" t="s">
        <v>239</v>
      </c>
      <c r="D363" s="184" t="s">
        <v>140</v>
      </c>
      <c r="E363" s="184" t="s">
        <v>143</v>
      </c>
      <c r="F363" s="185">
        <v>39601</v>
      </c>
      <c r="G363" s="186">
        <v>2008</v>
      </c>
      <c r="H363" s="171" t="s">
        <v>800</v>
      </c>
      <c r="I363" s="171" t="str">
        <f t="shared" si="18"/>
        <v>LA</v>
      </c>
      <c r="J363" s="171" t="str">
        <f t="shared" si="19"/>
        <v>MS</v>
      </c>
      <c r="K363" s="171" t="str">
        <f t="shared" si="20"/>
        <v>South Central</v>
      </c>
      <c r="L363" s="171" t="str">
        <f>INDEX('State '!$A$1:$C$62,MATCH($I363,'State '!$B:$B,0),3)</f>
        <v>South Central</v>
      </c>
      <c r="M363" s="171" t="str">
        <f>INDEX('State '!$A$1:$C$62,MATCH($J363,'State '!$B:$B,0),3)</f>
        <v>South Central</v>
      </c>
      <c r="N363" s="171"/>
      <c r="O363" s="178">
        <v>961</v>
      </c>
      <c r="P363" s="178">
        <v>243</v>
      </c>
      <c r="Q363" s="178">
        <v>1700</v>
      </c>
      <c r="R363" s="177" t="s">
        <v>470</v>
      </c>
      <c r="S363" s="171" t="s">
        <v>135</v>
      </c>
      <c r="T363" s="171" t="s">
        <v>381</v>
      </c>
      <c r="U363" s="171" t="s">
        <v>801</v>
      </c>
      <c r="V363" s="171"/>
      <c r="W363" s="170"/>
      <c r="X363" s="170"/>
      <c r="Y363" s="170"/>
      <c r="Z363" s="93"/>
      <c r="AA363" s="93"/>
      <c r="AB363" s="93"/>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c r="IN363" s="19"/>
      <c r="IO363" s="19"/>
      <c r="IP363" s="19"/>
      <c r="IQ363" s="19"/>
      <c r="IR363" s="19"/>
      <c r="IS363" s="19"/>
      <c r="IT363" s="19"/>
      <c r="IU363" s="19"/>
      <c r="IV363" s="19"/>
      <c r="IW363" s="19"/>
      <c r="IX363" s="19"/>
      <c r="IY363" s="19"/>
      <c r="IZ363" s="19"/>
      <c r="JA363" s="19"/>
      <c r="JB363" s="19"/>
    </row>
    <row r="364" spans="1:262" ht="25.5" x14ac:dyDescent="0.2">
      <c r="A364" s="171">
        <v>40367</v>
      </c>
      <c r="B364" s="184" t="s">
        <v>684</v>
      </c>
      <c r="C364" s="184" t="s">
        <v>267</v>
      </c>
      <c r="D364" s="184" t="s">
        <v>140</v>
      </c>
      <c r="E364" s="184" t="s">
        <v>143</v>
      </c>
      <c r="F364" s="185">
        <v>39869</v>
      </c>
      <c r="G364" s="186">
        <v>2009</v>
      </c>
      <c r="H364" s="171" t="s">
        <v>34</v>
      </c>
      <c r="I364" s="171" t="str">
        <f t="shared" si="18"/>
        <v>WI</v>
      </c>
      <c r="J364" s="171" t="str">
        <f t="shared" si="19"/>
        <v>WI</v>
      </c>
      <c r="K364" s="171" t="str">
        <f t="shared" si="20"/>
        <v>Midwest</v>
      </c>
      <c r="L364" s="171" t="str">
        <f>INDEX('State '!$A$1:$C$62,MATCH($I364,'State '!$B:$B,0),3)</f>
        <v>Midwest</v>
      </c>
      <c r="M364" s="171" t="str">
        <f>INDEX('State '!$A$1:$C$62,MATCH($J364,'State '!$B:$B,0),3)</f>
        <v>Midwest</v>
      </c>
      <c r="N364" s="171"/>
      <c r="O364" s="178">
        <v>350</v>
      </c>
      <c r="P364" s="178">
        <v>119</v>
      </c>
      <c r="Q364" s="178">
        <v>537.20000000000005</v>
      </c>
      <c r="R364" s="177" t="s">
        <v>685</v>
      </c>
      <c r="S364" s="171" t="s">
        <v>135</v>
      </c>
      <c r="T364" s="171" t="s">
        <v>381</v>
      </c>
      <c r="U364" s="171" t="s">
        <v>686</v>
      </c>
      <c r="V364" s="171"/>
      <c r="W364" s="170"/>
      <c r="X364" s="170"/>
      <c r="Y364" s="170"/>
      <c r="Z364" s="93"/>
      <c r="AA364" s="93"/>
      <c r="AB364" s="93"/>
    </row>
    <row r="365" spans="1:262" s="110" customFormat="1" x14ac:dyDescent="0.2">
      <c r="A365" s="171">
        <v>39990</v>
      </c>
      <c r="B365" s="184" t="s">
        <v>1338</v>
      </c>
      <c r="C365" s="184" t="s">
        <v>267</v>
      </c>
      <c r="D365" s="184" t="s">
        <v>136</v>
      </c>
      <c r="E365" s="184" t="s">
        <v>143</v>
      </c>
      <c r="F365" s="185">
        <v>37598</v>
      </c>
      <c r="G365" s="186">
        <v>2002</v>
      </c>
      <c r="H365" s="171" t="s">
        <v>1339</v>
      </c>
      <c r="I365" s="171" t="str">
        <f t="shared" si="18"/>
        <v>IL</v>
      </c>
      <c r="J365" s="171" t="str">
        <f t="shared" si="19"/>
        <v>WI</v>
      </c>
      <c r="K365" s="171" t="str">
        <f t="shared" si="20"/>
        <v>Midwest</v>
      </c>
      <c r="L365" s="171" t="str">
        <f>INDEX('State '!$A$1:$C$62,MATCH($I365,'State '!$B:$B,0),3)</f>
        <v>Midwest</v>
      </c>
      <c r="M365" s="171" t="str">
        <f>INDEX('State '!$A$1:$C$62,MATCH($J365,'State '!$B:$B,0),3)</f>
        <v>Midwest</v>
      </c>
      <c r="N365" s="171"/>
      <c r="O365" s="178">
        <v>237.8</v>
      </c>
      <c r="P365" s="178">
        <v>142</v>
      </c>
      <c r="Q365" s="178">
        <v>750</v>
      </c>
      <c r="R365" s="177" t="s">
        <v>1340</v>
      </c>
      <c r="S365" s="171" t="s">
        <v>135</v>
      </c>
      <c r="T365" s="171" t="s">
        <v>381</v>
      </c>
      <c r="U365" s="171" t="s">
        <v>1341</v>
      </c>
      <c r="V365" s="171"/>
      <c r="W365" s="170"/>
      <c r="X365" s="170"/>
      <c r="Y365" s="170"/>
    </row>
    <row r="366" spans="1:262" ht="25.5" x14ac:dyDescent="0.2">
      <c r="A366" s="225">
        <v>43738</v>
      </c>
      <c r="B366" s="223" t="s">
        <v>2410</v>
      </c>
      <c r="C366" s="223" t="s">
        <v>2411</v>
      </c>
      <c r="D366" s="223" t="s">
        <v>136</v>
      </c>
      <c r="E366" s="112" t="s">
        <v>143</v>
      </c>
      <c r="F366" s="63">
        <v>43733</v>
      </c>
      <c r="G366" s="64">
        <v>2019</v>
      </c>
      <c r="H366" s="225" t="s">
        <v>6</v>
      </c>
      <c r="I366" s="225" t="str">
        <f t="shared" si="18"/>
        <v>TX</v>
      </c>
      <c r="J366" s="225" t="str">
        <f t="shared" si="19"/>
        <v>TX</v>
      </c>
      <c r="K366" s="231" t="str">
        <f t="shared" si="20"/>
        <v>South Central</v>
      </c>
      <c r="L366" s="225" t="str">
        <f>INDEX('State '!$A$1:$C$62,MATCH($I366,'State '!$B:$B,0),3)</f>
        <v>South Central</v>
      </c>
      <c r="M366" s="225" t="str">
        <f>INDEX('State '!$A$1:$C$62,MATCH($J366,'State '!$B:$B,0),3)</f>
        <v>South Central</v>
      </c>
      <c r="N366" s="225"/>
      <c r="O366" s="178">
        <v>1750</v>
      </c>
      <c r="P366" s="199">
        <v>497.5</v>
      </c>
      <c r="Q366" s="165">
        <v>1980</v>
      </c>
      <c r="R366" s="104" t="s">
        <v>561</v>
      </c>
      <c r="S366" s="225" t="s">
        <v>138</v>
      </c>
      <c r="T366" s="225"/>
      <c r="U366" s="225"/>
      <c r="V366" s="225" t="s">
        <v>2236</v>
      </c>
      <c r="W366" s="223" t="s">
        <v>2634</v>
      </c>
      <c r="X366" s="223"/>
      <c r="Y366" s="156" t="s">
        <v>2633</v>
      </c>
      <c r="Z366" s="93"/>
      <c r="AA366" s="93"/>
      <c r="AB366" s="93"/>
    </row>
    <row r="367" spans="1:262" ht="25.5" x14ac:dyDescent="0.2">
      <c r="A367" s="225">
        <v>43468</v>
      </c>
      <c r="B367" s="223" t="s">
        <v>2797</v>
      </c>
      <c r="C367" s="83" t="s">
        <v>1932</v>
      </c>
      <c r="D367" s="83" t="s">
        <v>1935</v>
      </c>
      <c r="E367" s="223" t="s">
        <v>143</v>
      </c>
      <c r="F367" s="63">
        <v>43466</v>
      </c>
      <c r="G367" s="64">
        <v>2019</v>
      </c>
      <c r="H367" s="225" t="s">
        <v>2216</v>
      </c>
      <c r="I367" s="225" t="str">
        <f t="shared" si="18"/>
        <v>MS</v>
      </c>
      <c r="J367" s="225" t="str">
        <f t="shared" si="19"/>
        <v>TX</v>
      </c>
      <c r="K367" s="231" t="str">
        <f t="shared" si="20"/>
        <v>South Central</v>
      </c>
      <c r="L367" s="225" t="str">
        <f>INDEX('State '!$A$1:$C$62,MATCH($I367,'State '!$B:$B,0),3)</f>
        <v>South Central</v>
      </c>
      <c r="M367" s="225" t="str">
        <f>INDEX('State '!$A$1:$C$62,MATCH($J367,'State '!$B:$B,0),3)</f>
        <v>South Central</v>
      </c>
      <c r="N367" s="225"/>
      <c r="O367" s="178">
        <v>197</v>
      </c>
      <c r="P367" s="199"/>
      <c r="Q367" s="165">
        <v>475</v>
      </c>
      <c r="R367" s="104"/>
      <c r="S367" s="225" t="s">
        <v>135</v>
      </c>
      <c r="T367" s="225" t="s">
        <v>381</v>
      </c>
      <c r="U367" s="225" t="s">
        <v>2217</v>
      </c>
      <c r="V367" s="225" t="s">
        <v>2239</v>
      </c>
      <c r="W367" s="223" t="s">
        <v>2485</v>
      </c>
      <c r="X367" s="223"/>
      <c r="Y367" s="156" t="s">
        <v>2554</v>
      </c>
      <c r="Z367" s="93"/>
      <c r="AA367" s="93"/>
      <c r="AB367" s="93"/>
    </row>
    <row r="368" spans="1:262" x14ac:dyDescent="0.2">
      <c r="A368" s="171">
        <v>40367</v>
      </c>
      <c r="B368" s="184" t="s">
        <v>682</v>
      </c>
      <c r="C368" s="184" t="s">
        <v>210</v>
      </c>
      <c r="D368" s="184" t="s">
        <v>136</v>
      </c>
      <c r="E368" s="184" t="s">
        <v>143</v>
      </c>
      <c r="F368" s="185">
        <v>40036</v>
      </c>
      <c r="G368" s="186">
        <v>2009</v>
      </c>
      <c r="H368" s="171" t="s">
        <v>592</v>
      </c>
      <c r="I368" s="171" t="str">
        <f t="shared" si="18"/>
        <v>OK</v>
      </c>
      <c r="J368" s="171" t="str">
        <f t="shared" si="19"/>
        <v>LA</v>
      </c>
      <c r="K368" s="171" t="str">
        <f t="shared" si="20"/>
        <v>South Central</v>
      </c>
      <c r="L368" s="171" t="str">
        <f>INDEX('State '!$A$1:$C$62,MATCH($I368,'State '!$B:$B,0),3)</f>
        <v>South Central</v>
      </c>
      <c r="M368" s="171" t="str">
        <f>INDEX('State '!$A$1:$C$62,MATCH($J368,'State '!$B:$B,0),3)</f>
        <v>South Central</v>
      </c>
      <c r="N368" s="171"/>
      <c r="O368" s="178">
        <v>121</v>
      </c>
      <c r="P368" s="178">
        <v>353</v>
      </c>
      <c r="Q368" s="178">
        <v>1726</v>
      </c>
      <c r="R368" s="177">
        <v>42</v>
      </c>
      <c r="S368" s="171" t="s">
        <v>135</v>
      </c>
      <c r="T368" s="171" t="s">
        <v>381</v>
      </c>
      <c r="U368" s="171" t="s">
        <v>683</v>
      </c>
      <c r="V368" s="171"/>
      <c r="W368" s="170"/>
      <c r="X368" s="170"/>
      <c r="Y368" s="170"/>
      <c r="Z368" s="93"/>
      <c r="AA368" s="93"/>
      <c r="AB368" s="93"/>
    </row>
    <row r="369" spans="1:262" x14ac:dyDescent="0.2">
      <c r="A369" s="171">
        <v>40380</v>
      </c>
      <c r="B369" s="172" t="s">
        <v>1812</v>
      </c>
      <c r="C369" s="172" t="s">
        <v>213</v>
      </c>
      <c r="D369" s="172" t="s">
        <v>136</v>
      </c>
      <c r="E369" s="173" t="s">
        <v>143</v>
      </c>
      <c r="F369" s="174">
        <v>40808</v>
      </c>
      <c r="G369" s="175">
        <v>2011</v>
      </c>
      <c r="H369" s="171" t="s">
        <v>14</v>
      </c>
      <c r="I369" s="171" t="str">
        <f t="shared" si="18"/>
        <v>MS</v>
      </c>
      <c r="J369" s="171" t="str">
        <f t="shared" si="19"/>
        <v>MS</v>
      </c>
      <c r="K369" s="171" t="str">
        <f t="shared" si="20"/>
        <v>South Central</v>
      </c>
      <c r="L369" s="171" t="str">
        <f>INDEX('State '!$A$1:$C$62,MATCH($I369,'State '!$B:$B,0),3)</f>
        <v>South Central</v>
      </c>
      <c r="M369" s="171" t="str">
        <f>INDEX('State '!$A$1:$C$62,MATCH($J369,'State '!$B:$B,0),3)</f>
        <v>South Central</v>
      </c>
      <c r="N369" s="171"/>
      <c r="O369" s="178">
        <v>10</v>
      </c>
      <c r="P369" s="177">
        <v>5.0199999999999996</v>
      </c>
      <c r="Q369" s="177">
        <v>1500</v>
      </c>
      <c r="R369" s="178">
        <v>36</v>
      </c>
      <c r="S369" s="179" t="s">
        <v>135</v>
      </c>
      <c r="T369" s="176" t="s">
        <v>381</v>
      </c>
      <c r="U369" s="180" t="s">
        <v>434</v>
      </c>
      <c r="V369" s="171"/>
      <c r="W369" s="170"/>
      <c r="X369" s="170"/>
      <c r="Y369" s="170"/>
      <c r="Z369" s="93"/>
      <c r="AA369" s="93"/>
      <c r="AB369" s="93"/>
    </row>
    <row r="370" spans="1:262" ht="25.5" x14ac:dyDescent="0.2">
      <c r="A370" s="171">
        <v>42604</v>
      </c>
      <c r="B370" s="184" t="s">
        <v>2218</v>
      </c>
      <c r="C370" s="184" t="s">
        <v>199</v>
      </c>
      <c r="D370" s="184" t="s">
        <v>1935</v>
      </c>
      <c r="E370" s="184" t="s">
        <v>143</v>
      </c>
      <c r="F370" s="185">
        <v>42647</v>
      </c>
      <c r="G370" s="186">
        <v>2016</v>
      </c>
      <c r="H370" s="171" t="s">
        <v>2220</v>
      </c>
      <c r="I370" s="171" t="str">
        <f t="shared" si="18"/>
        <v>PA</v>
      </c>
      <c r="J370" s="171" t="str">
        <f t="shared" si="19"/>
        <v>LA</v>
      </c>
      <c r="K370" s="171" t="str">
        <f t="shared" si="20"/>
        <v>Northeast, Midwest, South Central</v>
      </c>
      <c r="L370" s="171" t="str">
        <f>INDEX('State '!$A$1:$C$62,MATCH($I370,'State '!$B:$B,0),3)</f>
        <v>Northeast</v>
      </c>
      <c r="M370" s="171" t="str">
        <f>INDEX('State '!$A$1:$C$62,MATCH($J370,'State '!$B:$B,0),3)</f>
        <v>South Central</v>
      </c>
      <c r="N370" s="171" t="s">
        <v>9</v>
      </c>
      <c r="O370" s="178">
        <v>149.1</v>
      </c>
      <c r="P370" s="178"/>
      <c r="Q370" s="178">
        <v>250</v>
      </c>
      <c r="R370" s="177"/>
      <c r="S370" s="171" t="s">
        <v>135</v>
      </c>
      <c r="T370" s="171" t="s">
        <v>381</v>
      </c>
      <c r="U370" s="171" t="s">
        <v>2064</v>
      </c>
      <c r="V370" s="171" t="s">
        <v>2239</v>
      </c>
      <c r="W370" s="170"/>
      <c r="X370" s="170"/>
      <c r="Y370" s="170"/>
      <c r="Z370" s="93"/>
      <c r="AA370" s="93"/>
      <c r="AB370" s="93"/>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c r="DV370" s="19"/>
      <c r="DW370" s="19"/>
      <c r="DX370" s="19"/>
      <c r="DY370" s="19"/>
      <c r="DZ370" s="19"/>
      <c r="EA370" s="19"/>
      <c r="EB370" s="19"/>
      <c r="EC370" s="19"/>
      <c r="ED370" s="19"/>
      <c r="EE370" s="19"/>
      <c r="EF370" s="19"/>
      <c r="EG370" s="19"/>
      <c r="EH370" s="19"/>
      <c r="EI370" s="19"/>
      <c r="EJ370" s="19"/>
      <c r="EK370" s="19"/>
      <c r="EL370" s="19"/>
      <c r="EM370" s="19"/>
      <c r="EN370" s="19"/>
      <c r="EO370" s="19"/>
      <c r="EP370" s="19"/>
      <c r="EQ370" s="19"/>
      <c r="ER370" s="19"/>
      <c r="ES370" s="19"/>
      <c r="ET370" s="19"/>
      <c r="EU370" s="19"/>
      <c r="EV370" s="19"/>
      <c r="EW370" s="19"/>
      <c r="EX370" s="19"/>
      <c r="EY370" s="19"/>
      <c r="EZ370" s="19"/>
      <c r="FA370" s="19"/>
      <c r="FB370" s="19"/>
      <c r="FC370" s="19"/>
      <c r="FD370" s="19"/>
      <c r="FE370" s="19"/>
      <c r="FF370" s="19"/>
      <c r="FG370" s="19"/>
      <c r="FH370" s="19"/>
      <c r="FI370" s="19"/>
      <c r="FJ370" s="19"/>
      <c r="FK370" s="19"/>
      <c r="FL370" s="19"/>
      <c r="FM370" s="19"/>
      <c r="FN370" s="19"/>
      <c r="FO370" s="19"/>
      <c r="FP370" s="19"/>
      <c r="FQ370" s="19"/>
      <c r="FR370" s="19"/>
      <c r="FS370" s="19"/>
      <c r="FT370" s="19"/>
      <c r="FU370" s="19"/>
      <c r="FV370" s="19"/>
      <c r="FW370" s="19"/>
      <c r="FX370" s="19"/>
      <c r="FY370" s="19"/>
      <c r="FZ370" s="19"/>
      <c r="GA370" s="19"/>
      <c r="GB370" s="19"/>
      <c r="GC370" s="19"/>
      <c r="GD370" s="19"/>
      <c r="GE370" s="19"/>
      <c r="GF370" s="19"/>
      <c r="GG370" s="19"/>
      <c r="GH370" s="19"/>
      <c r="GI370" s="19"/>
      <c r="GJ370" s="19"/>
      <c r="GK370" s="19"/>
      <c r="GL370" s="19"/>
      <c r="GM370" s="19"/>
      <c r="GN370" s="19"/>
      <c r="GO370" s="19"/>
      <c r="GP370" s="19"/>
      <c r="GQ370" s="19"/>
      <c r="GR370" s="19"/>
      <c r="GS370" s="19"/>
      <c r="GT370" s="19"/>
      <c r="GU370" s="19"/>
      <c r="GV370" s="19"/>
      <c r="GW370" s="19"/>
      <c r="GX370" s="19"/>
      <c r="GY370" s="19"/>
      <c r="GZ370" s="19"/>
      <c r="HA370" s="19"/>
      <c r="HB370" s="19"/>
      <c r="HC370" s="19"/>
      <c r="HD370" s="19"/>
      <c r="HE370" s="19"/>
      <c r="HF370" s="19"/>
      <c r="HG370" s="19"/>
      <c r="HH370" s="19"/>
      <c r="HI370" s="19"/>
      <c r="HJ370" s="19"/>
      <c r="HK370" s="19"/>
      <c r="HL370" s="19"/>
      <c r="HM370" s="19"/>
      <c r="HN370" s="19"/>
      <c r="HO370" s="19"/>
      <c r="HP370" s="19"/>
      <c r="HQ370" s="19"/>
      <c r="HR370" s="19"/>
      <c r="HS370" s="19"/>
      <c r="HT370" s="19"/>
      <c r="HU370" s="19"/>
      <c r="HV370" s="19"/>
      <c r="HW370" s="19"/>
      <c r="HX370" s="19"/>
      <c r="HY370" s="19"/>
      <c r="HZ370" s="19"/>
      <c r="IA370" s="19"/>
      <c r="IB370" s="19"/>
      <c r="IC370" s="19"/>
      <c r="ID370" s="19"/>
      <c r="IE370" s="19"/>
      <c r="IF370" s="19"/>
      <c r="IG370" s="19"/>
      <c r="IH370" s="19"/>
      <c r="II370" s="19"/>
      <c r="IJ370" s="19"/>
      <c r="IK370" s="19"/>
      <c r="IL370" s="19"/>
      <c r="IM370" s="19"/>
      <c r="IN370" s="19"/>
      <c r="IO370" s="19"/>
      <c r="IP370" s="19"/>
      <c r="IQ370" s="19"/>
      <c r="IR370" s="19"/>
      <c r="IS370" s="19"/>
      <c r="IT370" s="19"/>
      <c r="IU370" s="19"/>
      <c r="IV370" s="19"/>
      <c r="IW370" s="19"/>
      <c r="IX370" s="19"/>
      <c r="IY370" s="19"/>
      <c r="IZ370" s="19"/>
      <c r="JA370" s="19"/>
      <c r="JB370" s="19"/>
    </row>
    <row r="371" spans="1:262" ht="25.5" x14ac:dyDescent="0.2">
      <c r="A371" s="171">
        <v>43068</v>
      </c>
      <c r="B371" s="184" t="s">
        <v>2219</v>
      </c>
      <c r="C371" s="184" t="s">
        <v>199</v>
      </c>
      <c r="D371" s="184" t="s">
        <v>1935</v>
      </c>
      <c r="E371" s="184" t="s">
        <v>143</v>
      </c>
      <c r="F371" s="185">
        <v>42948</v>
      </c>
      <c r="G371" s="186">
        <v>2017</v>
      </c>
      <c r="H371" s="171" t="s">
        <v>2220</v>
      </c>
      <c r="I371" s="171" t="str">
        <f t="shared" si="18"/>
        <v>PA</v>
      </c>
      <c r="J371" s="171" t="str">
        <f t="shared" si="19"/>
        <v>LA</v>
      </c>
      <c r="K371" s="176" t="str">
        <f t="shared" si="20"/>
        <v>Northeast, Midwest, South Central</v>
      </c>
      <c r="L371" s="171" t="str">
        <f>INDEX('State '!$A$1:$C$62,MATCH($I371,'State '!$B:$B,0),3)</f>
        <v>Northeast</v>
      </c>
      <c r="M371" s="171" t="str">
        <f>INDEX('State '!$A$1:$C$62,MATCH($J371,'State '!$B:$B,0),3)</f>
        <v>South Central</v>
      </c>
      <c r="N371" s="171" t="s">
        <v>9</v>
      </c>
      <c r="O371" s="178">
        <v>26.5</v>
      </c>
      <c r="P371" s="178"/>
      <c r="Q371" s="178">
        <v>400</v>
      </c>
      <c r="R371" s="177"/>
      <c r="S371" s="171" t="s">
        <v>135</v>
      </c>
      <c r="T371" s="171" t="s">
        <v>381</v>
      </c>
      <c r="U371" s="171" t="s">
        <v>2064</v>
      </c>
      <c r="V371" s="171" t="s">
        <v>2239</v>
      </c>
      <c r="W371" s="170"/>
      <c r="X371" s="170"/>
      <c r="Y371" s="170"/>
      <c r="Z371" s="93"/>
      <c r="AA371" s="93"/>
      <c r="AB371" s="93"/>
    </row>
    <row r="372" spans="1:262" s="19" customFormat="1" x14ac:dyDescent="0.2">
      <c r="A372" s="171">
        <v>42619</v>
      </c>
      <c r="B372" s="184" t="s">
        <v>1989</v>
      </c>
      <c r="C372" s="184" t="s">
        <v>1932</v>
      </c>
      <c r="D372" s="184" t="s">
        <v>134</v>
      </c>
      <c r="E372" s="184" t="s">
        <v>143</v>
      </c>
      <c r="F372" s="185">
        <v>42736</v>
      </c>
      <c r="G372" s="186">
        <v>2017</v>
      </c>
      <c r="H372" s="171" t="s">
        <v>2408</v>
      </c>
      <c r="I372" s="171" t="str">
        <f t="shared" si="18"/>
        <v>MS</v>
      </c>
      <c r="J372" s="171" t="str">
        <f t="shared" si="19"/>
        <v>LA</v>
      </c>
      <c r="K372" s="176" t="str">
        <f t="shared" si="20"/>
        <v>South Central</v>
      </c>
      <c r="L372" s="171" t="str">
        <f>INDEX('State '!$A$1:$C$62,MATCH($I372,'State '!$B:$B,0),3)</f>
        <v>South Central</v>
      </c>
      <c r="M372" s="171" t="str">
        <f>INDEX('State '!$A$1:$C$62,MATCH($J372,'State '!$B:$B,0),3)</f>
        <v>South Central</v>
      </c>
      <c r="N372" s="171"/>
      <c r="O372" s="178">
        <v>278</v>
      </c>
      <c r="P372" s="178">
        <v>7</v>
      </c>
      <c r="Q372" s="178">
        <v>1200</v>
      </c>
      <c r="R372" s="177">
        <v>36</v>
      </c>
      <c r="S372" s="171" t="s">
        <v>135</v>
      </c>
      <c r="T372" s="171" t="s">
        <v>381</v>
      </c>
      <c r="U372" s="171" t="s">
        <v>2161</v>
      </c>
      <c r="V372" s="171" t="s">
        <v>2239</v>
      </c>
      <c r="W372" s="170" t="s">
        <v>2661</v>
      </c>
      <c r="X372" s="170"/>
      <c r="Y372" s="170"/>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c r="FA372" s="93"/>
      <c r="FB372" s="93"/>
      <c r="FC372" s="93"/>
      <c r="FD372" s="93"/>
      <c r="FE372" s="93"/>
      <c r="FF372" s="93"/>
      <c r="FG372" s="93"/>
      <c r="FH372" s="93"/>
      <c r="FI372" s="93"/>
      <c r="FJ372" s="93"/>
      <c r="FK372" s="93"/>
      <c r="FL372" s="93"/>
      <c r="FM372" s="93"/>
      <c r="FN372" s="93"/>
      <c r="FO372" s="93"/>
      <c r="FP372" s="93"/>
      <c r="FQ372" s="93"/>
      <c r="FR372" s="93"/>
      <c r="FS372" s="93"/>
      <c r="FT372" s="93"/>
      <c r="FU372" s="93"/>
      <c r="FV372" s="93"/>
      <c r="FW372" s="93"/>
      <c r="FX372" s="93"/>
      <c r="FY372" s="93"/>
      <c r="FZ372" s="93"/>
      <c r="GA372" s="93"/>
      <c r="GB372" s="93"/>
      <c r="GC372" s="93"/>
      <c r="GD372" s="93"/>
      <c r="GE372" s="93"/>
      <c r="GF372" s="93"/>
      <c r="GG372" s="93"/>
      <c r="GH372" s="93"/>
      <c r="GI372" s="93"/>
      <c r="GJ372" s="93"/>
      <c r="GK372" s="93"/>
      <c r="GL372" s="93"/>
      <c r="GM372" s="93"/>
      <c r="GN372" s="93"/>
      <c r="GO372" s="93"/>
      <c r="GP372" s="93"/>
      <c r="GQ372" s="93"/>
      <c r="GR372" s="93"/>
      <c r="GS372" s="93"/>
      <c r="GT372" s="93"/>
      <c r="GU372" s="93"/>
      <c r="GV372" s="93"/>
      <c r="GW372" s="93"/>
      <c r="GX372" s="93"/>
      <c r="GY372" s="93"/>
      <c r="GZ372" s="93"/>
      <c r="HA372" s="93"/>
      <c r="HB372" s="93"/>
      <c r="HC372" s="93"/>
      <c r="HD372" s="93"/>
      <c r="HE372" s="93"/>
      <c r="HF372" s="93"/>
      <c r="HG372" s="93"/>
      <c r="HH372" s="93"/>
      <c r="HI372" s="93"/>
      <c r="HJ372" s="93"/>
      <c r="HK372" s="93"/>
      <c r="HL372" s="93"/>
      <c r="HM372" s="93"/>
      <c r="HN372" s="93"/>
      <c r="HO372" s="93"/>
      <c r="HP372" s="93"/>
      <c r="HQ372" s="93"/>
      <c r="HR372" s="93"/>
      <c r="HS372" s="93"/>
      <c r="HT372" s="93"/>
      <c r="HU372" s="93"/>
      <c r="HV372" s="93"/>
      <c r="HW372" s="93"/>
      <c r="HX372" s="93"/>
      <c r="HY372" s="93"/>
      <c r="HZ372" s="93"/>
      <c r="IA372" s="93"/>
      <c r="IB372" s="93"/>
      <c r="IC372" s="93"/>
      <c r="ID372" s="93"/>
      <c r="IE372" s="93"/>
      <c r="IF372" s="93"/>
      <c r="IG372" s="93"/>
      <c r="IH372" s="93"/>
      <c r="II372" s="93"/>
      <c r="IJ372" s="93"/>
      <c r="IK372" s="93"/>
      <c r="IL372" s="93"/>
      <c r="IM372" s="93"/>
      <c r="IN372" s="93"/>
      <c r="IO372" s="93"/>
      <c r="IP372" s="93"/>
      <c r="IQ372" s="93"/>
      <c r="IR372" s="93"/>
      <c r="IS372" s="93"/>
      <c r="IT372" s="93"/>
      <c r="IU372" s="93"/>
      <c r="IV372" s="93"/>
      <c r="IW372" s="93"/>
      <c r="IX372" s="93"/>
      <c r="IY372" s="93"/>
      <c r="IZ372" s="93"/>
      <c r="JA372" s="93"/>
      <c r="JB372" s="93"/>
    </row>
    <row r="373" spans="1:262" s="19" customFormat="1" x14ac:dyDescent="0.2">
      <c r="A373" s="225">
        <v>43640</v>
      </c>
      <c r="B373" s="223" t="s">
        <v>2395</v>
      </c>
      <c r="C373" s="223" t="s">
        <v>2013</v>
      </c>
      <c r="D373" s="223" t="s">
        <v>1935</v>
      </c>
      <c r="E373" s="223" t="s">
        <v>143</v>
      </c>
      <c r="F373" s="63">
        <v>43630</v>
      </c>
      <c r="G373" s="104">
        <v>2019</v>
      </c>
      <c r="H373" s="225" t="s">
        <v>2052</v>
      </c>
      <c r="I373" s="225" t="str">
        <f t="shared" si="18"/>
        <v>KY</v>
      </c>
      <c r="J373" s="225" t="str">
        <f t="shared" si="19"/>
        <v>LA</v>
      </c>
      <c r="K373" s="231" t="str">
        <f t="shared" si="20"/>
        <v>Midwest, South Central</v>
      </c>
      <c r="L373" s="225" t="str">
        <f>INDEX('State '!$A$1:$C$62,MATCH($I373,'State '!$B:$B,0),3)</f>
        <v>Midwest</v>
      </c>
      <c r="M373" s="225" t="str">
        <f>INDEX('State '!$A$1:$C$62,MATCH($J373,'State '!$B:$B,0),3)</f>
        <v>South Central</v>
      </c>
      <c r="N373" s="225"/>
      <c r="O373" s="178"/>
      <c r="P373" s="199"/>
      <c r="Q373" s="165">
        <v>875</v>
      </c>
      <c r="R373" s="104"/>
      <c r="S373" s="225" t="s">
        <v>135</v>
      </c>
      <c r="T373" s="225" t="s">
        <v>381</v>
      </c>
      <c r="U373" s="225" t="s">
        <v>2396</v>
      </c>
      <c r="V373" s="225" t="s">
        <v>2239</v>
      </c>
      <c r="W373" s="223"/>
      <c r="X373" s="223"/>
      <c r="Y373" s="156" t="s">
        <v>2564</v>
      </c>
    </row>
    <row r="374" spans="1:262" x14ac:dyDescent="0.2">
      <c r="A374" s="171">
        <v>39990</v>
      </c>
      <c r="B374" s="184" t="s">
        <v>856</v>
      </c>
      <c r="C374" s="184" t="s">
        <v>292</v>
      </c>
      <c r="D374" s="184" t="s">
        <v>134</v>
      </c>
      <c r="E374" s="184" t="s">
        <v>143</v>
      </c>
      <c r="F374" s="185">
        <v>39783</v>
      </c>
      <c r="G374" s="186">
        <v>2008</v>
      </c>
      <c r="H374" s="171" t="s">
        <v>18</v>
      </c>
      <c r="I374" s="171" t="str">
        <f t="shared" si="18"/>
        <v>FL</v>
      </c>
      <c r="J374" s="171" t="str">
        <f t="shared" si="19"/>
        <v>FL</v>
      </c>
      <c r="K374" s="171" t="str">
        <f t="shared" si="20"/>
        <v>Southeast</v>
      </c>
      <c r="L374" s="171" t="str">
        <f>INDEX('State '!$A$1:$C$62,MATCH($I374,'State '!$B:$B,0),3)</f>
        <v>Southeast</v>
      </c>
      <c r="M374" s="171" t="str">
        <f>INDEX('State '!$A$1:$C$62,MATCH($J374,'State '!$B:$B,0),3)</f>
        <v>Southeast</v>
      </c>
      <c r="N374" s="171"/>
      <c r="O374" s="178">
        <v>30</v>
      </c>
      <c r="P374" s="178">
        <v>28</v>
      </c>
      <c r="Q374" s="178">
        <v>200</v>
      </c>
      <c r="R374" s="177">
        <v>24</v>
      </c>
      <c r="S374" s="171" t="s">
        <v>138</v>
      </c>
      <c r="T374" s="171" t="s">
        <v>187</v>
      </c>
      <c r="U374" s="171" t="s">
        <v>382</v>
      </c>
      <c r="V374" s="171"/>
      <c r="W374" s="170"/>
      <c r="X374" s="170"/>
      <c r="Y374" s="170"/>
      <c r="Z374" s="93"/>
      <c r="AA374" s="93"/>
      <c r="AB374" s="93"/>
    </row>
    <row r="375" spans="1:262" s="19" customFormat="1" x14ac:dyDescent="0.2">
      <c r="A375" s="171">
        <v>39990</v>
      </c>
      <c r="B375" s="184" t="s">
        <v>1142</v>
      </c>
      <c r="C375" s="184" t="s">
        <v>242</v>
      </c>
      <c r="D375" s="184" t="s">
        <v>140</v>
      </c>
      <c r="E375" s="184" t="s">
        <v>143</v>
      </c>
      <c r="F375" s="185">
        <v>38322</v>
      </c>
      <c r="G375" s="186">
        <v>2004</v>
      </c>
      <c r="H375" s="171" t="s">
        <v>18</v>
      </c>
      <c r="I375" s="171" t="str">
        <f t="shared" si="18"/>
        <v>FL</v>
      </c>
      <c r="J375" s="171" t="str">
        <f t="shared" si="19"/>
        <v>FL</v>
      </c>
      <c r="K375" s="171" t="str">
        <f t="shared" si="20"/>
        <v>Southeast</v>
      </c>
      <c r="L375" s="171" t="str">
        <f>INDEX('State '!$A$1:$C$62,MATCH($I375,'State '!$B:$B,0),3)</f>
        <v>Southeast</v>
      </c>
      <c r="M375" s="171" t="str">
        <f>INDEX('State '!$A$1:$C$62,MATCH($J375,'State '!$B:$B,0),3)</f>
        <v>Southeast</v>
      </c>
      <c r="N375" s="171"/>
      <c r="O375" s="178">
        <v>13.6</v>
      </c>
      <c r="P375" s="178">
        <v>5</v>
      </c>
      <c r="Q375" s="178">
        <v>350</v>
      </c>
      <c r="R375" s="177">
        <v>30</v>
      </c>
      <c r="S375" s="171" t="s">
        <v>135</v>
      </c>
      <c r="T375" s="171" t="s">
        <v>381</v>
      </c>
      <c r="U375" s="171" t="s">
        <v>1143</v>
      </c>
      <c r="V375" s="171"/>
      <c r="W375" s="170"/>
      <c r="X375" s="170"/>
      <c r="Y375" s="170"/>
    </row>
    <row r="376" spans="1:262" x14ac:dyDescent="0.2">
      <c r="A376" s="171">
        <v>39990</v>
      </c>
      <c r="B376" s="184" t="s">
        <v>1326</v>
      </c>
      <c r="C376" s="184" t="s">
        <v>242</v>
      </c>
      <c r="D376" s="184" t="s">
        <v>136</v>
      </c>
      <c r="E376" s="184" t="s">
        <v>143</v>
      </c>
      <c r="F376" s="185">
        <v>37422</v>
      </c>
      <c r="G376" s="186">
        <v>2002</v>
      </c>
      <c r="H376" s="171" t="s">
        <v>1327</v>
      </c>
      <c r="I376" s="171" t="str">
        <f t="shared" si="18"/>
        <v>MS</v>
      </c>
      <c r="J376" s="171" t="str">
        <f t="shared" si="19"/>
        <v>FL</v>
      </c>
      <c r="K376" s="171" t="str">
        <f t="shared" si="20"/>
        <v>South Central, Southeast</v>
      </c>
      <c r="L376" s="171" t="str">
        <f>INDEX('State '!$A$1:$C$62,MATCH($I376,'State '!$B:$B,0),3)</f>
        <v>South Central</v>
      </c>
      <c r="M376" s="171" t="str">
        <f>INDEX('State '!$A$1:$C$62,MATCH($J376,'State '!$B:$B,0),3)</f>
        <v>Southeast</v>
      </c>
      <c r="N376" s="171"/>
      <c r="O376" s="178">
        <v>1257</v>
      </c>
      <c r="P376" s="178">
        <v>560</v>
      </c>
      <c r="Q376" s="178">
        <v>1130</v>
      </c>
      <c r="R376" s="177" t="s">
        <v>390</v>
      </c>
      <c r="S376" s="171" t="s">
        <v>135</v>
      </c>
      <c r="T376" s="171" t="s">
        <v>381</v>
      </c>
      <c r="U376" s="171" t="s">
        <v>1084</v>
      </c>
      <c r="V376" s="171"/>
      <c r="W376" s="170"/>
      <c r="X376" s="170"/>
      <c r="Y376" s="170"/>
      <c r="Z376" s="93"/>
      <c r="AA376" s="93"/>
      <c r="AB376" s="93"/>
    </row>
    <row r="377" spans="1:262" s="19" customFormat="1" x14ac:dyDescent="0.2">
      <c r="A377" s="171">
        <v>39990</v>
      </c>
      <c r="B377" s="184" t="s">
        <v>1083</v>
      </c>
      <c r="C377" s="184" t="s">
        <v>242</v>
      </c>
      <c r="D377" s="184" t="s">
        <v>134</v>
      </c>
      <c r="E377" s="184" t="s">
        <v>143</v>
      </c>
      <c r="F377" s="185">
        <v>38383</v>
      </c>
      <c r="G377" s="186">
        <v>2005</v>
      </c>
      <c r="H377" s="171" t="s">
        <v>18</v>
      </c>
      <c r="I377" s="171" t="str">
        <f t="shared" si="18"/>
        <v>FL</v>
      </c>
      <c r="J377" s="171" t="str">
        <f t="shared" si="19"/>
        <v>FL</v>
      </c>
      <c r="K377" s="171" t="str">
        <f t="shared" si="20"/>
        <v>Southeast</v>
      </c>
      <c r="L377" s="171" t="str">
        <f>INDEX('State '!$A$1:$C$62,MATCH($I377,'State '!$B:$B,0),3)</f>
        <v>Southeast</v>
      </c>
      <c r="M377" s="171" t="str">
        <f>INDEX('State '!$A$1:$C$62,MATCH($J377,'State '!$B:$B,0),3)</f>
        <v>Southeast</v>
      </c>
      <c r="N377" s="171"/>
      <c r="O377" s="178">
        <v>237</v>
      </c>
      <c r="P377" s="178">
        <v>110</v>
      </c>
      <c r="Q377" s="178">
        <v>175</v>
      </c>
      <c r="R377" s="177" t="s">
        <v>413</v>
      </c>
      <c r="S377" s="171" t="s">
        <v>135</v>
      </c>
      <c r="T377" s="171" t="s">
        <v>381</v>
      </c>
      <c r="U377" s="171" t="s">
        <v>1084</v>
      </c>
      <c r="V377" s="171"/>
      <c r="W377" s="170"/>
      <c r="X377" s="170"/>
      <c r="Y377" s="170"/>
    </row>
    <row r="378" spans="1:262" s="19" customFormat="1" x14ac:dyDescent="0.2">
      <c r="A378" s="171">
        <v>39990</v>
      </c>
      <c r="B378" s="172" t="s">
        <v>798</v>
      </c>
      <c r="C378" s="172" t="s">
        <v>242</v>
      </c>
      <c r="D378" s="172" t="s">
        <v>134</v>
      </c>
      <c r="E378" s="173" t="s">
        <v>143</v>
      </c>
      <c r="F378" s="174">
        <v>39692</v>
      </c>
      <c r="G378" s="175">
        <v>2008</v>
      </c>
      <c r="H378" s="171" t="s">
        <v>18</v>
      </c>
      <c r="I378" s="171" t="str">
        <f t="shared" si="18"/>
        <v>FL</v>
      </c>
      <c r="J378" s="171" t="str">
        <f t="shared" si="19"/>
        <v>FL</v>
      </c>
      <c r="K378" s="171" t="str">
        <f t="shared" si="20"/>
        <v>Southeast</v>
      </c>
      <c r="L378" s="171" t="str">
        <f>INDEX('State '!$A$1:$C$62,MATCH($I378,'State '!$B:$B,0),3)</f>
        <v>Southeast</v>
      </c>
      <c r="M378" s="171" t="str">
        <f>INDEX('State '!$A$1:$C$62,MATCH($J378,'State '!$B:$B,0),3)</f>
        <v>Southeast</v>
      </c>
      <c r="N378" s="171"/>
      <c r="O378" s="178">
        <v>129</v>
      </c>
      <c r="P378" s="177">
        <v>34.299999999999997</v>
      </c>
      <c r="Q378" s="177">
        <v>185</v>
      </c>
      <c r="R378" s="178">
        <v>30</v>
      </c>
      <c r="S378" s="179" t="s">
        <v>135</v>
      </c>
      <c r="T378" s="176" t="s">
        <v>381</v>
      </c>
      <c r="U378" s="180" t="s">
        <v>797</v>
      </c>
      <c r="V378" s="171"/>
      <c r="W378" s="170"/>
      <c r="X378" s="170"/>
      <c r="Y378" s="170"/>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c r="CM378" s="93"/>
      <c r="CN378" s="93"/>
      <c r="CO378" s="93"/>
      <c r="CP378" s="93"/>
      <c r="CQ378" s="93"/>
      <c r="CR378" s="93"/>
      <c r="CS378" s="93"/>
      <c r="CT378" s="93"/>
      <c r="CU378" s="93"/>
      <c r="CV378" s="93"/>
      <c r="CW378" s="93"/>
      <c r="CX378" s="93"/>
      <c r="CY378" s="93"/>
      <c r="CZ378" s="93"/>
      <c r="DA378" s="93"/>
      <c r="DB378" s="93"/>
      <c r="DC378" s="93"/>
      <c r="DD378" s="93"/>
      <c r="DE378" s="93"/>
      <c r="DF378" s="93"/>
      <c r="DG378" s="93"/>
      <c r="DH378" s="93"/>
      <c r="DI378" s="93"/>
      <c r="DJ378" s="93"/>
      <c r="DK378" s="93"/>
      <c r="DL378" s="93"/>
      <c r="DM378" s="93"/>
      <c r="DN378" s="93"/>
      <c r="DO378" s="93"/>
      <c r="DP378" s="93"/>
      <c r="DQ378" s="93"/>
      <c r="DR378" s="93"/>
      <c r="DS378" s="93"/>
      <c r="DT378" s="93"/>
      <c r="DU378" s="93"/>
      <c r="DV378" s="93"/>
      <c r="DW378" s="93"/>
      <c r="DX378" s="93"/>
      <c r="DY378" s="93"/>
      <c r="DZ378" s="93"/>
      <c r="EA378" s="93"/>
      <c r="EB378" s="93"/>
      <c r="EC378" s="93"/>
      <c r="ED378" s="93"/>
      <c r="EE378" s="93"/>
      <c r="EF378" s="93"/>
      <c r="EG378" s="93"/>
      <c r="EH378" s="93"/>
      <c r="EI378" s="93"/>
      <c r="EJ378" s="93"/>
      <c r="EK378" s="93"/>
      <c r="EL378" s="93"/>
      <c r="EM378" s="93"/>
      <c r="EN378" s="93"/>
      <c r="EO378" s="93"/>
      <c r="EP378" s="93"/>
      <c r="EQ378" s="93"/>
      <c r="ER378" s="93"/>
      <c r="ES378" s="93"/>
      <c r="ET378" s="93"/>
      <c r="EU378" s="93"/>
      <c r="EV378" s="93"/>
      <c r="EW378" s="93"/>
      <c r="EX378" s="93"/>
      <c r="EY378" s="93"/>
      <c r="EZ378" s="93"/>
      <c r="FA378" s="93"/>
      <c r="FB378" s="93"/>
      <c r="FC378" s="93"/>
      <c r="FD378" s="93"/>
      <c r="FE378" s="93"/>
      <c r="FF378" s="93"/>
      <c r="FG378" s="93"/>
      <c r="FH378" s="93"/>
      <c r="FI378" s="93"/>
      <c r="FJ378" s="93"/>
      <c r="FK378" s="93"/>
      <c r="FL378" s="93"/>
      <c r="FM378" s="93"/>
      <c r="FN378" s="93"/>
      <c r="FO378" s="93"/>
      <c r="FP378" s="93"/>
      <c r="FQ378" s="93"/>
      <c r="FR378" s="93"/>
      <c r="FS378" s="93"/>
      <c r="FT378" s="93"/>
      <c r="FU378" s="93"/>
      <c r="FV378" s="93"/>
      <c r="FW378" s="93"/>
      <c r="FX378" s="93"/>
      <c r="FY378" s="93"/>
      <c r="FZ378" s="93"/>
      <c r="GA378" s="93"/>
      <c r="GB378" s="93"/>
      <c r="GC378" s="93"/>
      <c r="GD378" s="93"/>
      <c r="GE378" s="93"/>
      <c r="GF378" s="93"/>
      <c r="GG378" s="93"/>
      <c r="GH378" s="93"/>
      <c r="GI378" s="93"/>
      <c r="GJ378" s="93"/>
      <c r="GK378" s="93"/>
      <c r="GL378" s="93"/>
      <c r="GM378" s="93"/>
      <c r="GN378" s="93"/>
      <c r="GO378" s="93"/>
      <c r="GP378" s="93"/>
      <c r="GQ378" s="93"/>
      <c r="GR378" s="93"/>
      <c r="GS378" s="93"/>
      <c r="GT378" s="93"/>
      <c r="GU378" s="93"/>
      <c r="GV378" s="93"/>
      <c r="GW378" s="93"/>
      <c r="GX378" s="93"/>
      <c r="GY378" s="93"/>
      <c r="GZ378" s="93"/>
      <c r="HA378" s="93"/>
      <c r="HB378" s="93"/>
      <c r="HC378" s="93"/>
      <c r="HD378" s="93"/>
      <c r="HE378" s="93"/>
      <c r="HF378" s="93"/>
      <c r="HG378" s="93"/>
      <c r="HH378" s="93"/>
      <c r="HI378" s="93"/>
      <c r="HJ378" s="93"/>
      <c r="HK378" s="93"/>
      <c r="HL378" s="93"/>
      <c r="HM378" s="93"/>
      <c r="HN378" s="93"/>
      <c r="HO378" s="93"/>
      <c r="HP378" s="93"/>
      <c r="HQ378" s="93"/>
      <c r="HR378" s="93"/>
      <c r="HS378" s="93"/>
      <c r="HT378" s="93"/>
      <c r="HU378" s="93"/>
      <c r="HV378" s="93"/>
      <c r="HW378" s="93"/>
      <c r="HX378" s="93"/>
      <c r="HY378" s="93"/>
      <c r="HZ378" s="93"/>
      <c r="IA378" s="93"/>
      <c r="IB378" s="93"/>
      <c r="IC378" s="93"/>
      <c r="ID378" s="93"/>
      <c r="IE378" s="93"/>
      <c r="IF378" s="93"/>
      <c r="IG378" s="93"/>
      <c r="IH378" s="93"/>
      <c r="II378" s="93"/>
      <c r="IJ378" s="93"/>
      <c r="IK378" s="93"/>
      <c r="IL378" s="93"/>
      <c r="IM378" s="93"/>
      <c r="IN378" s="93"/>
      <c r="IO378" s="93"/>
      <c r="IP378" s="93"/>
      <c r="IQ378" s="93"/>
      <c r="IR378" s="93"/>
      <c r="IS378" s="93"/>
      <c r="IT378" s="93"/>
      <c r="IU378" s="93"/>
      <c r="IV378" s="93"/>
      <c r="IW378" s="93"/>
      <c r="IX378" s="93"/>
      <c r="IY378" s="93"/>
      <c r="IZ378" s="93"/>
      <c r="JA378" s="93"/>
      <c r="JB378" s="93"/>
    </row>
    <row r="379" spans="1:262" s="19" customFormat="1" x14ac:dyDescent="0.2">
      <c r="A379" s="171">
        <v>40367</v>
      </c>
      <c r="B379" s="172" t="s">
        <v>796</v>
      </c>
      <c r="C379" s="172" t="s">
        <v>242</v>
      </c>
      <c r="D379" s="172" t="s">
        <v>134</v>
      </c>
      <c r="E379" s="173" t="s">
        <v>143</v>
      </c>
      <c r="F379" s="174">
        <v>39681</v>
      </c>
      <c r="G379" s="175">
        <v>2008</v>
      </c>
      <c r="H379" s="171" t="s">
        <v>18</v>
      </c>
      <c r="I379" s="171" t="str">
        <f t="shared" si="18"/>
        <v>FL</v>
      </c>
      <c r="J379" s="171" t="str">
        <f t="shared" si="19"/>
        <v>FL</v>
      </c>
      <c r="K379" s="171" t="str">
        <f t="shared" si="20"/>
        <v>Southeast</v>
      </c>
      <c r="L379" s="171" t="str">
        <f>INDEX('State '!$A$1:$C$62,MATCH($I379,'State '!$B:$B,0),3)</f>
        <v>Southeast</v>
      </c>
      <c r="M379" s="171" t="str">
        <f>INDEX('State '!$A$1:$C$62,MATCH($J379,'State '!$B:$B,0),3)</f>
        <v>Southeast</v>
      </c>
      <c r="N379" s="171"/>
      <c r="O379" s="178">
        <v>112.3</v>
      </c>
      <c r="P379" s="177">
        <v>34.299999999999997</v>
      </c>
      <c r="Q379" s="177">
        <v>160</v>
      </c>
      <c r="R379" s="178">
        <v>30</v>
      </c>
      <c r="S379" s="179" t="s">
        <v>135</v>
      </c>
      <c r="T379" s="176" t="s">
        <v>381</v>
      </c>
      <c r="U379" s="180" t="s">
        <v>797</v>
      </c>
      <c r="V379" s="171"/>
      <c r="W379" s="170"/>
      <c r="X379" s="170"/>
      <c r="Y379" s="170"/>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c r="FG379" s="93"/>
      <c r="FH379" s="93"/>
      <c r="FI379" s="93"/>
      <c r="FJ379" s="93"/>
      <c r="FK379" s="93"/>
      <c r="FL379" s="93"/>
      <c r="FM379" s="93"/>
      <c r="FN379" s="93"/>
      <c r="FO379" s="93"/>
      <c r="FP379" s="93"/>
      <c r="FQ379" s="93"/>
      <c r="FR379" s="93"/>
      <c r="FS379" s="93"/>
      <c r="FT379" s="93"/>
      <c r="FU379" s="93"/>
      <c r="FV379" s="93"/>
      <c r="FW379" s="93"/>
      <c r="FX379" s="93"/>
      <c r="FY379" s="93"/>
      <c r="FZ379" s="93"/>
      <c r="GA379" s="93"/>
      <c r="GB379" s="93"/>
      <c r="GC379" s="93"/>
      <c r="GD379" s="93"/>
      <c r="GE379" s="93"/>
      <c r="GF379" s="93"/>
      <c r="GG379" s="93"/>
      <c r="GH379" s="93"/>
      <c r="GI379" s="93"/>
      <c r="GJ379" s="93"/>
      <c r="GK379" s="93"/>
      <c r="GL379" s="93"/>
      <c r="GM379" s="93"/>
      <c r="GN379" s="93"/>
      <c r="GO379" s="93"/>
      <c r="GP379" s="93"/>
      <c r="GQ379" s="93"/>
      <c r="GR379" s="93"/>
      <c r="GS379" s="93"/>
      <c r="GT379" s="93"/>
      <c r="GU379" s="93"/>
      <c r="GV379" s="93"/>
      <c r="GW379" s="93"/>
      <c r="GX379" s="93"/>
      <c r="GY379" s="93"/>
      <c r="GZ379" s="93"/>
      <c r="HA379" s="93"/>
      <c r="HB379" s="93"/>
      <c r="HC379" s="93"/>
      <c r="HD379" s="93"/>
      <c r="HE379" s="93"/>
      <c r="HF379" s="93"/>
      <c r="HG379" s="93"/>
      <c r="HH379" s="93"/>
      <c r="HI379" s="93"/>
      <c r="HJ379" s="93"/>
      <c r="HK379" s="93"/>
      <c r="HL379" s="93"/>
      <c r="HM379" s="93"/>
      <c r="HN379" s="93"/>
      <c r="HO379" s="93"/>
      <c r="HP379" s="93"/>
      <c r="HQ379" s="93"/>
      <c r="HR379" s="93"/>
      <c r="HS379" s="93"/>
      <c r="HT379" s="93"/>
      <c r="HU379" s="93"/>
      <c r="HV379" s="93"/>
      <c r="HW379" s="93"/>
      <c r="HX379" s="93"/>
      <c r="HY379" s="93"/>
      <c r="HZ379" s="93"/>
      <c r="IA379" s="93"/>
      <c r="IB379" s="93"/>
      <c r="IC379" s="93"/>
      <c r="ID379" s="93"/>
      <c r="IE379" s="93"/>
      <c r="IF379" s="93"/>
      <c r="IG379" s="93"/>
      <c r="IH379" s="93"/>
      <c r="II379" s="93"/>
      <c r="IJ379" s="93"/>
      <c r="IK379" s="93"/>
      <c r="IL379" s="93"/>
      <c r="IM379" s="93"/>
      <c r="IN379" s="93"/>
      <c r="IO379" s="93"/>
      <c r="IP379" s="93"/>
      <c r="IQ379" s="93"/>
      <c r="IR379" s="93"/>
      <c r="IS379" s="93"/>
      <c r="IT379" s="93"/>
      <c r="IU379" s="93"/>
      <c r="IV379" s="93"/>
      <c r="IW379" s="93"/>
      <c r="IX379" s="93"/>
      <c r="IY379" s="93"/>
      <c r="IZ379" s="93"/>
      <c r="JA379" s="93"/>
      <c r="JB379" s="93"/>
    </row>
    <row r="380" spans="1:262" s="19" customFormat="1" x14ac:dyDescent="0.2">
      <c r="A380" s="171">
        <v>39990</v>
      </c>
      <c r="B380" s="172" t="s">
        <v>794</v>
      </c>
      <c r="C380" s="172" t="s">
        <v>242</v>
      </c>
      <c r="D380" s="172" t="s">
        <v>140</v>
      </c>
      <c r="E380" s="173" t="s">
        <v>143</v>
      </c>
      <c r="F380" s="174">
        <v>39783</v>
      </c>
      <c r="G380" s="175">
        <v>2008</v>
      </c>
      <c r="H380" s="171" t="s">
        <v>523</v>
      </c>
      <c r="I380" s="171" t="str">
        <f t="shared" si="18"/>
        <v>AL</v>
      </c>
      <c r="J380" s="171" t="str">
        <f t="shared" si="19"/>
        <v>FL</v>
      </c>
      <c r="K380" s="171" t="str">
        <f t="shared" si="20"/>
        <v>South Central, Southeast</v>
      </c>
      <c r="L380" s="171" t="str">
        <f>INDEX('State '!$A$1:$C$62,MATCH($I380,'State '!$B:$B,0),3)</f>
        <v>South Central</v>
      </c>
      <c r="M380" s="171" t="str">
        <f>INDEX('State '!$A$1:$C$62,MATCH($J380,'State '!$B:$B,0),3)</f>
        <v>Southeast</v>
      </c>
      <c r="N380" s="171"/>
      <c r="O380" s="178">
        <v>117</v>
      </c>
      <c r="P380" s="177">
        <v>17.8</v>
      </c>
      <c r="Q380" s="177">
        <v>155</v>
      </c>
      <c r="R380" s="178">
        <v>20</v>
      </c>
      <c r="S380" s="179" t="s">
        <v>135</v>
      </c>
      <c r="T380" s="176" t="s">
        <v>381</v>
      </c>
      <c r="U380" s="180" t="s">
        <v>795</v>
      </c>
      <c r="V380" s="171"/>
      <c r="W380" s="170"/>
      <c r="X380" s="170"/>
      <c r="Y380" s="170"/>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c r="FG380" s="93"/>
      <c r="FH380" s="93"/>
      <c r="FI380" s="93"/>
      <c r="FJ380" s="93"/>
      <c r="FK380" s="93"/>
      <c r="FL380" s="93"/>
      <c r="FM380" s="93"/>
      <c r="FN380" s="93"/>
      <c r="FO380" s="93"/>
      <c r="FP380" s="93"/>
      <c r="FQ380" s="93"/>
      <c r="FR380" s="93"/>
      <c r="FS380" s="93"/>
      <c r="FT380" s="93"/>
      <c r="FU380" s="93"/>
      <c r="FV380" s="93"/>
      <c r="FW380" s="93"/>
      <c r="FX380" s="93"/>
      <c r="FY380" s="93"/>
      <c r="FZ380" s="93"/>
      <c r="GA380" s="93"/>
      <c r="GB380" s="93"/>
      <c r="GC380" s="93"/>
      <c r="GD380" s="93"/>
      <c r="GE380" s="93"/>
      <c r="GF380" s="93"/>
      <c r="GG380" s="93"/>
      <c r="GH380" s="93"/>
      <c r="GI380" s="93"/>
      <c r="GJ380" s="93"/>
      <c r="GK380" s="93"/>
      <c r="GL380" s="93"/>
      <c r="GM380" s="93"/>
      <c r="GN380" s="93"/>
      <c r="GO380" s="93"/>
      <c r="GP380" s="93"/>
      <c r="GQ380" s="93"/>
      <c r="GR380" s="93"/>
      <c r="GS380" s="93"/>
      <c r="GT380" s="93"/>
      <c r="GU380" s="93"/>
      <c r="GV380" s="93"/>
      <c r="GW380" s="93"/>
      <c r="GX380" s="93"/>
      <c r="GY380" s="93"/>
      <c r="GZ380" s="93"/>
      <c r="HA380" s="93"/>
      <c r="HB380" s="93"/>
      <c r="HC380" s="93"/>
      <c r="HD380" s="93"/>
      <c r="HE380" s="93"/>
      <c r="HF380" s="93"/>
      <c r="HG380" s="93"/>
      <c r="HH380" s="93"/>
      <c r="HI380" s="93"/>
      <c r="HJ380" s="93"/>
      <c r="HK380" s="93"/>
      <c r="HL380" s="93"/>
      <c r="HM380" s="93"/>
      <c r="HN380" s="93"/>
      <c r="HO380" s="93"/>
      <c r="HP380" s="93"/>
      <c r="HQ380" s="93"/>
      <c r="HR380" s="93"/>
      <c r="HS380" s="93"/>
      <c r="HT380" s="93"/>
      <c r="HU380" s="93"/>
      <c r="HV380" s="93"/>
      <c r="HW380" s="93"/>
      <c r="HX380" s="93"/>
      <c r="HY380" s="93"/>
      <c r="HZ380" s="93"/>
      <c r="IA380" s="93"/>
      <c r="IB380" s="93"/>
      <c r="IC380" s="93"/>
      <c r="ID380" s="93"/>
      <c r="IE380" s="93"/>
      <c r="IF380" s="93"/>
      <c r="IG380" s="93"/>
      <c r="IH380" s="93"/>
      <c r="II380" s="93"/>
      <c r="IJ380" s="93"/>
      <c r="IK380" s="93"/>
      <c r="IL380" s="93"/>
      <c r="IM380" s="93"/>
      <c r="IN380" s="93"/>
      <c r="IO380" s="93"/>
      <c r="IP380" s="93"/>
      <c r="IQ380" s="93"/>
      <c r="IR380" s="93"/>
      <c r="IS380" s="93"/>
      <c r="IT380" s="93"/>
      <c r="IU380" s="93"/>
      <c r="IV380" s="93"/>
      <c r="IW380" s="93"/>
      <c r="IX380" s="93"/>
      <c r="IY380" s="93"/>
      <c r="IZ380" s="93"/>
      <c r="JA380" s="93"/>
      <c r="JB380" s="93"/>
    </row>
    <row r="381" spans="1:262" s="19" customFormat="1" x14ac:dyDescent="0.2">
      <c r="A381" s="171">
        <v>40828</v>
      </c>
      <c r="B381" s="172" t="s">
        <v>548</v>
      </c>
      <c r="C381" s="172" t="s">
        <v>242</v>
      </c>
      <c r="D381" s="172" t="s">
        <v>134</v>
      </c>
      <c r="E381" s="173" t="s">
        <v>143</v>
      </c>
      <c r="F381" s="174">
        <v>40634</v>
      </c>
      <c r="G381" s="175">
        <v>2011</v>
      </c>
      <c r="H381" s="171" t="s">
        <v>18</v>
      </c>
      <c r="I381" s="171" t="str">
        <f t="shared" si="18"/>
        <v>FL</v>
      </c>
      <c r="J381" s="171" t="str">
        <f t="shared" si="19"/>
        <v>FL</v>
      </c>
      <c r="K381" s="171" t="str">
        <f t="shared" si="20"/>
        <v>Southeast</v>
      </c>
      <c r="L381" s="171" t="str">
        <f>INDEX('State '!$A$1:$C$62,MATCH($I381,'State '!$B:$B,0),3)</f>
        <v>Southeast</v>
      </c>
      <c r="M381" s="171" t="str">
        <f>INDEX('State '!$A$1:$C$62,MATCH($J381,'State '!$B:$B,0),3)</f>
        <v>Southeast</v>
      </c>
      <c r="N381" s="171"/>
      <c r="O381" s="178">
        <v>50.8</v>
      </c>
      <c r="P381" s="177"/>
      <c r="Q381" s="177">
        <v>35</v>
      </c>
      <c r="R381" s="178"/>
      <c r="S381" s="179" t="s">
        <v>135</v>
      </c>
      <c r="T381" s="176" t="s">
        <v>381</v>
      </c>
      <c r="U381" s="180" t="s">
        <v>549</v>
      </c>
      <c r="V381" s="171"/>
      <c r="W381" s="170"/>
      <c r="X381" s="170"/>
      <c r="Y381" s="170"/>
    </row>
    <row r="382" spans="1:262" ht="25.5" x14ac:dyDescent="0.2">
      <c r="A382" s="225">
        <v>43955</v>
      </c>
      <c r="B382" s="223" t="s">
        <v>2899</v>
      </c>
      <c r="C382" s="223" t="s">
        <v>2898</v>
      </c>
      <c r="D382" s="223" t="s">
        <v>136</v>
      </c>
      <c r="E382" s="223" t="s">
        <v>143</v>
      </c>
      <c r="F382" s="63">
        <v>43955</v>
      </c>
      <c r="G382" s="104">
        <v>2020</v>
      </c>
      <c r="H382" s="225" t="s">
        <v>1183</v>
      </c>
      <c r="I382" s="225" t="str">
        <f t="shared" si="18"/>
        <v>NM</v>
      </c>
      <c r="J382" s="225" t="str">
        <f t="shared" si="19"/>
        <v>TX</v>
      </c>
      <c r="K382" s="231" t="str">
        <f t="shared" si="20"/>
        <v>Mountain, South Central</v>
      </c>
      <c r="L382" s="225" t="str">
        <f>INDEX('State '!$A$1:$C$62,MATCH($I382,'State '!$B:$B,0),3)</f>
        <v>Mountain</v>
      </c>
      <c r="M382" s="225" t="str">
        <f>INDEX('State '!$A$1:$C$62,MATCH($J382,'State '!$B:$B,0),3)</f>
        <v>South Central</v>
      </c>
      <c r="N382" s="225"/>
      <c r="O382" s="178">
        <v>45</v>
      </c>
      <c r="P382" s="178">
        <v>23</v>
      </c>
      <c r="Q382" s="165">
        <v>400</v>
      </c>
      <c r="R382" s="104">
        <v>24</v>
      </c>
      <c r="S382" s="109" t="s">
        <v>135</v>
      </c>
      <c r="T382" s="225" t="s">
        <v>381</v>
      </c>
      <c r="U382" s="225" t="s">
        <v>2717</v>
      </c>
      <c r="V382" s="225" t="s">
        <v>2239</v>
      </c>
      <c r="W382" s="223" t="s">
        <v>2718</v>
      </c>
      <c r="X382" s="223"/>
      <c r="Y382" s="226"/>
      <c r="Z382" s="93"/>
      <c r="AA382" s="93"/>
      <c r="AB382" s="93"/>
    </row>
    <row r="383" spans="1:262" x14ac:dyDescent="0.2">
      <c r="A383" s="171">
        <v>40367</v>
      </c>
      <c r="B383" s="172" t="s">
        <v>694</v>
      </c>
      <c r="C383" s="224" t="s">
        <v>2761</v>
      </c>
      <c r="D383" s="172" t="s">
        <v>140</v>
      </c>
      <c r="E383" s="173" t="s">
        <v>143</v>
      </c>
      <c r="F383" s="174">
        <v>40148</v>
      </c>
      <c r="G383" s="175">
        <v>2009</v>
      </c>
      <c r="H383" s="171" t="s">
        <v>19</v>
      </c>
      <c r="I383" s="171" t="str">
        <f t="shared" si="18"/>
        <v>VA</v>
      </c>
      <c r="J383" s="171" t="str">
        <f t="shared" si="19"/>
        <v>VA</v>
      </c>
      <c r="K383" s="171" t="str">
        <f t="shared" si="20"/>
        <v>Northeast</v>
      </c>
      <c r="L383" s="171" t="str">
        <f>INDEX('State '!$A$1:$C$62,MATCH($I383,'State '!$B:$B,0),3)</f>
        <v>Northeast</v>
      </c>
      <c r="M383" s="171" t="str">
        <f>INDEX('State '!$A$1:$C$62,MATCH($J383,'State '!$B:$B,0),3)</f>
        <v>Northeast</v>
      </c>
      <c r="N383" s="171"/>
      <c r="O383" s="178">
        <v>146</v>
      </c>
      <c r="P383" s="177">
        <v>21</v>
      </c>
      <c r="Q383" s="177">
        <v>100</v>
      </c>
      <c r="R383" s="178">
        <v>16</v>
      </c>
      <c r="S383" s="179" t="s">
        <v>138</v>
      </c>
      <c r="T383" s="176" t="s">
        <v>187</v>
      </c>
      <c r="U383" s="180" t="s">
        <v>382</v>
      </c>
      <c r="V383" s="171"/>
      <c r="W383" s="170"/>
      <c r="X383" s="170"/>
      <c r="Y383" s="170"/>
      <c r="Z383" s="93"/>
      <c r="AA383" s="93"/>
      <c r="AB383" s="93"/>
    </row>
    <row r="384" spans="1:262" x14ac:dyDescent="0.2">
      <c r="A384" s="171">
        <v>41705</v>
      </c>
      <c r="B384" s="184" t="s">
        <v>1780</v>
      </c>
      <c r="C384" s="184" t="s">
        <v>1781</v>
      </c>
      <c r="D384" s="184" t="s">
        <v>140</v>
      </c>
      <c r="E384" s="184" t="s">
        <v>143</v>
      </c>
      <c r="F384" s="185">
        <v>41729</v>
      </c>
      <c r="G384" s="186">
        <v>2014</v>
      </c>
      <c r="H384" s="171" t="s">
        <v>10</v>
      </c>
      <c r="I384" s="171" t="str">
        <f t="shared" si="18"/>
        <v>NY</v>
      </c>
      <c r="J384" s="171" t="str">
        <f t="shared" si="19"/>
        <v>NY</v>
      </c>
      <c r="K384" s="171" t="str">
        <f t="shared" si="20"/>
        <v>Northeast</v>
      </c>
      <c r="L384" s="171" t="str">
        <f>INDEX('State '!$A$1:$C$62,MATCH($I384,'State '!$B:$B,0),3)</f>
        <v>Northeast</v>
      </c>
      <c r="M384" s="171" t="str">
        <f>INDEX('State '!$A$1:$C$62,MATCH($J384,'State '!$B:$B,0),3)</f>
        <v>Northeast</v>
      </c>
      <c r="N384" s="171"/>
      <c r="O384" s="178">
        <v>49</v>
      </c>
      <c r="P384" s="178"/>
      <c r="Q384" s="178">
        <v>107.5</v>
      </c>
      <c r="R384" s="177"/>
      <c r="S384" s="171" t="s">
        <v>135</v>
      </c>
      <c r="T384" s="171" t="s">
        <v>381</v>
      </c>
      <c r="U384" s="171" t="s">
        <v>1857</v>
      </c>
      <c r="V384" s="171"/>
      <c r="W384" s="170"/>
      <c r="X384" s="170"/>
      <c r="Y384" s="170"/>
      <c r="Z384" s="93"/>
      <c r="AA384" s="93"/>
      <c r="AB384" s="93"/>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19"/>
      <c r="DX384" s="19"/>
      <c r="DY384" s="19"/>
      <c r="DZ384" s="19"/>
      <c r="EA384" s="19"/>
      <c r="EB384" s="19"/>
      <c r="EC384" s="19"/>
      <c r="ED384" s="19"/>
      <c r="EE384" s="19"/>
      <c r="EF384" s="19"/>
      <c r="EG384" s="19"/>
      <c r="EH384" s="19"/>
      <c r="EI384" s="19"/>
      <c r="EJ384" s="19"/>
      <c r="EK384" s="19"/>
      <c r="EL384" s="19"/>
      <c r="EM384" s="19"/>
      <c r="EN384" s="19"/>
      <c r="EO384" s="19"/>
      <c r="EP384" s="19"/>
      <c r="EQ384" s="19"/>
      <c r="ER384" s="19"/>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c r="HZ384" s="19"/>
      <c r="IA384" s="19"/>
      <c r="IB384" s="19"/>
      <c r="IC384" s="19"/>
      <c r="ID384" s="19"/>
      <c r="IE384" s="19"/>
      <c r="IF384" s="19"/>
      <c r="IG384" s="19"/>
      <c r="IH384" s="19"/>
      <c r="II384" s="19"/>
      <c r="IJ384" s="19"/>
      <c r="IK384" s="19"/>
      <c r="IL384" s="19"/>
      <c r="IM384" s="19"/>
      <c r="IN384" s="19"/>
      <c r="IO384" s="19"/>
      <c r="IP384" s="19"/>
      <c r="IQ384" s="19"/>
      <c r="IR384" s="19"/>
      <c r="IS384" s="19"/>
      <c r="IT384" s="19"/>
      <c r="IU384" s="19"/>
      <c r="IV384" s="19"/>
      <c r="IW384" s="19"/>
      <c r="IX384" s="19"/>
      <c r="IY384" s="19"/>
      <c r="IZ384" s="19"/>
      <c r="JA384" s="19"/>
      <c r="JB384" s="19"/>
    </row>
    <row r="385" spans="1:262" x14ac:dyDescent="0.2">
      <c r="A385" s="171">
        <v>40589</v>
      </c>
      <c r="B385" s="184" t="s">
        <v>560</v>
      </c>
      <c r="C385" s="184" t="s">
        <v>243</v>
      </c>
      <c r="D385" s="184" t="s">
        <v>140</v>
      </c>
      <c r="E385" s="184" t="s">
        <v>143</v>
      </c>
      <c r="F385" s="185">
        <v>40193</v>
      </c>
      <c r="G385" s="186">
        <v>2010</v>
      </c>
      <c r="H385" s="171" t="s">
        <v>0</v>
      </c>
      <c r="I385" s="171" t="str">
        <f t="shared" si="18"/>
        <v>LA</v>
      </c>
      <c r="J385" s="171" t="str">
        <f t="shared" si="19"/>
        <v>LA</v>
      </c>
      <c r="K385" s="171" t="str">
        <f t="shared" si="20"/>
        <v>South Central</v>
      </c>
      <c r="L385" s="171" t="str">
        <f>INDEX('State '!$A$1:$C$62,MATCH($I385,'State '!$B:$B,0),3)</f>
        <v>South Central</v>
      </c>
      <c r="M385" s="171" t="str">
        <f>INDEX('State '!$A$1:$C$62,MATCH($J385,'State '!$B:$B,0),3)</f>
        <v>South Central</v>
      </c>
      <c r="N385" s="171"/>
      <c r="O385" s="178">
        <v>1053</v>
      </c>
      <c r="P385" s="178">
        <v>121</v>
      </c>
      <c r="Q385" s="178">
        <v>1100</v>
      </c>
      <c r="R385" s="177" t="s">
        <v>561</v>
      </c>
      <c r="S385" s="171" t="s">
        <v>138</v>
      </c>
      <c r="T385" s="171" t="s">
        <v>187</v>
      </c>
      <c r="U385" s="171" t="s">
        <v>382</v>
      </c>
      <c r="V385" s="171"/>
      <c r="W385" s="170"/>
      <c r="X385" s="170"/>
      <c r="Y385" s="170"/>
      <c r="Z385" s="93"/>
      <c r="AA385" s="93"/>
      <c r="AB385" s="93"/>
    </row>
    <row r="386" spans="1:262" s="19" customFormat="1" x14ac:dyDescent="0.2">
      <c r="A386" s="171">
        <v>40388</v>
      </c>
      <c r="B386" s="184" t="s">
        <v>624</v>
      </c>
      <c r="C386" s="184" t="s">
        <v>239</v>
      </c>
      <c r="D386" s="184" t="s">
        <v>140</v>
      </c>
      <c r="E386" s="184" t="s">
        <v>143</v>
      </c>
      <c r="F386" s="185">
        <v>40476</v>
      </c>
      <c r="G386" s="186">
        <v>2010</v>
      </c>
      <c r="H386" s="171" t="s">
        <v>469</v>
      </c>
      <c r="I386" s="171" t="str">
        <f t="shared" si="18"/>
        <v>TX</v>
      </c>
      <c r="J386" s="171" t="str">
        <f t="shared" si="19"/>
        <v>MS</v>
      </c>
      <c r="K386" s="171" t="str">
        <f t="shared" si="20"/>
        <v>South Central</v>
      </c>
      <c r="L386" s="171" t="str">
        <f>INDEX('State '!$A$1:$C$62,MATCH($I386,'State '!$B:$B,0),3)</f>
        <v>South Central</v>
      </c>
      <c r="M386" s="171" t="str">
        <f>INDEX('State '!$A$1:$C$62,MATCH($J386,'State '!$B:$B,0),3)</f>
        <v>South Central</v>
      </c>
      <c r="N386" s="171"/>
      <c r="O386" s="178">
        <v>161</v>
      </c>
      <c r="P386" s="178"/>
      <c r="Q386" s="178">
        <v>556</v>
      </c>
      <c r="R386" s="177"/>
      <c r="S386" s="171" t="s">
        <v>135</v>
      </c>
      <c r="T386" s="171" t="s">
        <v>381</v>
      </c>
      <c r="U386" s="171" t="s">
        <v>625</v>
      </c>
      <c r="V386" s="171"/>
      <c r="W386" s="170"/>
      <c r="X386" s="170"/>
      <c r="Y386" s="170"/>
    </row>
    <row r="387" spans="1:262" x14ac:dyDescent="0.2">
      <c r="A387" s="171">
        <v>39990</v>
      </c>
      <c r="B387" s="172" t="s">
        <v>1006</v>
      </c>
      <c r="C387" s="172" t="s">
        <v>310</v>
      </c>
      <c r="D387" s="172" t="s">
        <v>136</v>
      </c>
      <c r="E387" s="173" t="s">
        <v>143</v>
      </c>
      <c r="F387" s="174">
        <v>39052</v>
      </c>
      <c r="G387" s="175">
        <v>2006</v>
      </c>
      <c r="H387" s="171" t="s">
        <v>49</v>
      </c>
      <c r="I387" s="171" t="str">
        <f t="shared" si="18"/>
        <v>IN</v>
      </c>
      <c r="J387" s="171" t="str">
        <f t="shared" si="19"/>
        <v>IN</v>
      </c>
      <c r="K387" s="171" t="str">
        <f t="shared" si="20"/>
        <v>Midwest</v>
      </c>
      <c r="L387" s="171" t="str">
        <f>INDEX('State '!$A$1:$C$62,MATCH($I387,'State '!$B:$B,0),3)</f>
        <v>Midwest</v>
      </c>
      <c r="M387" s="171" t="str">
        <f>INDEX('State '!$A$1:$C$62,MATCH($J387,'State '!$B:$B,0),3)</f>
        <v>Midwest</v>
      </c>
      <c r="N387" s="171"/>
      <c r="O387" s="178">
        <v>17</v>
      </c>
      <c r="P387" s="177">
        <v>25</v>
      </c>
      <c r="Q387" s="177">
        <v>80</v>
      </c>
      <c r="R387" s="178">
        <v>16</v>
      </c>
      <c r="S387" s="179" t="s">
        <v>138</v>
      </c>
      <c r="T387" s="176" t="s">
        <v>187</v>
      </c>
      <c r="U387" s="180" t="s">
        <v>382</v>
      </c>
      <c r="V387" s="171"/>
      <c r="W387" s="170"/>
      <c r="X387" s="170"/>
      <c r="Y387" s="170"/>
      <c r="Z387" s="93"/>
      <c r="AA387" s="93"/>
      <c r="AB387" s="93"/>
    </row>
    <row r="388" spans="1:262" x14ac:dyDescent="0.2">
      <c r="A388" s="171">
        <v>40248</v>
      </c>
      <c r="B388" s="172" t="s">
        <v>637</v>
      </c>
      <c r="C388" s="172" t="s">
        <v>234</v>
      </c>
      <c r="D388" s="172" t="s">
        <v>134</v>
      </c>
      <c r="E388" s="173" t="s">
        <v>143</v>
      </c>
      <c r="F388" s="174">
        <v>39824</v>
      </c>
      <c r="G388" s="175">
        <v>2009</v>
      </c>
      <c r="H388" s="171" t="s">
        <v>638</v>
      </c>
      <c r="I388" s="171" t="str">
        <f t="shared" si="18"/>
        <v>AL</v>
      </c>
      <c r="J388" s="171" t="str">
        <f t="shared" si="19"/>
        <v>MS</v>
      </c>
      <c r="K388" s="171" t="str">
        <f t="shared" si="20"/>
        <v>South Central</v>
      </c>
      <c r="L388" s="171" t="str">
        <f>INDEX('State '!$A$1:$C$62,MATCH($I388,'State '!$B:$B,0),3)</f>
        <v>South Central</v>
      </c>
      <c r="M388" s="171" t="str">
        <f>INDEX('State '!$A$1:$C$62,MATCH($J388,'State '!$B:$B,0),3)</f>
        <v>South Central</v>
      </c>
      <c r="N388" s="171"/>
      <c r="O388" s="178">
        <v>22.5</v>
      </c>
      <c r="P388" s="177">
        <v>11</v>
      </c>
      <c r="Q388" s="177">
        <v>175</v>
      </c>
      <c r="R388" s="178">
        <v>16</v>
      </c>
      <c r="S388" s="179" t="s">
        <v>135</v>
      </c>
      <c r="T388" s="176" t="s">
        <v>381</v>
      </c>
      <c r="U388" s="180" t="s">
        <v>639</v>
      </c>
      <c r="V388" s="171"/>
      <c r="W388" s="170"/>
      <c r="X388" s="170"/>
      <c r="Y388" s="170"/>
      <c r="Z388" s="93"/>
      <c r="AA388" s="93"/>
      <c r="AB388" s="93"/>
    </row>
    <row r="389" spans="1:262" s="19" customFormat="1" x14ac:dyDescent="0.2">
      <c r="A389" s="171">
        <v>41704</v>
      </c>
      <c r="B389" s="184" t="s">
        <v>1883</v>
      </c>
      <c r="C389" s="184" t="s">
        <v>258</v>
      </c>
      <c r="D389" s="184" t="s">
        <v>134</v>
      </c>
      <c r="E389" s="184" t="s">
        <v>143</v>
      </c>
      <c r="F389" s="185">
        <v>41709</v>
      </c>
      <c r="G389" s="186">
        <v>2014</v>
      </c>
      <c r="H389" s="171" t="s">
        <v>25</v>
      </c>
      <c r="I389" s="171" t="str">
        <f t="shared" si="18"/>
        <v>CO</v>
      </c>
      <c r="J389" s="171" t="str">
        <f t="shared" si="19"/>
        <v>CO</v>
      </c>
      <c r="K389" s="171" t="str">
        <f t="shared" si="20"/>
        <v>Mountain</v>
      </c>
      <c r="L389" s="171" t="str">
        <f>INDEX('State '!$A$1:$C$62,MATCH($I389,'State '!$B:$B,0),3)</f>
        <v>Mountain</v>
      </c>
      <c r="M389" s="171" t="str">
        <f>INDEX('State '!$A$1:$C$62,MATCH($J389,'State '!$B:$B,0),3)</f>
        <v>Mountain</v>
      </c>
      <c r="N389" s="171"/>
      <c r="O389" s="178">
        <v>25</v>
      </c>
      <c r="P389" s="178">
        <v>7.75</v>
      </c>
      <c r="Q389" s="178">
        <v>225</v>
      </c>
      <c r="R389" s="177">
        <v>24</v>
      </c>
      <c r="S389" s="171" t="s">
        <v>135</v>
      </c>
      <c r="T389" s="171" t="s">
        <v>381</v>
      </c>
      <c r="U389" s="171" t="s">
        <v>1884</v>
      </c>
      <c r="V389" s="171"/>
      <c r="W389" s="170"/>
      <c r="X389" s="170"/>
      <c r="Y389" s="170"/>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c r="FA389" s="93"/>
      <c r="FB389" s="93"/>
      <c r="FC389" s="93"/>
      <c r="FD389" s="93"/>
      <c r="FE389" s="93"/>
      <c r="FF389" s="93"/>
      <c r="FG389" s="93"/>
      <c r="FH389" s="93"/>
      <c r="FI389" s="93"/>
      <c r="FJ389" s="93"/>
      <c r="FK389" s="93"/>
      <c r="FL389" s="93"/>
      <c r="FM389" s="93"/>
      <c r="FN389" s="93"/>
      <c r="FO389" s="93"/>
      <c r="FP389" s="93"/>
      <c r="FQ389" s="93"/>
      <c r="FR389" s="93"/>
      <c r="FS389" s="93"/>
      <c r="FT389" s="93"/>
      <c r="FU389" s="93"/>
      <c r="FV389" s="93"/>
      <c r="FW389" s="93"/>
      <c r="FX389" s="93"/>
      <c r="FY389" s="93"/>
      <c r="FZ389" s="93"/>
      <c r="GA389" s="93"/>
      <c r="GB389" s="93"/>
      <c r="GC389" s="93"/>
      <c r="GD389" s="93"/>
      <c r="GE389" s="93"/>
      <c r="GF389" s="93"/>
      <c r="GG389" s="93"/>
      <c r="GH389" s="93"/>
      <c r="GI389" s="93"/>
      <c r="GJ389" s="93"/>
      <c r="GK389" s="93"/>
      <c r="GL389" s="93"/>
      <c r="GM389" s="93"/>
      <c r="GN389" s="93"/>
      <c r="GO389" s="93"/>
      <c r="GP389" s="93"/>
      <c r="GQ389" s="93"/>
      <c r="GR389" s="93"/>
      <c r="GS389" s="93"/>
      <c r="GT389" s="93"/>
      <c r="GU389" s="93"/>
      <c r="GV389" s="93"/>
      <c r="GW389" s="93"/>
      <c r="GX389" s="93"/>
      <c r="GY389" s="93"/>
      <c r="GZ389" s="93"/>
      <c r="HA389" s="93"/>
      <c r="HB389" s="93"/>
      <c r="HC389" s="93"/>
      <c r="HD389" s="93"/>
      <c r="HE389" s="93"/>
      <c r="HF389" s="93"/>
      <c r="HG389" s="93"/>
      <c r="HH389" s="93"/>
      <c r="HI389" s="93"/>
      <c r="HJ389" s="93"/>
      <c r="HK389" s="93"/>
      <c r="HL389" s="93"/>
      <c r="HM389" s="93"/>
      <c r="HN389" s="93"/>
      <c r="HO389" s="93"/>
      <c r="HP389" s="93"/>
      <c r="HQ389" s="93"/>
      <c r="HR389" s="93"/>
      <c r="HS389" s="93"/>
      <c r="HT389" s="93"/>
      <c r="HU389" s="93"/>
      <c r="HV389" s="93"/>
      <c r="HW389" s="93"/>
      <c r="HX389" s="93"/>
      <c r="HY389" s="93"/>
      <c r="HZ389" s="93"/>
      <c r="IA389" s="93"/>
      <c r="IB389" s="93"/>
      <c r="IC389" s="93"/>
      <c r="ID389" s="93"/>
      <c r="IE389" s="93"/>
      <c r="IF389" s="93"/>
      <c r="IG389" s="93"/>
      <c r="IH389" s="93"/>
      <c r="II389" s="93"/>
      <c r="IJ389" s="93"/>
      <c r="IK389" s="93"/>
      <c r="IL389" s="93"/>
      <c r="IM389" s="93"/>
      <c r="IN389" s="93"/>
      <c r="IO389" s="93"/>
      <c r="IP389" s="93"/>
      <c r="IQ389" s="93"/>
      <c r="IR389" s="93"/>
      <c r="IS389" s="93"/>
      <c r="IT389" s="93"/>
      <c r="IU389" s="93"/>
      <c r="IV389" s="93"/>
      <c r="IW389" s="93"/>
      <c r="IX389" s="93"/>
      <c r="IY389" s="93"/>
      <c r="IZ389" s="93"/>
      <c r="JA389" s="93"/>
      <c r="JB389" s="93"/>
    </row>
    <row r="390" spans="1:262" s="19" customFormat="1" ht="25.5" x14ac:dyDescent="0.2">
      <c r="A390" s="225">
        <v>43756</v>
      </c>
      <c r="B390" s="223" t="s">
        <v>2820</v>
      </c>
      <c r="C390" s="223" t="s">
        <v>258</v>
      </c>
      <c r="D390" s="223" t="s">
        <v>140</v>
      </c>
      <c r="E390" s="223" t="s">
        <v>143</v>
      </c>
      <c r="F390" s="63">
        <v>43668</v>
      </c>
      <c r="G390" s="104">
        <v>2019</v>
      </c>
      <c r="H390" s="225" t="s">
        <v>25</v>
      </c>
      <c r="I390" s="225" t="str">
        <f t="shared" si="18"/>
        <v>CO</v>
      </c>
      <c r="J390" s="225" t="str">
        <f t="shared" si="19"/>
        <v>CO</v>
      </c>
      <c r="K390" s="231" t="str">
        <f t="shared" si="20"/>
        <v>Mountain</v>
      </c>
      <c r="L390" s="225" t="str">
        <f>INDEX('State '!$A$1:$C$62,MATCH($I390,'State '!$B:$B,0),3)</f>
        <v>Mountain</v>
      </c>
      <c r="M390" s="225" t="str">
        <f>INDEX('State '!$A$1:$C$62,MATCH($J390,'State '!$B:$B,0),3)</f>
        <v>Mountain</v>
      </c>
      <c r="N390" s="225"/>
      <c r="O390" s="178">
        <v>26.6</v>
      </c>
      <c r="P390" s="199">
        <v>10</v>
      </c>
      <c r="Q390" s="165">
        <v>410</v>
      </c>
      <c r="R390" s="104">
        <v>24</v>
      </c>
      <c r="S390" s="225" t="s">
        <v>135</v>
      </c>
      <c r="T390" s="225" t="s">
        <v>381</v>
      </c>
      <c r="U390" s="225" t="s">
        <v>2821</v>
      </c>
      <c r="V390" s="225" t="s">
        <v>2236</v>
      </c>
      <c r="W390" s="223" t="s">
        <v>2822</v>
      </c>
      <c r="X390" s="223"/>
      <c r="Y390" s="156"/>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c r="FG390" s="93"/>
      <c r="FH390" s="93"/>
      <c r="FI390" s="93"/>
      <c r="FJ390" s="93"/>
      <c r="FK390" s="93"/>
      <c r="FL390" s="93"/>
      <c r="FM390" s="93"/>
      <c r="FN390" s="93"/>
      <c r="FO390" s="93"/>
      <c r="FP390" s="93"/>
      <c r="FQ390" s="93"/>
      <c r="FR390" s="93"/>
      <c r="FS390" s="93"/>
      <c r="FT390" s="93"/>
      <c r="FU390" s="93"/>
      <c r="FV390" s="93"/>
      <c r="FW390" s="93"/>
      <c r="FX390" s="93"/>
      <c r="FY390" s="93"/>
      <c r="FZ390" s="93"/>
      <c r="GA390" s="93"/>
      <c r="GB390" s="93"/>
      <c r="GC390" s="93"/>
      <c r="GD390" s="93"/>
      <c r="GE390" s="93"/>
      <c r="GF390" s="93"/>
      <c r="GG390" s="93"/>
      <c r="GH390" s="93"/>
      <c r="GI390" s="93"/>
      <c r="GJ390" s="93"/>
      <c r="GK390" s="93"/>
      <c r="GL390" s="93"/>
      <c r="GM390" s="93"/>
      <c r="GN390" s="93"/>
      <c r="GO390" s="93"/>
      <c r="GP390" s="93"/>
      <c r="GQ390" s="93"/>
      <c r="GR390" s="93"/>
      <c r="GS390" s="93"/>
      <c r="GT390" s="93"/>
      <c r="GU390" s="93"/>
      <c r="GV390" s="93"/>
      <c r="GW390" s="93"/>
      <c r="GX390" s="93"/>
      <c r="GY390" s="93"/>
      <c r="GZ390" s="93"/>
      <c r="HA390" s="93"/>
      <c r="HB390" s="93"/>
      <c r="HC390" s="93"/>
      <c r="HD390" s="93"/>
      <c r="HE390" s="93"/>
      <c r="HF390" s="93"/>
      <c r="HG390" s="93"/>
      <c r="HH390" s="93"/>
      <c r="HI390" s="93"/>
      <c r="HJ390" s="93"/>
      <c r="HK390" s="93"/>
      <c r="HL390" s="93"/>
      <c r="HM390" s="93"/>
      <c r="HN390" s="93"/>
      <c r="HO390" s="93"/>
      <c r="HP390" s="93"/>
      <c r="HQ390" s="93"/>
      <c r="HR390" s="93"/>
      <c r="HS390" s="93"/>
      <c r="HT390" s="93"/>
      <c r="HU390" s="93"/>
      <c r="HV390" s="93"/>
      <c r="HW390" s="93"/>
      <c r="HX390" s="93"/>
      <c r="HY390" s="93"/>
      <c r="HZ390" s="93"/>
      <c r="IA390" s="93"/>
      <c r="IB390" s="93"/>
      <c r="IC390" s="93"/>
      <c r="ID390" s="93"/>
      <c r="IE390" s="93"/>
      <c r="IF390" s="93"/>
      <c r="IG390" s="93"/>
      <c r="IH390" s="93"/>
      <c r="II390" s="93"/>
      <c r="IJ390" s="93"/>
      <c r="IK390" s="93"/>
      <c r="IL390" s="93"/>
      <c r="IM390" s="93"/>
      <c r="IN390" s="93"/>
      <c r="IO390" s="93"/>
      <c r="IP390" s="93"/>
      <c r="IQ390" s="93"/>
      <c r="IR390" s="93"/>
      <c r="IS390" s="93"/>
      <c r="IT390" s="93"/>
      <c r="IU390" s="93"/>
      <c r="IV390" s="93"/>
      <c r="IW390" s="93"/>
      <c r="IX390" s="93"/>
      <c r="IY390" s="93"/>
      <c r="IZ390" s="93"/>
      <c r="JA390" s="93"/>
      <c r="JB390" s="93"/>
    </row>
    <row r="391" spans="1:262" x14ac:dyDescent="0.2">
      <c r="A391" s="196">
        <v>39990</v>
      </c>
      <c r="B391" s="184" t="s">
        <v>1751</v>
      </c>
      <c r="C391" s="184" t="s">
        <v>277</v>
      </c>
      <c r="D391" s="184" t="s">
        <v>134</v>
      </c>
      <c r="E391" s="184" t="s">
        <v>143</v>
      </c>
      <c r="F391" s="185">
        <v>35779</v>
      </c>
      <c r="G391" s="186">
        <v>1997</v>
      </c>
      <c r="H391" s="171" t="s">
        <v>29</v>
      </c>
      <c r="I391" s="171" t="str">
        <f t="shared" si="18"/>
        <v>WY</v>
      </c>
      <c r="J391" s="171" t="str">
        <f t="shared" si="19"/>
        <v>WY</v>
      </c>
      <c r="K391" s="171" t="str">
        <f t="shared" si="20"/>
        <v>Mountain</v>
      </c>
      <c r="L391" s="171" t="str">
        <f>INDEX('State '!$A$1:$C$62,MATCH($I391,'State '!$B:$B,0),3)</f>
        <v>Mountain</v>
      </c>
      <c r="M391" s="171" t="str">
        <f>INDEX('State '!$A$1:$C$62,MATCH($J391,'State '!$B:$B,0),3)</f>
        <v>Mountain</v>
      </c>
      <c r="N391" s="171"/>
      <c r="O391" s="178">
        <v>2.6</v>
      </c>
      <c r="P391" s="178">
        <v>71</v>
      </c>
      <c r="Q391" s="178">
        <v>45</v>
      </c>
      <c r="R391" s="177"/>
      <c r="S391" s="171" t="s">
        <v>135</v>
      </c>
      <c r="T391" s="171" t="s">
        <v>381</v>
      </c>
      <c r="U391" s="171" t="s">
        <v>1752</v>
      </c>
      <c r="V391" s="171"/>
      <c r="W391" s="170"/>
      <c r="X391" s="170"/>
      <c r="Y391" s="170"/>
      <c r="Z391" s="93"/>
      <c r="AA391" s="93"/>
      <c r="AB391" s="93"/>
    </row>
    <row r="392" spans="1:262" s="19" customFormat="1" x14ac:dyDescent="0.2">
      <c r="A392" s="171">
        <v>42900</v>
      </c>
      <c r="B392" s="184" t="s">
        <v>1981</v>
      </c>
      <c r="C392" s="184" t="s">
        <v>1932</v>
      </c>
      <c r="D392" s="184" t="s">
        <v>140</v>
      </c>
      <c r="E392" s="184" t="s">
        <v>143</v>
      </c>
      <c r="F392" s="185">
        <v>42893</v>
      </c>
      <c r="G392" s="186">
        <v>2017</v>
      </c>
      <c r="H392" s="171" t="s">
        <v>17</v>
      </c>
      <c r="I392" s="171" t="str">
        <f t="shared" si="18"/>
        <v>AL</v>
      </c>
      <c r="J392" s="171" t="str">
        <f t="shared" si="19"/>
        <v>AL</v>
      </c>
      <c r="K392" s="176" t="str">
        <f t="shared" si="20"/>
        <v>South Central</v>
      </c>
      <c r="L392" s="171" t="str">
        <f>INDEX('State '!$A$1:$C$62,MATCH($I392,'State '!$B:$B,0),3)</f>
        <v>South Central</v>
      </c>
      <c r="M392" s="171" t="str">
        <f>INDEX('State '!$A$1:$C$62,MATCH($J392,'State '!$B:$B,0),3)</f>
        <v>South Central</v>
      </c>
      <c r="N392" s="171"/>
      <c r="O392" s="178">
        <v>300</v>
      </c>
      <c r="P392" s="178">
        <v>20</v>
      </c>
      <c r="Q392" s="178">
        <v>818</v>
      </c>
      <c r="R392" s="177" t="s">
        <v>1265</v>
      </c>
      <c r="S392" s="171" t="s">
        <v>135</v>
      </c>
      <c r="T392" s="171" t="s">
        <v>381</v>
      </c>
      <c r="U392" s="171" t="s">
        <v>1978</v>
      </c>
      <c r="V392" s="171" t="s">
        <v>2236</v>
      </c>
      <c r="W392" s="170"/>
      <c r="X392" s="170"/>
      <c r="Y392" s="170"/>
    </row>
    <row r="393" spans="1:262" x14ac:dyDescent="0.2">
      <c r="A393" s="225">
        <v>43978</v>
      </c>
      <c r="B393" s="83" t="s">
        <v>2696</v>
      </c>
      <c r="C393" s="83" t="s">
        <v>239</v>
      </c>
      <c r="D393" s="83" t="s">
        <v>134</v>
      </c>
      <c r="E393" s="112" t="s">
        <v>143</v>
      </c>
      <c r="F393" s="65">
        <v>43980</v>
      </c>
      <c r="G393" s="122">
        <v>2020</v>
      </c>
      <c r="H393" s="225" t="s">
        <v>6</v>
      </c>
      <c r="I393" s="225" t="str">
        <f t="shared" si="18"/>
        <v>TX</v>
      </c>
      <c r="J393" s="225" t="str">
        <f t="shared" si="19"/>
        <v>TX</v>
      </c>
      <c r="K393" s="231" t="str">
        <f t="shared" si="20"/>
        <v>South Central</v>
      </c>
      <c r="L393" s="225" t="str">
        <f>INDEX('State '!$A$1:$C$62,MATCH($I393,'State '!$B:$B,0),3)</f>
        <v>South Central</v>
      </c>
      <c r="M393" s="225" t="str">
        <f>INDEX('State '!$A$1:$C$62,MATCH($J393,'State '!$B:$B,0),3)</f>
        <v>South Central</v>
      </c>
      <c r="N393" s="225"/>
      <c r="O393" s="178">
        <v>96.177999999999997</v>
      </c>
      <c r="P393" s="178">
        <v>19</v>
      </c>
      <c r="Q393" s="118">
        <v>200</v>
      </c>
      <c r="R393" s="66">
        <v>24</v>
      </c>
      <c r="S393" s="113" t="s">
        <v>135</v>
      </c>
      <c r="T393" s="114" t="s">
        <v>381</v>
      </c>
      <c r="U393" s="115" t="s">
        <v>2698</v>
      </c>
      <c r="V393" s="225" t="s">
        <v>2236</v>
      </c>
      <c r="W393" s="223" t="s">
        <v>2697</v>
      </c>
      <c r="X393" s="223" t="s">
        <v>2905</v>
      </c>
      <c r="Y393" s="226"/>
      <c r="Z393" s="93"/>
      <c r="AA393" s="93"/>
      <c r="AB393" s="93"/>
    </row>
    <row r="394" spans="1:262" s="19" customFormat="1" x14ac:dyDescent="0.2">
      <c r="A394" s="171">
        <v>39990</v>
      </c>
      <c r="B394" s="184" t="s">
        <v>1465</v>
      </c>
      <c r="C394" s="184" t="s">
        <v>359</v>
      </c>
      <c r="D394" s="184" t="s">
        <v>134</v>
      </c>
      <c r="E394" s="184" t="s">
        <v>143</v>
      </c>
      <c r="F394" s="185">
        <v>37196</v>
      </c>
      <c r="G394" s="186">
        <v>2001</v>
      </c>
      <c r="H394" s="171" t="s">
        <v>6</v>
      </c>
      <c r="I394" s="171" t="str">
        <f t="shared" si="18"/>
        <v>TX</v>
      </c>
      <c r="J394" s="171" t="str">
        <f t="shared" si="19"/>
        <v>TX</v>
      </c>
      <c r="K394" s="171" t="str">
        <f t="shared" si="20"/>
        <v>South Central</v>
      </c>
      <c r="L394" s="171" t="str">
        <f>INDEX('State '!$A$1:$C$62,MATCH($I394,'State '!$B:$B,0),3)</f>
        <v>South Central</v>
      </c>
      <c r="M394" s="171" t="str">
        <f>INDEX('State '!$A$1:$C$62,MATCH($J394,'State '!$B:$B,0),3)</f>
        <v>South Central</v>
      </c>
      <c r="N394" s="171"/>
      <c r="O394" s="178">
        <v>6.5</v>
      </c>
      <c r="P394" s="178">
        <v>16</v>
      </c>
      <c r="Q394" s="178">
        <v>300</v>
      </c>
      <c r="R394" s="177">
        <v>20</v>
      </c>
      <c r="S394" s="171" t="s">
        <v>138</v>
      </c>
      <c r="T394" s="171" t="s">
        <v>187</v>
      </c>
      <c r="U394" s="171" t="s">
        <v>382</v>
      </c>
      <c r="V394" s="171"/>
      <c r="W394" s="170"/>
      <c r="X394" s="170"/>
      <c r="Y394" s="170"/>
    </row>
    <row r="395" spans="1:262" s="19" customFormat="1" x14ac:dyDescent="0.2">
      <c r="A395" s="171">
        <v>39990</v>
      </c>
      <c r="B395" s="172" t="s">
        <v>762</v>
      </c>
      <c r="C395" s="172" t="s">
        <v>280</v>
      </c>
      <c r="D395" s="172" t="s">
        <v>136</v>
      </c>
      <c r="E395" s="173" t="s">
        <v>143</v>
      </c>
      <c r="F395" s="174">
        <v>39794</v>
      </c>
      <c r="G395" s="175">
        <v>2008</v>
      </c>
      <c r="H395" s="171" t="s">
        <v>29</v>
      </c>
      <c r="I395" s="171" t="str">
        <f t="shared" si="18"/>
        <v>WY</v>
      </c>
      <c r="J395" s="171" t="str">
        <f t="shared" si="19"/>
        <v>WY</v>
      </c>
      <c r="K395" s="171" t="str">
        <f t="shared" si="20"/>
        <v>Mountain</v>
      </c>
      <c r="L395" s="171" t="str">
        <f>INDEX('State '!$A$1:$C$62,MATCH($I395,'State '!$B:$B,0),3)</f>
        <v>Mountain</v>
      </c>
      <c r="M395" s="171" t="str">
        <f>INDEX('State '!$A$1:$C$62,MATCH($J395,'State '!$B:$B,0),3)</f>
        <v>Mountain</v>
      </c>
      <c r="N395" s="171"/>
      <c r="O395" s="178">
        <v>20</v>
      </c>
      <c r="P395" s="177">
        <v>49.75</v>
      </c>
      <c r="Q395" s="177">
        <v>5.81</v>
      </c>
      <c r="R395" s="178">
        <v>6</v>
      </c>
      <c r="S395" s="179" t="s">
        <v>138</v>
      </c>
      <c r="T395" s="176" t="s">
        <v>187</v>
      </c>
      <c r="U395" s="180" t="s">
        <v>382</v>
      </c>
      <c r="V395" s="171"/>
      <c r="W395" s="170"/>
      <c r="X395" s="170"/>
      <c r="Y395" s="170"/>
    </row>
    <row r="396" spans="1:262" x14ac:dyDescent="0.2">
      <c r="A396" s="171">
        <v>39990</v>
      </c>
      <c r="B396" s="184" t="s">
        <v>1109</v>
      </c>
      <c r="C396" s="184" t="s">
        <v>320</v>
      </c>
      <c r="D396" s="184" t="s">
        <v>134</v>
      </c>
      <c r="E396" s="184" t="s">
        <v>143</v>
      </c>
      <c r="F396" s="185">
        <v>38473</v>
      </c>
      <c r="G396" s="186">
        <v>2005</v>
      </c>
      <c r="H396" s="171" t="s">
        <v>28</v>
      </c>
      <c r="I396" s="171" t="str">
        <f t="shared" si="18"/>
        <v>IL</v>
      </c>
      <c r="J396" s="171" t="str">
        <f t="shared" si="19"/>
        <v>IL</v>
      </c>
      <c r="K396" s="171" t="str">
        <f t="shared" si="20"/>
        <v>Midwest</v>
      </c>
      <c r="L396" s="171" t="str">
        <f>INDEX('State '!$A$1:$C$62,MATCH($I396,'State '!$B:$B,0),3)</f>
        <v>Midwest</v>
      </c>
      <c r="M396" s="171" t="str">
        <f>INDEX('State '!$A$1:$C$62,MATCH($J396,'State '!$B:$B,0),3)</f>
        <v>Midwest</v>
      </c>
      <c r="N396" s="171"/>
      <c r="O396" s="178">
        <v>18.02</v>
      </c>
      <c r="P396" s="178">
        <v>3.6</v>
      </c>
      <c r="Q396" s="178">
        <v>134</v>
      </c>
      <c r="R396" s="177">
        <v>20</v>
      </c>
      <c r="S396" s="171" t="s">
        <v>135</v>
      </c>
      <c r="T396" s="171" t="s">
        <v>381</v>
      </c>
      <c r="U396" s="171" t="s">
        <v>1110</v>
      </c>
      <c r="V396" s="171"/>
      <c r="W396" s="170"/>
      <c r="X396" s="170"/>
      <c r="Y396" s="170"/>
      <c r="Z396" s="93"/>
      <c r="AA396" s="93"/>
      <c r="AB396" s="93"/>
    </row>
    <row r="397" spans="1:262" x14ac:dyDescent="0.2">
      <c r="A397" s="171">
        <v>40588</v>
      </c>
      <c r="B397" s="172" t="s">
        <v>508</v>
      </c>
      <c r="C397" s="172" t="s">
        <v>199</v>
      </c>
      <c r="D397" s="172" t="s">
        <v>134</v>
      </c>
      <c r="E397" s="173" t="s">
        <v>143</v>
      </c>
      <c r="F397" s="174">
        <v>40709</v>
      </c>
      <c r="G397" s="175">
        <v>2011</v>
      </c>
      <c r="H397" s="171" t="s">
        <v>2267</v>
      </c>
      <c r="I397" s="171" t="str">
        <f t="shared" si="18"/>
        <v>TX</v>
      </c>
      <c r="J397" s="171" t="str">
        <f t="shared" si="19"/>
        <v>AR</v>
      </c>
      <c r="K397" s="171" t="str">
        <f t="shared" si="20"/>
        <v>South Central</v>
      </c>
      <c r="L397" s="171" t="str">
        <f>INDEX('State '!$A$1:$C$62,MATCH($I397,'State '!$B:$B,0),3)</f>
        <v>South Central</v>
      </c>
      <c r="M397" s="171" t="str">
        <f>INDEX('State '!$A$1:$C$62,MATCH($J397,'State '!$B:$B,0),3)</f>
        <v>South Central</v>
      </c>
      <c r="N397" s="171"/>
      <c r="O397" s="178">
        <v>38.124000000000002</v>
      </c>
      <c r="P397" s="177">
        <v>8.4</v>
      </c>
      <c r="Q397" s="177">
        <v>112</v>
      </c>
      <c r="R397" s="178">
        <v>16</v>
      </c>
      <c r="S397" s="179" t="s">
        <v>135</v>
      </c>
      <c r="T397" s="176" t="s">
        <v>381</v>
      </c>
      <c r="U397" s="180" t="s">
        <v>509</v>
      </c>
      <c r="V397" s="171"/>
      <c r="W397" s="170"/>
      <c r="X397" s="170"/>
      <c r="Y397" s="170"/>
      <c r="Z397" s="93"/>
      <c r="AA397" s="93"/>
      <c r="AB397" s="93"/>
    </row>
    <row r="398" spans="1:262" s="19" customFormat="1" x14ac:dyDescent="0.2">
      <c r="A398" s="171">
        <v>39990</v>
      </c>
      <c r="B398" s="184" t="s">
        <v>1505</v>
      </c>
      <c r="C398" s="184" t="s">
        <v>287</v>
      </c>
      <c r="D398" s="184" t="s">
        <v>134</v>
      </c>
      <c r="E398" s="184" t="s">
        <v>143</v>
      </c>
      <c r="F398" s="185">
        <v>36891</v>
      </c>
      <c r="G398" s="186">
        <v>2000</v>
      </c>
      <c r="H398" s="171" t="s">
        <v>1356</v>
      </c>
      <c r="I398" s="171" t="str">
        <f t="shared" si="18"/>
        <v>OR</v>
      </c>
      <c r="J398" s="171" t="str">
        <f t="shared" si="19"/>
        <v>NV</v>
      </c>
      <c r="K398" s="171" t="str">
        <f t="shared" si="20"/>
        <v>Pacific, Mountain</v>
      </c>
      <c r="L398" s="171" t="str">
        <f>INDEX('State '!$A$1:$C$62,MATCH($I398,'State '!$B:$B,0),3)</f>
        <v>Pacific</v>
      </c>
      <c r="M398" s="171" t="str">
        <f>INDEX('State '!$A$1:$C$62,MATCH($J398,'State '!$B:$B,0),3)</f>
        <v>Mountain</v>
      </c>
      <c r="N398" s="171"/>
      <c r="O398" s="178">
        <v>10.199999999999999</v>
      </c>
      <c r="P398" s="178">
        <v>16.399999999999999</v>
      </c>
      <c r="Q398" s="178">
        <v>10</v>
      </c>
      <c r="R398" s="177">
        <v>16</v>
      </c>
      <c r="S398" s="171" t="s">
        <v>135</v>
      </c>
      <c r="T398" s="171" t="s">
        <v>381</v>
      </c>
      <c r="U398" s="171" t="s">
        <v>1506</v>
      </c>
      <c r="V398" s="171"/>
      <c r="W398" s="170"/>
      <c r="X398" s="170"/>
      <c r="Y398" s="170"/>
    </row>
    <row r="399" spans="1:262" s="19" customFormat="1" x14ac:dyDescent="0.2">
      <c r="A399" s="171">
        <v>39990</v>
      </c>
      <c r="B399" s="184" t="s">
        <v>1248</v>
      </c>
      <c r="C399" s="184" t="s">
        <v>339</v>
      </c>
      <c r="D399" s="184" t="s">
        <v>136</v>
      </c>
      <c r="E399" s="184" t="s">
        <v>143</v>
      </c>
      <c r="F399" s="185">
        <v>37895</v>
      </c>
      <c r="G399" s="186">
        <v>2003</v>
      </c>
      <c r="H399" s="171" t="s">
        <v>30</v>
      </c>
      <c r="I399" s="171" t="str">
        <f t="shared" si="18"/>
        <v>MN</v>
      </c>
      <c r="J399" s="171" t="str">
        <f t="shared" si="19"/>
        <v>MN</v>
      </c>
      <c r="K399" s="171" t="str">
        <f t="shared" si="20"/>
        <v>Midwest</v>
      </c>
      <c r="L399" s="171" t="str">
        <f>INDEX('State '!$A$1:$C$62,MATCH($I399,'State '!$B:$B,0),3)</f>
        <v>Midwest</v>
      </c>
      <c r="M399" s="171" t="str">
        <f>INDEX('State '!$A$1:$C$62,MATCH($J399,'State '!$B:$B,0),3)</f>
        <v>Midwest</v>
      </c>
      <c r="N399" s="171"/>
      <c r="O399" s="178">
        <v>27</v>
      </c>
      <c r="P399" s="178">
        <v>89</v>
      </c>
      <c r="Q399" s="178">
        <v>60</v>
      </c>
      <c r="R399" s="177" t="s">
        <v>723</v>
      </c>
      <c r="S399" s="171" t="s">
        <v>138</v>
      </c>
      <c r="T399" s="171" t="s">
        <v>187</v>
      </c>
      <c r="U399" s="171" t="s">
        <v>382</v>
      </c>
      <c r="V399" s="171"/>
      <c r="W399" s="170"/>
      <c r="X399" s="170"/>
      <c r="Y399" s="170"/>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c r="CM399" s="93"/>
      <c r="CN399" s="93"/>
      <c r="CO399" s="93"/>
      <c r="CP399" s="93"/>
      <c r="CQ399" s="93"/>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93"/>
      <c r="DV399" s="93"/>
      <c r="DW399" s="93"/>
      <c r="DX399" s="93"/>
      <c r="DY399" s="93"/>
      <c r="DZ399" s="93"/>
      <c r="EA399" s="93"/>
      <c r="EB399" s="93"/>
      <c r="EC399" s="93"/>
      <c r="ED399" s="93"/>
      <c r="EE399" s="93"/>
      <c r="EF399" s="93"/>
      <c r="EG399" s="93"/>
      <c r="EH399" s="93"/>
      <c r="EI399" s="93"/>
      <c r="EJ399" s="93"/>
      <c r="EK399" s="93"/>
      <c r="EL399" s="93"/>
      <c r="EM399" s="93"/>
      <c r="EN399" s="93"/>
      <c r="EO399" s="93"/>
      <c r="EP399" s="93"/>
      <c r="EQ399" s="93"/>
      <c r="ER399" s="93"/>
      <c r="ES399" s="93"/>
      <c r="ET399" s="93"/>
      <c r="EU399" s="93"/>
      <c r="EV399" s="93"/>
      <c r="EW399" s="93"/>
      <c r="EX399" s="93"/>
      <c r="EY399" s="93"/>
      <c r="EZ399" s="93"/>
      <c r="FA399" s="93"/>
      <c r="FB399" s="93"/>
      <c r="FC399" s="93"/>
      <c r="FD399" s="93"/>
      <c r="FE399" s="93"/>
      <c r="FF399" s="93"/>
      <c r="FG399" s="93"/>
      <c r="FH399" s="93"/>
      <c r="FI399" s="93"/>
      <c r="FJ399" s="93"/>
      <c r="FK399" s="93"/>
      <c r="FL399" s="93"/>
      <c r="FM399" s="93"/>
      <c r="FN399" s="93"/>
      <c r="FO399" s="93"/>
      <c r="FP399" s="93"/>
      <c r="FQ399" s="93"/>
      <c r="FR399" s="93"/>
      <c r="FS399" s="93"/>
      <c r="FT399" s="93"/>
      <c r="FU399" s="93"/>
      <c r="FV399" s="93"/>
      <c r="FW399" s="93"/>
      <c r="FX399" s="93"/>
      <c r="FY399" s="93"/>
      <c r="FZ399" s="93"/>
      <c r="GA399" s="93"/>
      <c r="GB399" s="93"/>
      <c r="GC399" s="93"/>
      <c r="GD399" s="93"/>
      <c r="GE399" s="93"/>
      <c r="GF399" s="93"/>
      <c r="GG399" s="93"/>
      <c r="GH399" s="93"/>
      <c r="GI399" s="93"/>
      <c r="GJ399" s="93"/>
      <c r="GK399" s="93"/>
      <c r="GL399" s="93"/>
      <c r="GM399" s="93"/>
      <c r="GN399" s="93"/>
      <c r="GO399" s="93"/>
      <c r="GP399" s="93"/>
      <c r="GQ399" s="93"/>
      <c r="GR399" s="93"/>
      <c r="GS399" s="93"/>
      <c r="GT399" s="93"/>
      <c r="GU399" s="93"/>
      <c r="GV399" s="93"/>
      <c r="GW399" s="93"/>
      <c r="GX399" s="93"/>
      <c r="GY399" s="93"/>
      <c r="GZ399" s="93"/>
      <c r="HA399" s="93"/>
      <c r="HB399" s="93"/>
      <c r="HC399" s="93"/>
      <c r="HD399" s="93"/>
      <c r="HE399" s="93"/>
      <c r="HF399" s="93"/>
      <c r="HG399" s="93"/>
      <c r="HH399" s="93"/>
      <c r="HI399" s="93"/>
      <c r="HJ399" s="93"/>
      <c r="HK399" s="93"/>
      <c r="HL399" s="93"/>
      <c r="HM399" s="93"/>
      <c r="HN399" s="93"/>
      <c r="HO399" s="93"/>
      <c r="HP399" s="93"/>
      <c r="HQ399" s="93"/>
      <c r="HR399" s="93"/>
      <c r="HS399" s="93"/>
      <c r="HT399" s="93"/>
      <c r="HU399" s="93"/>
      <c r="HV399" s="93"/>
      <c r="HW399" s="93"/>
      <c r="HX399" s="93"/>
      <c r="HY399" s="93"/>
      <c r="HZ399" s="93"/>
      <c r="IA399" s="93"/>
      <c r="IB399" s="93"/>
      <c r="IC399" s="93"/>
      <c r="ID399" s="93"/>
      <c r="IE399" s="93"/>
      <c r="IF399" s="93"/>
      <c r="IG399" s="93"/>
      <c r="IH399" s="93"/>
      <c r="II399" s="93"/>
      <c r="IJ399" s="93"/>
      <c r="IK399" s="93"/>
      <c r="IL399" s="93"/>
      <c r="IM399" s="93"/>
      <c r="IN399" s="93"/>
      <c r="IO399" s="93"/>
      <c r="IP399" s="93"/>
      <c r="IQ399" s="93"/>
      <c r="IR399" s="93"/>
      <c r="IS399" s="93"/>
      <c r="IT399" s="93"/>
      <c r="IU399" s="93"/>
      <c r="IV399" s="93"/>
      <c r="IW399" s="93"/>
      <c r="IX399" s="93"/>
      <c r="IY399" s="93"/>
      <c r="IZ399" s="93"/>
      <c r="JA399" s="93"/>
      <c r="JB399" s="93"/>
    </row>
    <row r="400" spans="1:262" x14ac:dyDescent="0.2">
      <c r="A400" s="171">
        <v>39990</v>
      </c>
      <c r="B400" s="184" t="s">
        <v>1557</v>
      </c>
      <c r="C400" s="184" t="s">
        <v>366</v>
      </c>
      <c r="D400" s="184" t="s">
        <v>140</v>
      </c>
      <c r="E400" s="184" t="s">
        <v>143</v>
      </c>
      <c r="F400" s="185">
        <v>36475</v>
      </c>
      <c r="G400" s="186">
        <v>1999</v>
      </c>
      <c r="H400" s="171" t="s">
        <v>866</v>
      </c>
      <c r="I400" s="171" t="str">
        <f t="shared" si="18"/>
        <v>QU</v>
      </c>
      <c r="J400" s="171" t="str">
        <f t="shared" si="19"/>
        <v>VT</v>
      </c>
      <c r="K400" s="171" t="str">
        <f t="shared" si="20"/>
        <v>Canada, Northeast</v>
      </c>
      <c r="L400" s="171" t="str">
        <f>INDEX('State '!$A$1:$C$62,MATCH($I400,'State '!$B:$B,0),3)</f>
        <v>Canada</v>
      </c>
      <c r="M400" s="171" t="str">
        <f>INDEX('State '!$A$1:$C$62,MATCH($J400,'State '!$B:$B,0),3)</f>
        <v>Northeast</v>
      </c>
      <c r="N400" s="171"/>
      <c r="O400" s="178">
        <v>3</v>
      </c>
      <c r="P400" s="178">
        <v>190</v>
      </c>
      <c r="Q400" s="178">
        <v>9.1999999999999993</v>
      </c>
      <c r="R400" s="177" t="s">
        <v>939</v>
      </c>
      <c r="S400" s="171" t="s">
        <v>135</v>
      </c>
      <c r="T400" s="171" t="s">
        <v>381</v>
      </c>
      <c r="U400" s="171" t="s">
        <v>1558</v>
      </c>
      <c r="V400" s="171"/>
      <c r="W400" s="170"/>
      <c r="X400" s="170"/>
      <c r="Y400" s="170"/>
      <c r="Z400" s="93"/>
      <c r="AA400" s="93"/>
      <c r="AB400" s="93"/>
    </row>
    <row r="401" spans="1:262" ht="25.5" x14ac:dyDescent="0.2">
      <c r="A401" s="171">
        <v>43123</v>
      </c>
      <c r="B401" s="184" t="s">
        <v>2384</v>
      </c>
      <c r="C401" s="184" t="s">
        <v>2164</v>
      </c>
      <c r="D401" s="184" t="s">
        <v>136</v>
      </c>
      <c r="E401" s="173" t="s">
        <v>143</v>
      </c>
      <c r="F401" s="185">
        <v>43070</v>
      </c>
      <c r="G401" s="177">
        <v>2017</v>
      </c>
      <c r="H401" s="171" t="s">
        <v>6</v>
      </c>
      <c r="I401" s="171" t="str">
        <f t="shared" si="18"/>
        <v>TX</v>
      </c>
      <c r="J401" s="171" t="str">
        <f t="shared" si="19"/>
        <v>TX</v>
      </c>
      <c r="K401" s="176" t="str">
        <f t="shared" si="20"/>
        <v>South Central</v>
      </c>
      <c r="L401" s="171" t="str">
        <f>INDEX('State '!$A$1:$C$62,MATCH($I401,'State '!$B:$B,0),3)</f>
        <v>South Central</v>
      </c>
      <c r="M401" s="171" t="str">
        <f>INDEX('State '!$A$1:$C$62,MATCH($J401,'State '!$B:$B,0),3)</f>
        <v>South Central</v>
      </c>
      <c r="N401" s="171"/>
      <c r="O401" s="178"/>
      <c r="P401" s="178">
        <v>200</v>
      </c>
      <c r="Q401" s="178">
        <v>600</v>
      </c>
      <c r="R401" s="177">
        <v>30</v>
      </c>
      <c r="S401" s="171" t="s">
        <v>138</v>
      </c>
      <c r="T401" s="171" t="s">
        <v>381</v>
      </c>
      <c r="U401" s="171" t="s">
        <v>2136</v>
      </c>
      <c r="V401" s="171" t="s">
        <v>2236</v>
      </c>
      <c r="W401" s="170" t="s">
        <v>2781</v>
      </c>
      <c r="X401" s="170"/>
      <c r="Y401" s="170"/>
      <c r="Z401" s="93"/>
      <c r="AA401" s="93"/>
      <c r="AB401" s="93"/>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c r="DV401" s="19"/>
      <c r="DW401" s="19"/>
      <c r="DX401" s="19"/>
      <c r="DY401" s="19"/>
      <c r="DZ401" s="19"/>
      <c r="EA401" s="19"/>
      <c r="EB401" s="19"/>
      <c r="EC401" s="19"/>
      <c r="ED401" s="19"/>
      <c r="EE401" s="19"/>
      <c r="EF401" s="19"/>
      <c r="EG401" s="19"/>
      <c r="EH401" s="19"/>
      <c r="EI401" s="19"/>
      <c r="EJ401" s="19"/>
      <c r="EK401" s="19"/>
      <c r="EL401" s="19"/>
      <c r="EM401" s="19"/>
      <c r="EN401" s="19"/>
      <c r="EO401" s="19"/>
      <c r="EP401" s="19"/>
      <c r="EQ401" s="19"/>
      <c r="ER401" s="19"/>
      <c r="ES401" s="19"/>
      <c r="ET401" s="19"/>
      <c r="EU401" s="19"/>
      <c r="EV401" s="19"/>
      <c r="EW401" s="19"/>
      <c r="EX401" s="19"/>
      <c r="EY401" s="19"/>
      <c r="EZ401" s="19"/>
      <c r="FA401" s="19"/>
      <c r="FB401" s="19"/>
      <c r="FC401" s="19"/>
      <c r="FD401" s="19"/>
      <c r="FE401" s="19"/>
      <c r="FF401" s="19"/>
      <c r="FG401" s="19"/>
      <c r="FH401" s="19"/>
      <c r="FI401" s="19"/>
      <c r="FJ401" s="19"/>
      <c r="FK401" s="19"/>
      <c r="FL401" s="19"/>
      <c r="FM401" s="19"/>
      <c r="FN401" s="19"/>
      <c r="FO401" s="19"/>
      <c r="FP401" s="19"/>
      <c r="FQ401" s="19"/>
      <c r="FR401" s="19"/>
      <c r="FS401" s="19"/>
      <c r="FT401" s="19"/>
      <c r="FU401" s="19"/>
      <c r="FV401" s="19"/>
      <c r="FW401" s="19"/>
      <c r="FX401" s="19"/>
      <c r="FY401" s="19"/>
      <c r="FZ401" s="19"/>
      <c r="GA401" s="19"/>
      <c r="GB401" s="19"/>
      <c r="GC401" s="19"/>
      <c r="GD401" s="19"/>
      <c r="GE401" s="19"/>
      <c r="GF401" s="19"/>
      <c r="GG401" s="19"/>
      <c r="GH401" s="19"/>
      <c r="GI401" s="19"/>
      <c r="GJ401" s="19"/>
      <c r="GK401" s="19"/>
      <c r="GL401" s="19"/>
      <c r="GM401" s="19"/>
      <c r="GN401" s="19"/>
      <c r="GO401" s="19"/>
      <c r="GP401" s="19"/>
      <c r="GQ401" s="19"/>
      <c r="GR401" s="19"/>
      <c r="GS401" s="19"/>
      <c r="GT401" s="19"/>
      <c r="GU401" s="19"/>
      <c r="GV401" s="19"/>
      <c r="GW401" s="19"/>
      <c r="GX401" s="19"/>
      <c r="GY401" s="19"/>
      <c r="GZ401" s="19"/>
      <c r="HA401" s="19"/>
      <c r="HB401" s="19"/>
      <c r="HC401" s="19"/>
      <c r="HD401" s="19"/>
      <c r="HE401" s="19"/>
      <c r="HF401" s="19"/>
      <c r="HG401" s="19"/>
      <c r="HH401" s="19"/>
      <c r="HI401" s="19"/>
      <c r="HJ401" s="19"/>
      <c r="HK401" s="19"/>
      <c r="HL401" s="19"/>
      <c r="HM401" s="19"/>
      <c r="HN401" s="19"/>
      <c r="HO401" s="19"/>
      <c r="HP401" s="19"/>
      <c r="HQ401" s="19"/>
      <c r="HR401" s="19"/>
      <c r="HS401" s="19"/>
      <c r="HT401" s="19"/>
      <c r="HU401" s="19"/>
      <c r="HV401" s="19"/>
      <c r="HW401" s="19"/>
      <c r="HX401" s="19"/>
      <c r="HY401" s="19"/>
      <c r="HZ401" s="19"/>
      <c r="IA401" s="19"/>
      <c r="IB401" s="19"/>
      <c r="IC401" s="19"/>
      <c r="ID401" s="19"/>
      <c r="IE401" s="19"/>
      <c r="IF401" s="19"/>
      <c r="IG401" s="19"/>
      <c r="IH401" s="19"/>
      <c r="II401" s="19"/>
      <c r="IJ401" s="19"/>
      <c r="IK401" s="19"/>
      <c r="IL401" s="19"/>
      <c r="IM401" s="19"/>
      <c r="IN401" s="19"/>
      <c r="IO401" s="19"/>
      <c r="IP401" s="19"/>
      <c r="IQ401" s="19"/>
      <c r="IR401" s="19"/>
      <c r="IS401" s="19"/>
      <c r="IT401" s="19"/>
      <c r="IU401" s="19"/>
      <c r="IV401" s="19"/>
      <c r="IW401" s="19"/>
      <c r="IX401" s="19"/>
      <c r="IY401" s="19"/>
      <c r="IZ401" s="19"/>
      <c r="JA401" s="19"/>
      <c r="JB401" s="19"/>
    </row>
    <row r="402" spans="1:262" s="19" customFormat="1" ht="51" x14ac:dyDescent="0.2">
      <c r="A402" s="171">
        <v>43291</v>
      </c>
      <c r="B402" s="184" t="s">
        <v>2383</v>
      </c>
      <c r="C402" s="184" t="s">
        <v>2384</v>
      </c>
      <c r="D402" s="184" t="s">
        <v>136</v>
      </c>
      <c r="E402" s="184" t="s">
        <v>143</v>
      </c>
      <c r="F402" s="185">
        <v>43250</v>
      </c>
      <c r="G402" s="177">
        <v>2018</v>
      </c>
      <c r="H402" s="171" t="s">
        <v>2385</v>
      </c>
      <c r="I402" s="171" t="str">
        <f t="shared" si="18"/>
        <v>TX</v>
      </c>
      <c r="J402" s="171" t="str">
        <f t="shared" si="19"/>
        <v>MX</v>
      </c>
      <c r="K402" s="176" t="str">
        <f t="shared" si="20"/>
        <v>South Central, Mexico</v>
      </c>
      <c r="L402" s="171" t="str">
        <f>INDEX('State '!$A$1:$C$62,MATCH($I402,'State '!$B:$B,0),3)</f>
        <v>South Central</v>
      </c>
      <c r="M402" s="171" t="str">
        <f>INDEX('State '!$A$1:$C$62,MATCH($J402,'State '!$B:$B,0),3)</f>
        <v>Mexico</v>
      </c>
      <c r="N402" s="171"/>
      <c r="O402" s="178">
        <v>13.8</v>
      </c>
      <c r="P402" s="178">
        <v>1</v>
      </c>
      <c r="Q402" s="178">
        <v>1120</v>
      </c>
      <c r="R402" s="177">
        <v>36</v>
      </c>
      <c r="S402" s="171" t="s">
        <v>135</v>
      </c>
      <c r="T402" s="171" t="s">
        <v>381</v>
      </c>
      <c r="U402" s="171" t="s">
        <v>2386</v>
      </c>
      <c r="V402" s="171" t="s">
        <v>2239</v>
      </c>
      <c r="W402" s="170" t="s">
        <v>2645</v>
      </c>
      <c r="X402" s="170"/>
      <c r="Y402" s="170"/>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c r="FG402" s="93"/>
      <c r="FH402" s="93"/>
      <c r="FI402" s="93"/>
      <c r="FJ402" s="93"/>
      <c r="FK402" s="93"/>
      <c r="FL402" s="93"/>
      <c r="FM402" s="93"/>
      <c r="FN402" s="93"/>
      <c r="FO402" s="93"/>
      <c r="FP402" s="93"/>
      <c r="FQ402" s="93"/>
      <c r="FR402" s="93"/>
      <c r="FS402" s="93"/>
      <c r="FT402" s="93"/>
      <c r="FU402" s="93"/>
      <c r="FV402" s="93"/>
      <c r="FW402" s="93"/>
      <c r="FX402" s="93"/>
      <c r="FY402" s="93"/>
      <c r="FZ402" s="93"/>
      <c r="GA402" s="93"/>
      <c r="GB402" s="93"/>
      <c r="GC402" s="93"/>
      <c r="GD402" s="93"/>
      <c r="GE402" s="93"/>
      <c r="GF402" s="93"/>
      <c r="GG402" s="93"/>
      <c r="GH402" s="93"/>
      <c r="GI402" s="93"/>
      <c r="GJ402" s="93"/>
      <c r="GK402" s="93"/>
      <c r="GL402" s="93"/>
      <c r="GM402" s="93"/>
      <c r="GN402" s="93"/>
      <c r="GO402" s="93"/>
      <c r="GP402" s="93"/>
      <c r="GQ402" s="93"/>
      <c r="GR402" s="93"/>
      <c r="GS402" s="93"/>
      <c r="GT402" s="93"/>
      <c r="GU402" s="93"/>
      <c r="GV402" s="93"/>
      <c r="GW402" s="93"/>
      <c r="GX402" s="93"/>
      <c r="GY402" s="93"/>
      <c r="GZ402" s="93"/>
      <c r="HA402" s="93"/>
      <c r="HB402" s="93"/>
      <c r="HC402" s="93"/>
      <c r="HD402" s="93"/>
      <c r="HE402" s="93"/>
      <c r="HF402" s="93"/>
      <c r="HG402" s="93"/>
      <c r="HH402" s="93"/>
      <c r="HI402" s="93"/>
      <c r="HJ402" s="93"/>
      <c r="HK402" s="93"/>
      <c r="HL402" s="93"/>
      <c r="HM402" s="93"/>
      <c r="HN402" s="93"/>
      <c r="HO402" s="93"/>
      <c r="HP402" s="93"/>
      <c r="HQ402" s="93"/>
      <c r="HR402" s="93"/>
      <c r="HS402" s="93"/>
      <c r="HT402" s="93"/>
      <c r="HU402" s="93"/>
      <c r="HV402" s="93"/>
      <c r="HW402" s="93"/>
      <c r="HX402" s="93"/>
      <c r="HY402" s="93"/>
      <c r="HZ402" s="93"/>
      <c r="IA402" s="93"/>
      <c r="IB402" s="93"/>
      <c r="IC402" s="93"/>
      <c r="ID402" s="93"/>
      <c r="IE402" s="93"/>
      <c r="IF402" s="93"/>
      <c r="IG402" s="93"/>
      <c r="IH402" s="93"/>
      <c r="II402" s="93"/>
      <c r="IJ402" s="93"/>
      <c r="IK402" s="93"/>
      <c r="IL402" s="93"/>
      <c r="IM402" s="93"/>
      <c r="IN402" s="93"/>
      <c r="IO402" s="93"/>
      <c r="IP402" s="93"/>
      <c r="IQ402" s="93"/>
      <c r="IR402" s="93"/>
      <c r="IS402" s="93"/>
      <c r="IT402" s="93"/>
      <c r="IU402" s="93"/>
      <c r="IV402" s="93"/>
      <c r="IW402" s="93"/>
      <c r="IX402" s="93"/>
      <c r="IY402" s="93"/>
      <c r="IZ402" s="93"/>
      <c r="JA402" s="93"/>
      <c r="JB402" s="93"/>
    </row>
    <row r="403" spans="1:262" x14ac:dyDescent="0.2">
      <c r="A403" s="225">
        <v>44007</v>
      </c>
      <c r="B403" s="223" t="s">
        <v>2473</v>
      </c>
      <c r="C403" s="223" t="s">
        <v>2474</v>
      </c>
      <c r="D403" s="223" t="s">
        <v>140</v>
      </c>
      <c r="E403" s="223" t="s">
        <v>143</v>
      </c>
      <c r="F403" s="63">
        <v>44006</v>
      </c>
      <c r="G403" s="104">
        <v>2020</v>
      </c>
      <c r="H403" s="225" t="s">
        <v>25</v>
      </c>
      <c r="I403" s="225" t="str">
        <f t="shared" ref="I403:I466" si="21">LEFT($H403,2)</f>
        <v>CO</v>
      </c>
      <c r="J403" s="225" t="str">
        <f t="shared" ref="J403:J466" si="22">RIGHT($H403,2)</f>
        <v>CO</v>
      </c>
      <c r="K403" s="231" t="str">
        <f t="shared" ref="K403:K466" si="23">IF($L403=$M403,L403,CONCATENATE($L403,", ",IF(ISBLANK(N403),"",CONCATENATE(N403,", ")),$M403))</f>
        <v>Mountain</v>
      </c>
      <c r="L403" s="225" t="str">
        <f>INDEX('State '!$A$1:$C$62,MATCH($I403,'State '!$B:$B,0),3)</f>
        <v>Mountain</v>
      </c>
      <c r="M403" s="225" t="str">
        <f>INDEX('State '!$A$1:$C$62,MATCH($J403,'State '!$B:$B,0),3)</f>
        <v>Mountain</v>
      </c>
      <c r="N403" s="225"/>
      <c r="O403" s="178">
        <v>213</v>
      </c>
      <c r="P403" s="178">
        <v>70</v>
      </c>
      <c r="Q403" s="165">
        <v>600</v>
      </c>
      <c r="R403" s="104">
        <v>36</v>
      </c>
      <c r="S403" s="225" t="s">
        <v>135</v>
      </c>
      <c r="T403" s="225" t="s">
        <v>381</v>
      </c>
      <c r="U403" s="225" t="s">
        <v>2478</v>
      </c>
      <c r="V403" s="225" t="s">
        <v>2236</v>
      </c>
      <c r="W403" s="223" t="s">
        <v>2917</v>
      </c>
      <c r="X403" s="223"/>
      <c r="Y403" s="226"/>
      <c r="Z403" s="93"/>
      <c r="AA403" s="93"/>
      <c r="AB403" s="93"/>
    </row>
    <row r="404" spans="1:262" s="19" customFormat="1" x14ac:dyDescent="0.2">
      <c r="A404" s="171">
        <v>41221</v>
      </c>
      <c r="B404" s="172" t="s">
        <v>431</v>
      </c>
      <c r="C404" s="172" t="s">
        <v>229</v>
      </c>
      <c r="D404" s="172" t="s">
        <v>140</v>
      </c>
      <c r="E404" s="173" t="s">
        <v>143</v>
      </c>
      <c r="F404" s="174">
        <v>41227</v>
      </c>
      <c r="G404" s="175">
        <v>2012</v>
      </c>
      <c r="H404" s="171" t="s">
        <v>7</v>
      </c>
      <c r="I404" s="171" t="str">
        <f t="shared" si="21"/>
        <v>PA</v>
      </c>
      <c r="J404" s="171" t="str">
        <f t="shared" si="22"/>
        <v>PA</v>
      </c>
      <c r="K404" s="171" t="str">
        <f t="shared" si="23"/>
        <v>Northeast</v>
      </c>
      <c r="L404" s="171" t="str">
        <f>INDEX('State '!$A$1:$C$62,MATCH($I404,'State '!$B:$B,0),3)</f>
        <v>Northeast</v>
      </c>
      <c r="M404" s="171" t="str">
        <f>INDEX('State '!$A$1:$C$62,MATCH($J404,'State '!$B:$B,0),3)</f>
        <v>Northeast</v>
      </c>
      <c r="N404" s="171"/>
      <c r="O404" s="178"/>
      <c r="P404" s="177">
        <v>39</v>
      </c>
      <c r="Q404" s="177">
        <v>555</v>
      </c>
      <c r="R404" s="178">
        <v>30</v>
      </c>
      <c r="S404" s="179" t="s">
        <v>135</v>
      </c>
      <c r="T404" s="176" t="s">
        <v>381</v>
      </c>
      <c r="U404" s="180" t="s">
        <v>432</v>
      </c>
      <c r="V404" s="171"/>
      <c r="W404" s="170"/>
      <c r="X404" s="170"/>
      <c r="Y404" s="170"/>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c r="CC404" s="93"/>
      <c r="CD404" s="93"/>
      <c r="CE404" s="93"/>
      <c r="CF404" s="93"/>
      <c r="CG404" s="93"/>
      <c r="CH404" s="93"/>
      <c r="CI404" s="93"/>
      <c r="CJ404" s="93"/>
      <c r="CK404" s="93"/>
      <c r="CL404" s="93"/>
      <c r="CM404" s="93"/>
      <c r="CN404" s="93"/>
      <c r="CO404" s="93"/>
      <c r="CP404" s="93"/>
      <c r="CQ404" s="93"/>
      <c r="CR404" s="93"/>
      <c r="CS404" s="93"/>
      <c r="CT404" s="93"/>
      <c r="CU404" s="93"/>
      <c r="CV404" s="93"/>
      <c r="CW404" s="93"/>
      <c r="CX404" s="93"/>
      <c r="CY404" s="93"/>
      <c r="CZ404" s="93"/>
      <c r="DA404" s="93"/>
      <c r="DB404" s="93"/>
      <c r="DC404" s="93"/>
      <c r="DD404" s="93"/>
      <c r="DE404" s="93"/>
      <c r="DF404" s="93"/>
      <c r="DG404" s="93"/>
      <c r="DH404" s="93"/>
      <c r="DI404" s="93"/>
      <c r="DJ404" s="93"/>
      <c r="DK404" s="93"/>
      <c r="DL404" s="93"/>
      <c r="DM404" s="93"/>
      <c r="DN404" s="93"/>
      <c r="DO404" s="93"/>
      <c r="DP404" s="93"/>
      <c r="DQ404" s="93"/>
      <c r="DR404" s="93"/>
      <c r="DS404" s="93"/>
      <c r="DT404" s="93"/>
      <c r="DU404" s="93"/>
      <c r="DV404" s="93"/>
      <c r="DW404" s="93"/>
      <c r="DX404" s="93"/>
      <c r="DY404" s="93"/>
      <c r="DZ404" s="93"/>
      <c r="EA404" s="93"/>
      <c r="EB404" s="93"/>
      <c r="EC404" s="93"/>
      <c r="ED404" s="93"/>
      <c r="EE404" s="93"/>
      <c r="EF404" s="93"/>
      <c r="EG404" s="93"/>
      <c r="EH404" s="93"/>
      <c r="EI404" s="93"/>
      <c r="EJ404" s="93"/>
      <c r="EK404" s="93"/>
      <c r="EL404" s="93"/>
      <c r="EM404" s="93"/>
      <c r="EN404" s="93"/>
      <c r="EO404" s="93"/>
      <c r="EP404" s="93"/>
      <c r="EQ404" s="93"/>
      <c r="ER404" s="93"/>
      <c r="ES404" s="93"/>
      <c r="ET404" s="93"/>
      <c r="EU404" s="93"/>
      <c r="EV404" s="93"/>
      <c r="EW404" s="93"/>
      <c r="EX404" s="93"/>
      <c r="EY404" s="93"/>
      <c r="EZ404" s="93"/>
      <c r="FA404" s="93"/>
      <c r="FB404" s="93"/>
      <c r="FC404" s="93"/>
      <c r="FD404" s="93"/>
      <c r="FE404" s="93"/>
      <c r="FF404" s="93"/>
      <c r="FG404" s="93"/>
      <c r="FH404" s="93"/>
      <c r="FI404" s="93"/>
      <c r="FJ404" s="93"/>
      <c r="FK404" s="93"/>
      <c r="FL404" s="93"/>
      <c r="FM404" s="93"/>
      <c r="FN404" s="93"/>
      <c r="FO404" s="93"/>
      <c r="FP404" s="93"/>
      <c r="FQ404" s="93"/>
      <c r="FR404" s="93"/>
      <c r="FS404" s="93"/>
      <c r="FT404" s="93"/>
      <c r="FU404" s="93"/>
      <c r="FV404" s="93"/>
      <c r="FW404" s="93"/>
      <c r="FX404" s="93"/>
      <c r="FY404" s="93"/>
      <c r="FZ404" s="93"/>
      <c r="GA404" s="93"/>
      <c r="GB404" s="93"/>
      <c r="GC404" s="93"/>
      <c r="GD404" s="93"/>
      <c r="GE404" s="93"/>
      <c r="GF404" s="93"/>
      <c r="GG404" s="93"/>
      <c r="GH404" s="93"/>
      <c r="GI404" s="93"/>
      <c r="GJ404" s="93"/>
      <c r="GK404" s="93"/>
      <c r="GL404" s="93"/>
      <c r="GM404" s="93"/>
      <c r="GN404" s="93"/>
      <c r="GO404" s="93"/>
      <c r="GP404" s="93"/>
      <c r="GQ404" s="93"/>
      <c r="GR404" s="93"/>
      <c r="GS404" s="93"/>
      <c r="GT404" s="93"/>
      <c r="GU404" s="93"/>
      <c r="GV404" s="93"/>
      <c r="GW404" s="93"/>
      <c r="GX404" s="93"/>
      <c r="GY404" s="93"/>
      <c r="GZ404" s="93"/>
      <c r="HA404" s="93"/>
      <c r="HB404" s="93"/>
      <c r="HC404" s="93"/>
      <c r="HD404" s="93"/>
      <c r="HE404" s="93"/>
      <c r="HF404" s="93"/>
      <c r="HG404" s="93"/>
      <c r="HH404" s="93"/>
      <c r="HI404" s="93"/>
      <c r="HJ404" s="93"/>
      <c r="HK404" s="93"/>
      <c r="HL404" s="93"/>
      <c r="HM404" s="93"/>
      <c r="HN404" s="93"/>
      <c r="HO404" s="93"/>
      <c r="HP404" s="93"/>
      <c r="HQ404" s="93"/>
      <c r="HR404" s="93"/>
      <c r="HS404" s="93"/>
      <c r="HT404" s="93"/>
      <c r="HU404" s="93"/>
      <c r="HV404" s="93"/>
      <c r="HW404" s="93"/>
      <c r="HX404" s="93"/>
      <c r="HY404" s="93"/>
      <c r="HZ404" s="93"/>
      <c r="IA404" s="93"/>
      <c r="IB404" s="93"/>
      <c r="IC404" s="93"/>
      <c r="ID404" s="93"/>
      <c r="IE404" s="93"/>
      <c r="IF404" s="93"/>
      <c r="IG404" s="93"/>
      <c r="IH404" s="93"/>
      <c r="II404" s="93"/>
      <c r="IJ404" s="93"/>
      <c r="IK404" s="93"/>
      <c r="IL404" s="93"/>
      <c r="IM404" s="93"/>
      <c r="IN404" s="93"/>
      <c r="IO404" s="93"/>
      <c r="IP404" s="93"/>
      <c r="IQ404" s="93"/>
      <c r="IR404" s="93"/>
      <c r="IS404" s="93"/>
      <c r="IT404" s="93"/>
      <c r="IU404" s="93"/>
      <c r="IV404" s="93"/>
      <c r="IW404" s="93"/>
      <c r="IX404" s="93"/>
      <c r="IY404" s="93"/>
      <c r="IZ404" s="93"/>
      <c r="JA404" s="93"/>
      <c r="JB404" s="93"/>
    </row>
    <row r="405" spans="1:262" x14ac:dyDescent="0.2">
      <c r="A405" s="225">
        <v>44313</v>
      </c>
      <c r="B405" s="223" t="s">
        <v>1889</v>
      </c>
      <c r="C405" s="223" t="s">
        <v>1890</v>
      </c>
      <c r="D405" s="223" t="s">
        <v>134</v>
      </c>
      <c r="E405" s="223" t="s">
        <v>2437</v>
      </c>
      <c r="F405" s="63"/>
      <c r="G405" s="64" t="s">
        <v>382</v>
      </c>
      <c r="H405" s="225" t="s">
        <v>1891</v>
      </c>
      <c r="I405" s="225" t="str">
        <f t="shared" si="21"/>
        <v>KY</v>
      </c>
      <c r="J405" s="225" t="str">
        <f t="shared" si="22"/>
        <v>TN</v>
      </c>
      <c r="K405" s="231" t="str">
        <f t="shared" si="23"/>
        <v>Midwest</v>
      </c>
      <c r="L405" s="225" t="str">
        <f>INDEX('State '!$A$1:$C$62,MATCH($I405,'State '!$B:$B,0),3)</f>
        <v>Midwest</v>
      </c>
      <c r="M405" s="225" t="str">
        <f>INDEX('State '!$A$1:$C$62,MATCH($J405,'State '!$B:$B,0),3)</f>
        <v>Midwest</v>
      </c>
      <c r="N405" s="225"/>
      <c r="O405" s="164"/>
      <c r="P405" s="121">
        <v>23</v>
      </c>
      <c r="Q405" s="165">
        <v>52</v>
      </c>
      <c r="R405" s="104">
        <v>12</v>
      </c>
      <c r="S405" s="225" t="s">
        <v>135</v>
      </c>
      <c r="T405" s="225" t="s">
        <v>381</v>
      </c>
      <c r="U405" s="225" t="s">
        <v>2114</v>
      </c>
      <c r="V405" s="225" t="s">
        <v>2239</v>
      </c>
      <c r="W405" s="223"/>
      <c r="X405" s="223"/>
      <c r="Y405" s="226"/>
      <c r="Z405" s="93"/>
      <c r="AA405" s="93"/>
      <c r="AB405" s="93"/>
    </row>
    <row r="406" spans="1:262" s="19" customFormat="1" x14ac:dyDescent="0.2">
      <c r="A406" s="171">
        <v>39990</v>
      </c>
      <c r="B406" s="172" t="s">
        <v>1682</v>
      </c>
      <c r="C406" s="184" t="s">
        <v>206</v>
      </c>
      <c r="D406" s="172" t="s">
        <v>140</v>
      </c>
      <c r="E406" s="184" t="s">
        <v>143</v>
      </c>
      <c r="F406" s="185">
        <v>36100</v>
      </c>
      <c r="G406" s="186">
        <v>1998</v>
      </c>
      <c r="H406" s="171" t="s">
        <v>52</v>
      </c>
      <c r="I406" s="171" t="str">
        <f t="shared" si="21"/>
        <v>TN</v>
      </c>
      <c r="J406" s="171" t="str">
        <f t="shared" si="22"/>
        <v>TN</v>
      </c>
      <c r="K406" s="171" t="str">
        <f t="shared" si="23"/>
        <v>Midwest</v>
      </c>
      <c r="L406" s="171" t="str">
        <f>INDEX('State '!$A$1:$C$62,MATCH($I406,'State '!$B:$B,0),3)</f>
        <v>Midwest</v>
      </c>
      <c r="M406" s="171" t="str">
        <f>INDEX('State '!$A$1:$C$62,MATCH($J406,'State '!$B:$B,0),3)</f>
        <v>Midwest</v>
      </c>
      <c r="N406" s="171"/>
      <c r="O406" s="178">
        <v>6</v>
      </c>
      <c r="P406" s="178">
        <v>10</v>
      </c>
      <c r="Q406" s="177">
        <v>10</v>
      </c>
      <c r="R406" s="177">
        <v>8</v>
      </c>
      <c r="S406" s="171" t="s">
        <v>138</v>
      </c>
      <c r="T406" s="171" t="s">
        <v>187</v>
      </c>
      <c r="U406" s="171" t="s">
        <v>382</v>
      </c>
      <c r="V406" s="171"/>
      <c r="W406" s="170"/>
      <c r="X406" s="170"/>
      <c r="Y406" s="170"/>
    </row>
    <row r="407" spans="1:262" s="19" customFormat="1" x14ac:dyDescent="0.2">
      <c r="A407" s="171">
        <v>39990</v>
      </c>
      <c r="B407" s="184" t="s">
        <v>1417</v>
      </c>
      <c r="C407" s="184" t="s">
        <v>206</v>
      </c>
      <c r="D407" s="184" t="s">
        <v>136</v>
      </c>
      <c r="E407" s="184" t="s">
        <v>143</v>
      </c>
      <c r="F407" s="185">
        <v>36982</v>
      </c>
      <c r="G407" s="186">
        <v>2001</v>
      </c>
      <c r="H407" s="171" t="s">
        <v>52</v>
      </c>
      <c r="I407" s="171" t="str">
        <f t="shared" si="21"/>
        <v>TN</v>
      </c>
      <c r="J407" s="171" t="str">
        <f t="shared" si="22"/>
        <v>TN</v>
      </c>
      <c r="K407" s="171" t="str">
        <f t="shared" si="23"/>
        <v>Midwest</v>
      </c>
      <c r="L407" s="171" t="str">
        <f>INDEX('State '!$A$1:$C$62,MATCH($I407,'State '!$B:$B,0),3)</f>
        <v>Midwest</v>
      </c>
      <c r="M407" s="171" t="str">
        <f>INDEX('State '!$A$1:$C$62,MATCH($J407,'State '!$B:$B,0),3)</f>
        <v>Midwest</v>
      </c>
      <c r="N407" s="171"/>
      <c r="O407" s="178">
        <v>6</v>
      </c>
      <c r="P407" s="178">
        <v>30</v>
      </c>
      <c r="Q407" s="178">
        <v>25</v>
      </c>
      <c r="R407" s="177">
        <v>8</v>
      </c>
      <c r="S407" s="171" t="s">
        <v>138</v>
      </c>
      <c r="T407" s="171" t="s">
        <v>187</v>
      </c>
      <c r="U407" s="171" t="s">
        <v>382</v>
      </c>
      <c r="V407" s="171"/>
      <c r="W407" s="170"/>
      <c r="X407" s="170"/>
      <c r="Y407" s="170"/>
    </row>
    <row r="408" spans="1:262" x14ac:dyDescent="0.2">
      <c r="A408" s="171">
        <v>40248</v>
      </c>
      <c r="B408" s="184" t="s">
        <v>1902</v>
      </c>
      <c r="C408" s="184" t="s">
        <v>205</v>
      </c>
      <c r="D408" s="184" t="s">
        <v>140</v>
      </c>
      <c r="E408" s="184" t="s">
        <v>143</v>
      </c>
      <c r="F408" s="185">
        <v>39767</v>
      </c>
      <c r="G408" s="186">
        <v>2008</v>
      </c>
      <c r="H408" s="171" t="s">
        <v>783</v>
      </c>
      <c r="I408" s="171" t="str">
        <f t="shared" si="21"/>
        <v>NY</v>
      </c>
      <c r="J408" s="171" t="str">
        <f t="shared" si="22"/>
        <v>CT</v>
      </c>
      <c r="K408" s="171" t="str">
        <f t="shared" si="23"/>
        <v>Northeast</v>
      </c>
      <c r="L408" s="171" t="str">
        <f>INDEX('State '!$A$1:$C$62,MATCH($I408,'State '!$B:$B,0),3)</f>
        <v>Northeast</v>
      </c>
      <c r="M408" s="171" t="str">
        <f>INDEX('State '!$A$1:$C$62,MATCH($J408,'State '!$B:$B,0),3)</f>
        <v>Northeast</v>
      </c>
      <c r="N408" s="171"/>
      <c r="O408" s="178">
        <v>58</v>
      </c>
      <c r="P408" s="178">
        <v>1.6</v>
      </c>
      <c r="Q408" s="178">
        <v>95</v>
      </c>
      <c r="R408" s="177">
        <v>36</v>
      </c>
      <c r="S408" s="171" t="s">
        <v>135</v>
      </c>
      <c r="T408" s="171" t="s">
        <v>381</v>
      </c>
      <c r="U408" s="171" t="s">
        <v>689</v>
      </c>
      <c r="V408" s="171"/>
      <c r="W408" s="170"/>
      <c r="X408" s="170"/>
      <c r="Y408" s="170"/>
      <c r="Z408" s="93"/>
      <c r="AA408" s="93"/>
      <c r="AB408" s="93"/>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c r="DV408" s="19"/>
      <c r="DW408" s="19"/>
      <c r="DX408" s="19"/>
      <c r="DY408" s="19"/>
      <c r="DZ408" s="19"/>
      <c r="EA408" s="19"/>
      <c r="EB408" s="19"/>
      <c r="EC408" s="19"/>
      <c r="ED408" s="19"/>
      <c r="EE408" s="19"/>
      <c r="EF408" s="19"/>
      <c r="EG408" s="19"/>
      <c r="EH408" s="19"/>
      <c r="EI408" s="19"/>
      <c r="EJ408" s="19"/>
      <c r="EK408" s="19"/>
      <c r="EL408" s="19"/>
      <c r="EM408" s="19"/>
      <c r="EN408" s="19"/>
      <c r="EO408" s="19"/>
      <c r="EP408" s="19"/>
      <c r="EQ408" s="19"/>
      <c r="ER408" s="19"/>
      <c r="ES408" s="19"/>
      <c r="ET408" s="19"/>
      <c r="EU408" s="19"/>
      <c r="EV408" s="19"/>
      <c r="EW408" s="19"/>
      <c r="EX408" s="19"/>
      <c r="EY408" s="19"/>
      <c r="EZ408" s="19"/>
      <c r="FA408" s="19"/>
      <c r="FB408" s="19"/>
      <c r="FC408" s="19"/>
      <c r="FD408" s="19"/>
      <c r="FE408" s="19"/>
      <c r="FF408" s="19"/>
      <c r="FG408" s="19"/>
      <c r="FH408" s="19"/>
      <c r="FI408" s="19"/>
      <c r="FJ408" s="19"/>
      <c r="FK408" s="19"/>
      <c r="FL408" s="19"/>
      <c r="FM408" s="19"/>
      <c r="FN408" s="19"/>
      <c r="FO408" s="19"/>
      <c r="FP408" s="19"/>
      <c r="FQ408" s="19"/>
      <c r="FR408" s="19"/>
      <c r="FS408" s="19"/>
      <c r="FT408" s="19"/>
      <c r="FU408" s="19"/>
      <c r="FV408" s="19"/>
      <c r="FW408" s="19"/>
      <c r="FX408" s="19"/>
      <c r="FY408" s="19"/>
      <c r="FZ408" s="19"/>
      <c r="GA408" s="19"/>
      <c r="GB408" s="19"/>
      <c r="GC408" s="19"/>
      <c r="GD408" s="19"/>
      <c r="GE408" s="19"/>
      <c r="GF408" s="19"/>
      <c r="GG408" s="19"/>
      <c r="GH408" s="19"/>
      <c r="GI408" s="19"/>
      <c r="GJ408" s="19"/>
      <c r="GK408" s="19"/>
      <c r="GL408" s="19"/>
      <c r="GM408" s="19"/>
      <c r="GN408" s="19"/>
      <c r="GO408" s="19"/>
      <c r="GP408" s="19"/>
      <c r="GQ408" s="19"/>
      <c r="GR408" s="19"/>
      <c r="GS408" s="19"/>
      <c r="GT408" s="19"/>
      <c r="GU408" s="19"/>
      <c r="GV408" s="19"/>
      <c r="GW408" s="19"/>
      <c r="GX408" s="19"/>
      <c r="GY408" s="19"/>
      <c r="GZ408" s="19"/>
      <c r="HA408" s="19"/>
      <c r="HB408" s="19"/>
      <c r="HC408" s="19"/>
      <c r="HD408" s="19"/>
      <c r="HE408" s="19"/>
      <c r="HF408" s="19"/>
      <c r="HG408" s="19"/>
      <c r="HH408" s="19"/>
      <c r="HI408" s="19"/>
      <c r="HJ408" s="19"/>
      <c r="HK408" s="19"/>
      <c r="HL408" s="19"/>
      <c r="HM408" s="19"/>
      <c r="HN408" s="19"/>
      <c r="HO408" s="19"/>
      <c r="HP408" s="19"/>
      <c r="HQ408" s="19"/>
      <c r="HR408" s="19"/>
      <c r="HS408" s="19"/>
      <c r="HT408" s="19"/>
      <c r="HU408" s="19"/>
      <c r="HV408" s="19"/>
      <c r="HW408" s="19"/>
      <c r="HX408" s="19"/>
      <c r="HY408" s="19"/>
      <c r="HZ408" s="19"/>
      <c r="IA408" s="19"/>
      <c r="IB408" s="19"/>
      <c r="IC408" s="19"/>
      <c r="ID408" s="19"/>
      <c r="IE408" s="19"/>
      <c r="IF408" s="19"/>
      <c r="IG408" s="19"/>
      <c r="IH408" s="19"/>
      <c r="II408" s="19"/>
      <c r="IJ408" s="19"/>
      <c r="IK408" s="19"/>
      <c r="IL408" s="19"/>
      <c r="IM408" s="19"/>
      <c r="IN408" s="19"/>
      <c r="IO408" s="19"/>
      <c r="IP408" s="19"/>
      <c r="IQ408" s="19"/>
      <c r="IR408" s="19"/>
      <c r="IS408" s="19"/>
      <c r="IT408" s="19"/>
      <c r="IU408" s="19"/>
      <c r="IV408" s="19"/>
      <c r="IW408" s="19"/>
      <c r="IX408" s="19"/>
      <c r="IY408" s="19"/>
      <c r="IZ408" s="19"/>
      <c r="JA408" s="19"/>
      <c r="JB408" s="19"/>
    </row>
    <row r="409" spans="1:262" x14ac:dyDescent="0.2">
      <c r="A409" s="171">
        <v>40367</v>
      </c>
      <c r="B409" s="172" t="s">
        <v>1903</v>
      </c>
      <c r="C409" s="172" t="s">
        <v>205</v>
      </c>
      <c r="D409" s="172" t="s">
        <v>140</v>
      </c>
      <c r="E409" s="173" t="s">
        <v>143</v>
      </c>
      <c r="F409" s="174">
        <v>39827</v>
      </c>
      <c r="G409" s="175">
        <v>2009</v>
      </c>
      <c r="H409" s="171" t="s">
        <v>35</v>
      </c>
      <c r="I409" s="171" t="str">
        <f t="shared" si="21"/>
        <v>CT</v>
      </c>
      <c r="J409" s="171" t="str">
        <f t="shared" si="22"/>
        <v>CT</v>
      </c>
      <c r="K409" s="171" t="str">
        <f t="shared" si="23"/>
        <v>Northeast</v>
      </c>
      <c r="L409" s="171" t="str">
        <f>INDEX('State '!$A$1:$C$62,MATCH($I409,'State '!$B:$B,0),3)</f>
        <v>Northeast</v>
      </c>
      <c r="M409" s="171" t="str">
        <f>INDEX('State '!$A$1:$C$62,MATCH($J409,'State '!$B:$B,0),3)</f>
        <v>Northeast</v>
      </c>
      <c r="N409" s="171"/>
      <c r="O409" s="178">
        <v>41.7</v>
      </c>
      <c r="P409" s="177"/>
      <c r="Q409" s="177">
        <v>80</v>
      </c>
      <c r="R409" s="178"/>
      <c r="S409" s="179" t="s">
        <v>135</v>
      </c>
      <c r="T409" s="176" t="s">
        <v>381</v>
      </c>
      <c r="U409" s="180" t="s">
        <v>689</v>
      </c>
      <c r="V409" s="171"/>
      <c r="W409" s="170"/>
      <c r="X409" s="170"/>
      <c r="Y409" s="170"/>
      <c r="Z409" s="93"/>
      <c r="AA409" s="93"/>
      <c r="AB409" s="93"/>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19"/>
      <c r="IW409" s="19"/>
      <c r="IX409" s="19"/>
      <c r="IY409" s="19"/>
      <c r="IZ409" s="19"/>
      <c r="JA409" s="19"/>
      <c r="JB409" s="19"/>
    </row>
    <row r="410" spans="1:262" s="19" customFormat="1" x14ac:dyDescent="0.2">
      <c r="A410" s="171">
        <v>40367</v>
      </c>
      <c r="B410" s="172" t="s">
        <v>1904</v>
      </c>
      <c r="C410" s="172" t="s">
        <v>205</v>
      </c>
      <c r="D410" s="172" t="s">
        <v>140</v>
      </c>
      <c r="E410" s="173" t="s">
        <v>143</v>
      </c>
      <c r="F410" s="174">
        <v>40118</v>
      </c>
      <c r="G410" s="175">
        <v>2009</v>
      </c>
      <c r="H410" s="171" t="s">
        <v>10</v>
      </c>
      <c r="I410" s="171" t="str">
        <f t="shared" si="21"/>
        <v>NY</v>
      </c>
      <c r="J410" s="171" t="str">
        <f t="shared" si="22"/>
        <v>NY</v>
      </c>
      <c r="K410" s="171" t="str">
        <f t="shared" si="23"/>
        <v>Northeast</v>
      </c>
      <c r="L410" s="171" t="str">
        <f>INDEX('State '!$A$1:$C$62,MATCH($I410,'State '!$B:$B,0),3)</f>
        <v>Northeast</v>
      </c>
      <c r="M410" s="171" t="str">
        <f>INDEX('State '!$A$1:$C$62,MATCH($J410,'State '!$B:$B,0),3)</f>
        <v>Northeast</v>
      </c>
      <c r="N410" s="171"/>
      <c r="O410" s="178">
        <v>24.1</v>
      </c>
      <c r="P410" s="177"/>
      <c r="Q410" s="177">
        <v>25</v>
      </c>
      <c r="R410" s="178">
        <v>16</v>
      </c>
      <c r="S410" s="179" t="s">
        <v>135</v>
      </c>
      <c r="T410" s="176" t="s">
        <v>381</v>
      </c>
      <c r="U410" s="180" t="s">
        <v>689</v>
      </c>
      <c r="V410" s="171"/>
      <c r="W410" s="170"/>
      <c r="X410" s="170"/>
      <c r="Y410" s="170"/>
    </row>
    <row r="411" spans="1:262" x14ac:dyDescent="0.2">
      <c r="A411" s="171">
        <v>39990</v>
      </c>
      <c r="B411" s="184" t="s">
        <v>1179</v>
      </c>
      <c r="C411" s="184" t="s">
        <v>205</v>
      </c>
      <c r="D411" s="184" t="s">
        <v>134</v>
      </c>
      <c r="E411" s="184" t="s">
        <v>143</v>
      </c>
      <c r="F411" s="185">
        <v>38022</v>
      </c>
      <c r="G411" s="186">
        <v>2004</v>
      </c>
      <c r="H411" s="171" t="s">
        <v>1180</v>
      </c>
      <c r="I411" s="171" t="str">
        <f t="shared" si="21"/>
        <v>ON</v>
      </c>
      <c r="J411" s="171" t="str">
        <f t="shared" si="22"/>
        <v>NY</v>
      </c>
      <c r="K411" s="171" t="str">
        <f t="shared" si="23"/>
        <v>Canada, Northeast</v>
      </c>
      <c r="L411" s="171" t="str">
        <f>INDEX('State '!$A$1:$C$62,MATCH($I411,'State '!$B:$B,0),3)</f>
        <v>Canada</v>
      </c>
      <c r="M411" s="171" t="str">
        <f>INDEX('State '!$A$1:$C$62,MATCH($J411,'State '!$B:$B,0),3)</f>
        <v>Northeast</v>
      </c>
      <c r="N411" s="171"/>
      <c r="O411" s="178">
        <v>334</v>
      </c>
      <c r="P411" s="178">
        <v>36.5</v>
      </c>
      <c r="Q411" s="178">
        <v>230</v>
      </c>
      <c r="R411" s="177">
        <v>24</v>
      </c>
      <c r="S411" s="171" t="s">
        <v>135</v>
      </c>
      <c r="T411" s="171" t="s">
        <v>381</v>
      </c>
      <c r="U411" s="171" t="s">
        <v>1181</v>
      </c>
      <c r="V411" s="171"/>
      <c r="W411" s="170"/>
      <c r="X411" s="170"/>
      <c r="Y411" s="170"/>
      <c r="Z411" s="93"/>
      <c r="AA411" s="93"/>
      <c r="AB411" s="93"/>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c r="DV411" s="19"/>
      <c r="DW411" s="19"/>
      <c r="DX411" s="19"/>
      <c r="DY411" s="19"/>
      <c r="DZ411" s="19"/>
      <c r="EA411" s="19"/>
      <c r="EB411" s="19"/>
      <c r="EC411" s="19"/>
      <c r="ED411" s="19"/>
      <c r="EE411" s="19"/>
      <c r="EF411" s="19"/>
      <c r="EG411" s="19"/>
      <c r="EH411" s="19"/>
      <c r="EI411" s="19"/>
      <c r="EJ411" s="19"/>
      <c r="EK411" s="19"/>
      <c r="EL411" s="19"/>
      <c r="EM411" s="19"/>
      <c r="EN411" s="19"/>
      <c r="EO411" s="19"/>
      <c r="EP411" s="19"/>
      <c r="EQ411" s="19"/>
      <c r="ER411" s="19"/>
      <c r="ES411" s="19"/>
      <c r="ET411" s="19"/>
      <c r="EU411" s="19"/>
      <c r="EV411" s="19"/>
      <c r="EW411" s="19"/>
      <c r="EX411" s="19"/>
      <c r="EY411" s="19"/>
      <c r="EZ411" s="19"/>
      <c r="FA411" s="19"/>
      <c r="FB411" s="19"/>
      <c r="FC411" s="19"/>
      <c r="FD411" s="19"/>
      <c r="FE411" s="19"/>
      <c r="FF411" s="19"/>
      <c r="FG411" s="19"/>
      <c r="FH411" s="19"/>
      <c r="FI411" s="19"/>
      <c r="FJ411" s="19"/>
      <c r="FK411" s="19"/>
      <c r="FL411" s="19"/>
      <c r="FM411" s="19"/>
      <c r="FN411" s="19"/>
      <c r="FO411" s="19"/>
      <c r="FP411" s="19"/>
      <c r="FQ411" s="19"/>
      <c r="FR411" s="19"/>
      <c r="FS411" s="19"/>
      <c r="FT411" s="19"/>
      <c r="FU411" s="19"/>
      <c r="FV411" s="19"/>
      <c r="FW411" s="19"/>
      <c r="FX411" s="19"/>
      <c r="FY411" s="19"/>
      <c r="FZ411" s="19"/>
      <c r="GA411" s="19"/>
      <c r="GB411" s="19"/>
      <c r="GC411" s="19"/>
      <c r="GD411" s="19"/>
      <c r="GE411" s="19"/>
      <c r="GF411" s="19"/>
      <c r="GG411" s="19"/>
      <c r="GH411" s="19"/>
      <c r="GI411" s="19"/>
      <c r="GJ411" s="19"/>
      <c r="GK411" s="19"/>
      <c r="GL411" s="19"/>
      <c r="GM411" s="19"/>
      <c r="GN411" s="19"/>
      <c r="GO411" s="19"/>
      <c r="GP411" s="19"/>
      <c r="GQ411" s="19"/>
      <c r="GR411" s="19"/>
      <c r="GS411" s="19"/>
      <c r="GT411" s="19"/>
      <c r="GU411" s="19"/>
      <c r="GV411" s="19"/>
      <c r="GW411" s="19"/>
      <c r="GX411" s="19"/>
      <c r="GY411" s="19"/>
      <c r="GZ411" s="19"/>
      <c r="HA411" s="19"/>
      <c r="HB411" s="19"/>
      <c r="HC411" s="19"/>
      <c r="HD411" s="19"/>
      <c r="HE411" s="19"/>
      <c r="HF411" s="19"/>
      <c r="HG411" s="19"/>
      <c r="HH411" s="19"/>
      <c r="HI411" s="19"/>
      <c r="HJ411" s="19"/>
      <c r="HK411" s="19"/>
      <c r="HL411" s="19"/>
      <c r="HM411" s="19"/>
      <c r="HN411" s="19"/>
      <c r="HO411" s="19"/>
      <c r="HP411" s="19"/>
      <c r="HQ411" s="19"/>
      <c r="HR411" s="19"/>
      <c r="HS411" s="19"/>
      <c r="HT411" s="19"/>
      <c r="HU411" s="19"/>
      <c r="HV411" s="19"/>
      <c r="HW411" s="19"/>
      <c r="HX411" s="19"/>
      <c r="HY411" s="19"/>
      <c r="HZ411" s="19"/>
      <c r="IA411" s="19"/>
      <c r="IB411" s="19"/>
      <c r="IC411" s="19"/>
      <c r="ID411" s="19"/>
      <c r="IE411" s="19"/>
      <c r="IF411" s="19"/>
      <c r="IG411" s="19"/>
      <c r="IH411" s="19"/>
      <c r="II411" s="19"/>
      <c r="IJ411" s="19"/>
      <c r="IK411" s="19"/>
      <c r="IL411" s="19"/>
      <c r="IM411" s="19"/>
      <c r="IN411" s="19"/>
      <c r="IO411" s="19"/>
      <c r="IP411" s="19"/>
      <c r="IQ411" s="19"/>
      <c r="IR411" s="19"/>
      <c r="IS411" s="19"/>
      <c r="IT411" s="19"/>
      <c r="IU411" s="19"/>
      <c r="IV411" s="19"/>
      <c r="IW411" s="19"/>
      <c r="IX411" s="19"/>
      <c r="IY411" s="19"/>
      <c r="IZ411" s="19"/>
      <c r="JA411" s="19"/>
      <c r="JB411" s="19"/>
    </row>
    <row r="412" spans="1:262" x14ac:dyDescent="0.2">
      <c r="A412" s="171">
        <v>39990</v>
      </c>
      <c r="B412" s="184" t="s">
        <v>1654</v>
      </c>
      <c r="C412" s="184" t="s">
        <v>205</v>
      </c>
      <c r="D412" s="184" t="s">
        <v>140</v>
      </c>
      <c r="E412" s="184" t="s">
        <v>143</v>
      </c>
      <c r="F412" s="185">
        <v>36100</v>
      </c>
      <c r="G412" s="186">
        <v>1998</v>
      </c>
      <c r="H412" s="171" t="s">
        <v>848</v>
      </c>
      <c r="I412" s="171" t="str">
        <f t="shared" si="21"/>
        <v>ON</v>
      </c>
      <c r="J412" s="171" t="str">
        <f t="shared" si="22"/>
        <v>NY</v>
      </c>
      <c r="K412" s="171" t="str">
        <f t="shared" si="23"/>
        <v>Canada, Northeast</v>
      </c>
      <c r="L412" s="171" t="str">
        <f>INDEX('State '!$A$1:$C$62,MATCH($I412,'State '!$B:$B,0),3)</f>
        <v>Canada</v>
      </c>
      <c r="M412" s="171" t="str">
        <f>INDEX('State '!$A$1:$C$62,MATCH($J412,'State '!$B:$B,0),3)</f>
        <v>Northeast</v>
      </c>
      <c r="N412" s="171"/>
      <c r="O412" s="178">
        <v>22</v>
      </c>
      <c r="P412" s="178"/>
      <c r="Q412" s="178">
        <v>35</v>
      </c>
      <c r="R412" s="177"/>
      <c r="S412" s="171" t="s">
        <v>135</v>
      </c>
      <c r="T412" s="171" t="s">
        <v>381</v>
      </c>
      <c r="U412" s="171" t="s">
        <v>1655</v>
      </c>
      <c r="V412" s="171"/>
      <c r="W412" s="170"/>
      <c r="X412" s="170"/>
      <c r="Y412" s="170"/>
      <c r="Z412" s="93"/>
      <c r="AA412" s="93"/>
      <c r="AB412" s="93"/>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row>
    <row r="413" spans="1:262" s="19" customFormat="1" x14ac:dyDescent="0.2">
      <c r="A413" s="171">
        <v>39990</v>
      </c>
      <c r="B413" s="172" t="s">
        <v>2055</v>
      </c>
      <c r="C413" s="172" t="s">
        <v>205</v>
      </c>
      <c r="D413" s="172" t="s">
        <v>140</v>
      </c>
      <c r="E413" s="173" t="s">
        <v>143</v>
      </c>
      <c r="F413" s="174">
        <v>39757</v>
      </c>
      <c r="G413" s="175">
        <v>2008</v>
      </c>
      <c r="H413" s="171" t="s">
        <v>778</v>
      </c>
      <c r="I413" s="171" t="str">
        <f t="shared" si="21"/>
        <v>CT</v>
      </c>
      <c r="J413" s="171" t="str">
        <f t="shared" si="22"/>
        <v>NY</v>
      </c>
      <c r="K413" s="171" t="str">
        <f t="shared" si="23"/>
        <v>Northeast</v>
      </c>
      <c r="L413" s="171" t="str">
        <f>INDEX('State '!$A$1:$C$62,MATCH($I413,'State '!$B:$B,0),3)</f>
        <v>Northeast</v>
      </c>
      <c r="M413" s="171" t="str">
        <f>INDEX('State '!$A$1:$C$62,MATCH($J413,'State '!$B:$B,0),3)</f>
        <v>Northeast</v>
      </c>
      <c r="N413" s="171"/>
      <c r="O413" s="178">
        <v>41.6</v>
      </c>
      <c r="P413" s="177"/>
      <c r="Q413" s="177">
        <v>100</v>
      </c>
      <c r="R413" s="178"/>
      <c r="S413" s="179" t="s">
        <v>135</v>
      </c>
      <c r="T413" s="176" t="s">
        <v>381</v>
      </c>
      <c r="U413" s="180" t="s">
        <v>779</v>
      </c>
      <c r="V413" s="171"/>
      <c r="W413" s="170"/>
      <c r="X413" s="170"/>
      <c r="Y413" s="170"/>
    </row>
    <row r="414" spans="1:262" x14ac:dyDescent="0.2">
      <c r="A414" s="225">
        <v>43756</v>
      </c>
      <c r="B414" s="223" t="s">
        <v>2392</v>
      </c>
      <c r="C414" s="223" t="s">
        <v>2393</v>
      </c>
      <c r="D414" s="223" t="s">
        <v>136</v>
      </c>
      <c r="E414" s="223" t="s">
        <v>2437</v>
      </c>
      <c r="F414" s="63"/>
      <c r="G414" s="104"/>
      <c r="H414" s="225" t="s">
        <v>2394</v>
      </c>
      <c r="I414" s="225" t="str">
        <f t="shared" si="21"/>
        <v>WA</v>
      </c>
      <c r="J414" s="225" t="str">
        <f t="shared" si="22"/>
        <v>BC</v>
      </c>
      <c r="K414" s="231" t="str">
        <f t="shared" si="23"/>
        <v>Pacific, Canada</v>
      </c>
      <c r="L414" s="225" t="str">
        <f>INDEX('State '!$A$1:$C$62,MATCH($I414,'State '!$B:$B,0),3)</f>
        <v>Pacific</v>
      </c>
      <c r="M414" s="225" t="str">
        <f>INDEX('State '!$A$1:$C$62,MATCH($J414,'State '!$B:$B,0),3)</f>
        <v>Canada</v>
      </c>
      <c r="N414" s="225"/>
      <c r="O414" s="178"/>
      <c r="P414" s="199">
        <v>81</v>
      </c>
      <c r="Q414" s="165">
        <v>700</v>
      </c>
      <c r="R414" s="104">
        <v>36</v>
      </c>
      <c r="S414" s="225" t="s">
        <v>135</v>
      </c>
      <c r="T414" s="225"/>
      <c r="U414" s="225"/>
      <c r="V414" s="225" t="s">
        <v>2239</v>
      </c>
      <c r="W414" s="223" t="s">
        <v>2961</v>
      </c>
      <c r="X414" s="223"/>
      <c r="Y414" s="226"/>
      <c r="Z414" s="93"/>
      <c r="AA414" s="93"/>
      <c r="AB414" s="93"/>
    </row>
    <row r="415" spans="1:262" s="19" customFormat="1" x14ac:dyDescent="0.2">
      <c r="A415" s="196">
        <v>39990</v>
      </c>
      <c r="B415" s="184" t="s">
        <v>1707</v>
      </c>
      <c r="C415" s="184" t="s">
        <v>375</v>
      </c>
      <c r="D415" s="184" t="s">
        <v>140</v>
      </c>
      <c r="E415" s="184" t="s">
        <v>143</v>
      </c>
      <c r="F415" s="185">
        <v>35735</v>
      </c>
      <c r="G415" s="186">
        <v>1997</v>
      </c>
      <c r="H415" s="171" t="s">
        <v>1523</v>
      </c>
      <c r="I415" s="171" t="str">
        <f t="shared" si="21"/>
        <v>SK</v>
      </c>
      <c r="J415" s="171" t="str">
        <f t="shared" si="22"/>
        <v>ND</v>
      </c>
      <c r="K415" s="171" t="str">
        <f t="shared" si="23"/>
        <v>Canada, Mountain</v>
      </c>
      <c r="L415" s="171" t="str">
        <f>INDEX('State '!$A$1:$C$62,MATCH($I415,'State '!$B:$B,0),3)</f>
        <v>Canada</v>
      </c>
      <c r="M415" s="171" t="str">
        <f>INDEX('State '!$A$1:$C$62,MATCH($J415,'State '!$B:$B,0),3)</f>
        <v>Mountain</v>
      </c>
      <c r="N415" s="171"/>
      <c r="O415" s="178">
        <v>1.3</v>
      </c>
      <c r="P415" s="178">
        <v>1.2</v>
      </c>
      <c r="Q415" s="178">
        <v>3.3</v>
      </c>
      <c r="R415" s="177">
        <v>8</v>
      </c>
      <c r="S415" s="171" t="s">
        <v>135</v>
      </c>
      <c r="T415" s="171" t="s">
        <v>381</v>
      </c>
      <c r="U415" s="171" t="s">
        <v>1708</v>
      </c>
      <c r="V415" s="171"/>
      <c r="W415" s="170"/>
      <c r="X415" s="170"/>
      <c r="Y415" s="170"/>
    </row>
    <row r="416" spans="1:262" x14ac:dyDescent="0.2">
      <c r="A416" s="171">
        <v>42921</v>
      </c>
      <c r="B416" s="184" t="s">
        <v>2090</v>
      </c>
      <c r="C416" s="172" t="s">
        <v>235</v>
      </c>
      <c r="D416" s="184" t="s">
        <v>140</v>
      </c>
      <c r="E416" s="184" t="s">
        <v>143</v>
      </c>
      <c r="F416" s="185">
        <v>42887</v>
      </c>
      <c r="G416" s="186">
        <v>2017</v>
      </c>
      <c r="H416" s="171" t="s">
        <v>18</v>
      </c>
      <c r="I416" s="171" t="str">
        <f t="shared" si="21"/>
        <v>FL</v>
      </c>
      <c r="J416" s="171" t="str">
        <f t="shared" si="22"/>
        <v>FL</v>
      </c>
      <c r="K416" s="176" t="str">
        <f t="shared" si="23"/>
        <v>Southeast</v>
      </c>
      <c r="L416" s="171" t="str">
        <f>INDEX('State '!$A$1:$C$62,MATCH($I416,'State '!$B:$B,0),3)</f>
        <v>Southeast</v>
      </c>
      <c r="M416" s="171" t="str">
        <f>INDEX('State '!$A$1:$C$62,MATCH($J416,'State '!$B:$B,0),3)</f>
        <v>Southeast</v>
      </c>
      <c r="N416" s="171"/>
      <c r="O416" s="178">
        <v>46.5</v>
      </c>
      <c r="P416" s="178">
        <v>9</v>
      </c>
      <c r="Q416" s="178">
        <v>15</v>
      </c>
      <c r="R416" s="177" t="s">
        <v>1819</v>
      </c>
      <c r="S416" s="171" t="s">
        <v>135</v>
      </c>
      <c r="T416" s="171" t="s">
        <v>381</v>
      </c>
      <c r="U416" s="171" t="s">
        <v>2091</v>
      </c>
      <c r="V416" s="171" t="s">
        <v>2236</v>
      </c>
      <c r="W416" s="170"/>
      <c r="X416" s="170"/>
      <c r="Y416" s="170"/>
      <c r="Z416" s="93"/>
      <c r="AA416" s="93"/>
      <c r="AB416" s="93"/>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c r="DV416" s="19"/>
      <c r="DW416" s="19"/>
      <c r="DX416" s="19"/>
      <c r="DY416" s="19"/>
      <c r="DZ416" s="19"/>
      <c r="EA416" s="19"/>
      <c r="EB416" s="19"/>
      <c r="EC416" s="19"/>
      <c r="ED416" s="19"/>
      <c r="EE416" s="19"/>
      <c r="EF416" s="19"/>
      <c r="EG416" s="19"/>
      <c r="EH416" s="19"/>
      <c r="EI416" s="19"/>
      <c r="EJ416" s="19"/>
      <c r="EK416" s="19"/>
      <c r="EL416" s="19"/>
      <c r="EM416" s="19"/>
      <c r="EN416" s="19"/>
      <c r="EO416" s="19"/>
      <c r="EP416" s="19"/>
      <c r="EQ416" s="19"/>
      <c r="ER416" s="19"/>
      <c r="ES416" s="19"/>
      <c r="ET416" s="19"/>
      <c r="EU416" s="19"/>
      <c r="EV416" s="19"/>
      <c r="EW416" s="19"/>
      <c r="EX416" s="19"/>
      <c r="EY416" s="19"/>
      <c r="EZ416" s="19"/>
      <c r="FA416" s="19"/>
      <c r="FB416" s="19"/>
      <c r="FC416" s="19"/>
      <c r="FD416" s="19"/>
      <c r="FE416" s="19"/>
      <c r="FF416" s="19"/>
      <c r="FG416" s="19"/>
      <c r="FH416" s="19"/>
      <c r="FI416" s="19"/>
      <c r="FJ416" s="19"/>
      <c r="FK416" s="19"/>
      <c r="FL416" s="19"/>
      <c r="FM416" s="19"/>
      <c r="FN416" s="19"/>
      <c r="FO416" s="19"/>
      <c r="FP416" s="19"/>
      <c r="FQ416" s="19"/>
      <c r="FR416" s="19"/>
      <c r="FS416" s="19"/>
      <c r="FT416" s="19"/>
      <c r="FU416" s="19"/>
      <c r="FV416" s="19"/>
      <c r="FW416" s="19"/>
      <c r="FX416" s="19"/>
      <c r="FY416" s="19"/>
      <c r="FZ416" s="19"/>
      <c r="GA416" s="19"/>
      <c r="GB416" s="19"/>
      <c r="GC416" s="19"/>
      <c r="GD416" s="19"/>
      <c r="GE416" s="19"/>
      <c r="GF416" s="19"/>
      <c r="GG416" s="19"/>
      <c r="GH416" s="19"/>
      <c r="GI416" s="19"/>
      <c r="GJ416" s="19"/>
      <c r="GK416" s="19"/>
      <c r="GL416" s="19"/>
      <c r="GM416" s="19"/>
      <c r="GN416" s="19"/>
      <c r="GO416" s="19"/>
      <c r="GP416" s="19"/>
      <c r="GQ416" s="19"/>
      <c r="GR416" s="19"/>
      <c r="GS416" s="19"/>
      <c r="GT416" s="19"/>
      <c r="GU416" s="19"/>
      <c r="GV416" s="19"/>
      <c r="GW416" s="19"/>
      <c r="GX416" s="19"/>
      <c r="GY416" s="19"/>
      <c r="GZ416" s="19"/>
      <c r="HA416" s="19"/>
      <c r="HB416" s="19"/>
      <c r="HC416" s="19"/>
      <c r="HD416" s="19"/>
      <c r="HE416" s="19"/>
      <c r="HF416" s="19"/>
      <c r="HG416" s="19"/>
      <c r="HH416" s="19"/>
      <c r="HI416" s="19"/>
      <c r="HJ416" s="19"/>
      <c r="HK416" s="19"/>
      <c r="HL416" s="19"/>
      <c r="HM416" s="19"/>
      <c r="HN416" s="19"/>
      <c r="HO416" s="19"/>
      <c r="HP416" s="19"/>
      <c r="HQ416" s="19"/>
      <c r="HR416" s="19"/>
      <c r="HS416" s="19"/>
      <c r="HT416" s="19"/>
      <c r="HU416" s="19"/>
      <c r="HV416" s="19"/>
      <c r="HW416" s="19"/>
      <c r="HX416" s="19"/>
      <c r="HY416" s="19"/>
      <c r="HZ416" s="19"/>
      <c r="IA416" s="19"/>
      <c r="IB416" s="19"/>
      <c r="IC416" s="19"/>
      <c r="ID416" s="19"/>
      <c r="IE416" s="19"/>
      <c r="IF416" s="19"/>
      <c r="IG416" s="19"/>
      <c r="IH416" s="19"/>
      <c r="II416" s="19"/>
      <c r="IJ416" s="19"/>
      <c r="IK416" s="19"/>
      <c r="IL416" s="19"/>
      <c r="IM416" s="19"/>
      <c r="IN416" s="19"/>
      <c r="IO416" s="19"/>
      <c r="IP416" s="19"/>
      <c r="IQ416" s="19"/>
      <c r="IR416" s="19"/>
      <c r="IS416" s="19"/>
      <c r="IT416" s="19"/>
      <c r="IU416" s="19"/>
      <c r="IV416" s="19"/>
      <c r="IW416" s="19"/>
      <c r="IX416" s="19"/>
      <c r="IY416" s="19"/>
      <c r="IZ416" s="19"/>
      <c r="JA416" s="19"/>
      <c r="JB416" s="19"/>
    </row>
    <row r="417" spans="1:262" s="19" customFormat="1" x14ac:dyDescent="0.2">
      <c r="A417" s="171">
        <v>39990</v>
      </c>
      <c r="B417" s="184" t="s">
        <v>847</v>
      </c>
      <c r="C417" s="184" t="s">
        <v>289</v>
      </c>
      <c r="D417" s="184" t="s">
        <v>140</v>
      </c>
      <c r="E417" s="184" t="s">
        <v>143</v>
      </c>
      <c r="F417" s="185">
        <v>39692</v>
      </c>
      <c r="G417" s="186">
        <v>2008</v>
      </c>
      <c r="H417" s="171" t="s">
        <v>41</v>
      </c>
      <c r="I417" s="171" t="str">
        <f t="shared" si="21"/>
        <v>MI</v>
      </c>
      <c r="J417" s="171" t="str">
        <f t="shared" si="22"/>
        <v>MI</v>
      </c>
      <c r="K417" s="171" t="str">
        <f t="shared" si="23"/>
        <v>Midwest</v>
      </c>
      <c r="L417" s="171" t="str">
        <f>INDEX('State '!$A$1:$C$62,MATCH($I417,'State '!$B:$B,0),3)</f>
        <v>Midwest</v>
      </c>
      <c r="M417" s="171" t="str">
        <f>INDEX('State '!$A$1:$C$62,MATCH($J417,'State '!$B:$B,0),3)</f>
        <v>Midwest</v>
      </c>
      <c r="N417" s="171"/>
      <c r="O417" s="178">
        <v>80</v>
      </c>
      <c r="P417" s="178">
        <v>16</v>
      </c>
      <c r="Q417" s="178">
        <v>120</v>
      </c>
      <c r="R417" s="177">
        <v>30</v>
      </c>
      <c r="S417" s="171" t="s">
        <v>138</v>
      </c>
      <c r="T417" s="171" t="s">
        <v>187</v>
      </c>
      <c r="U417" s="171" t="s">
        <v>382</v>
      </c>
      <c r="V417" s="171"/>
      <c r="W417" s="170"/>
      <c r="X417" s="170"/>
      <c r="Y417" s="170"/>
    </row>
    <row r="418" spans="1:262" x14ac:dyDescent="0.2">
      <c r="A418" s="171">
        <v>41523</v>
      </c>
      <c r="B418" s="172" t="s">
        <v>1961</v>
      </c>
      <c r="C418" s="172" t="s">
        <v>263</v>
      </c>
      <c r="D418" s="172" t="s">
        <v>140</v>
      </c>
      <c r="E418" s="173" t="s">
        <v>143</v>
      </c>
      <c r="F418" s="174">
        <v>41522</v>
      </c>
      <c r="G418" s="175">
        <v>2013</v>
      </c>
      <c r="H418" s="171" t="s">
        <v>21</v>
      </c>
      <c r="I418" s="171" t="str">
        <f t="shared" si="21"/>
        <v>UT</v>
      </c>
      <c r="J418" s="171" t="str">
        <f t="shared" si="22"/>
        <v>UT</v>
      </c>
      <c r="K418" s="171" t="str">
        <f t="shared" si="23"/>
        <v>Mountain</v>
      </c>
      <c r="L418" s="171" t="str">
        <f>INDEX('State '!$A$1:$C$62,MATCH($I418,'State '!$B:$B,0),3)</f>
        <v>Mountain</v>
      </c>
      <c r="M418" s="171" t="str">
        <f>INDEX('State '!$A$1:$C$62,MATCH($J418,'State '!$B:$B,0),3)</f>
        <v>Mountain</v>
      </c>
      <c r="N418" s="171"/>
      <c r="O418" s="178">
        <v>14.8</v>
      </c>
      <c r="P418" s="177">
        <v>14.7</v>
      </c>
      <c r="Q418" s="177">
        <v>62</v>
      </c>
      <c r="R418" s="178">
        <v>16</v>
      </c>
      <c r="S418" s="179" t="s">
        <v>135</v>
      </c>
      <c r="T418" s="176" t="s">
        <v>381</v>
      </c>
      <c r="U418" s="180" t="s">
        <v>1962</v>
      </c>
      <c r="V418" s="171"/>
      <c r="W418" s="170"/>
      <c r="X418" s="170"/>
      <c r="Y418" s="170"/>
      <c r="Z418" s="93"/>
      <c r="AA418" s="93"/>
      <c r="AB418" s="93"/>
    </row>
    <row r="419" spans="1:262" s="19" customFormat="1" x14ac:dyDescent="0.2">
      <c r="A419" s="171">
        <v>40388</v>
      </c>
      <c r="B419" s="172" t="s">
        <v>515</v>
      </c>
      <c r="C419" s="172" t="s">
        <v>234</v>
      </c>
      <c r="D419" s="172" t="s">
        <v>140</v>
      </c>
      <c r="E419" s="173" t="s">
        <v>143</v>
      </c>
      <c r="F419" s="174">
        <v>40695</v>
      </c>
      <c r="G419" s="175">
        <v>2011</v>
      </c>
      <c r="H419" s="171" t="s">
        <v>800</v>
      </c>
      <c r="I419" s="171" t="str">
        <f t="shared" si="21"/>
        <v>LA</v>
      </c>
      <c r="J419" s="171" t="str">
        <f t="shared" si="22"/>
        <v>MS</v>
      </c>
      <c r="K419" s="171" t="str">
        <f t="shared" si="23"/>
        <v>South Central</v>
      </c>
      <c r="L419" s="171" t="str">
        <f>INDEX('State '!$A$1:$C$62,MATCH($I419,'State '!$B:$B,0),3)</f>
        <v>South Central</v>
      </c>
      <c r="M419" s="171" t="str">
        <f>INDEX('State '!$A$1:$C$62,MATCH($J419,'State '!$B:$B,0),3)</f>
        <v>South Central</v>
      </c>
      <c r="N419" s="171"/>
      <c r="O419" s="178">
        <v>69</v>
      </c>
      <c r="P419" s="177"/>
      <c r="Q419" s="177">
        <v>360</v>
      </c>
      <c r="R419" s="178" t="s">
        <v>470</v>
      </c>
      <c r="S419" s="179" t="s">
        <v>135</v>
      </c>
      <c r="T419" s="176" t="s">
        <v>381</v>
      </c>
      <c r="U419" s="180" t="s">
        <v>516</v>
      </c>
      <c r="V419" s="171"/>
      <c r="W419" s="170"/>
      <c r="X419" s="170"/>
      <c r="Y419" s="170"/>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c r="CC419" s="93"/>
      <c r="CD419" s="93"/>
      <c r="CE419" s="93"/>
      <c r="CF419" s="93"/>
      <c r="CG419" s="93"/>
      <c r="CH419" s="93"/>
      <c r="CI419" s="93"/>
      <c r="CJ419" s="93"/>
      <c r="CK419" s="93"/>
      <c r="CL419" s="93"/>
      <c r="CM419" s="93"/>
      <c r="CN419" s="93"/>
      <c r="CO419" s="93"/>
      <c r="CP419" s="93"/>
      <c r="CQ419" s="93"/>
      <c r="CR419" s="93"/>
      <c r="CS419" s="93"/>
      <c r="CT419" s="93"/>
      <c r="CU419" s="93"/>
      <c r="CV419" s="93"/>
      <c r="CW419" s="93"/>
      <c r="CX419" s="93"/>
      <c r="CY419" s="93"/>
      <c r="CZ419" s="93"/>
      <c r="DA419" s="93"/>
      <c r="DB419" s="93"/>
      <c r="DC419" s="93"/>
      <c r="DD419" s="93"/>
      <c r="DE419" s="93"/>
      <c r="DF419" s="93"/>
      <c r="DG419" s="93"/>
      <c r="DH419" s="93"/>
      <c r="DI419" s="93"/>
      <c r="DJ419" s="93"/>
      <c r="DK419" s="93"/>
      <c r="DL419" s="93"/>
      <c r="DM419" s="93"/>
      <c r="DN419" s="93"/>
      <c r="DO419" s="93"/>
      <c r="DP419" s="93"/>
      <c r="DQ419" s="93"/>
      <c r="DR419" s="93"/>
      <c r="DS419" s="93"/>
      <c r="DT419" s="93"/>
      <c r="DU419" s="93"/>
      <c r="DV419" s="93"/>
      <c r="DW419" s="93"/>
      <c r="DX419" s="93"/>
      <c r="DY419" s="93"/>
      <c r="DZ419" s="93"/>
      <c r="EA419" s="93"/>
      <c r="EB419" s="93"/>
      <c r="EC419" s="93"/>
      <c r="ED419" s="93"/>
      <c r="EE419" s="93"/>
      <c r="EF419" s="93"/>
      <c r="EG419" s="93"/>
      <c r="EH419" s="93"/>
      <c r="EI419" s="93"/>
      <c r="EJ419" s="93"/>
      <c r="EK419" s="93"/>
      <c r="EL419" s="93"/>
      <c r="EM419" s="93"/>
      <c r="EN419" s="93"/>
      <c r="EO419" s="93"/>
      <c r="EP419" s="93"/>
      <c r="EQ419" s="93"/>
      <c r="ER419" s="93"/>
      <c r="ES419" s="93"/>
      <c r="ET419" s="93"/>
      <c r="EU419" s="93"/>
      <c r="EV419" s="93"/>
      <c r="EW419" s="93"/>
      <c r="EX419" s="93"/>
      <c r="EY419" s="93"/>
      <c r="EZ419" s="93"/>
      <c r="FA419" s="93"/>
      <c r="FB419" s="93"/>
      <c r="FC419" s="93"/>
      <c r="FD419" s="93"/>
      <c r="FE419" s="93"/>
      <c r="FF419" s="93"/>
      <c r="FG419" s="93"/>
      <c r="FH419" s="93"/>
      <c r="FI419" s="93"/>
      <c r="FJ419" s="93"/>
      <c r="FK419" s="93"/>
      <c r="FL419" s="93"/>
      <c r="FM419" s="93"/>
      <c r="FN419" s="93"/>
      <c r="FO419" s="93"/>
      <c r="FP419" s="93"/>
      <c r="FQ419" s="93"/>
      <c r="FR419" s="93"/>
      <c r="FS419" s="93"/>
      <c r="FT419" s="93"/>
      <c r="FU419" s="93"/>
      <c r="FV419" s="93"/>
      <c r="FW419" s="93"/>
      <c r="FX419" s="93"/>
      <c r="FY419" s="93"/>
      <c r="FZ419" s="93"/>
      <c r="GA419" s="93"/>
      <c r="GB419" s="93"/>
      <c r="GC419" s="93"/>
      <c r="GD419" s="93"/>
      <c r="GE419" s="93"/>
      <c r="GF419" s="93"/>
      <c r="GG419" s="93"/>
      <c r="GH419" s="93"/>
      <c r="GI419" s="93"/>
      <c r="GJ419" s="93"/>
      <c r="GK419" s="93"/>
      <c r="GL419" s="93"/>
      <c r="GM419" s="93"/>
      <c r="GN419" s="93"/>
      <c r="GO419" s="93"/>
      <c r="GP419" s="93"/>
      <c r="GQ419" s="93"/>
      <c r="GR419" s="93"/>
      <c r="GS419" s="93"/>
      <c r="GT419" s="93"/>
      <c r="GU419" s="93"/>
      <c r="GV419" s="93"/>
      <c r="GW419" s="93"/>
      <c r="GX419" s="93"/>
      <c r="GY419" s="93"/>
      <c r="GZ419" s="93"/>
      <c r="HA419" s="93"/>
      <c r="HB419" s="93"/>
      <c r="HC419" s="93"/>
      <c r="HD419" s="93"/>
      <c r="HE419" s="93"/>
      <c r="HF419" s="93"/>
      <c r="HG419" s="93"/>
      <c r="HH419" s="93"/>
      <c r="HI419" s="93"/>
      <c r="HJ419" s="93"/>
      <c r="HK419" s="93"/>
      <c r="HL419" s="93"/>
      <c r="HM419" s="93"/>
      <c r="HN419" s="93"/>
      <c r="HO419" s="93"/>
      <c r="HP419" s="93"/>
      <c r="HQ419" s="93"/>
      <c r="HR419" s="93"/>
      <c r="HS419" s="93"/>
      <c r="HT419" s="93"/>
      <c r="HU419" s="93"/>
      <c r="HV419" s="93"/>
      <c r="HW419" s="93"/>
      <c r="HX419" s="93"/>
      <c r="HY419" s="93"/>
      <c r="HZ419" s="93"/>
      <c r="IA419" s="93"/>
      <c r="IB419" s="93"/>
      <c r="IC419" s="93"/>
      <c r="ID419" s="93"/>
      <c r="IE419" s="93"/>
      <c r="IF419" s="93"/>
      <c r="IG419" s="93"/>
      <c r="IH419" s="93"/>
      <c r="II419" s="93"/>
      <c r="IJ419" s="93"/>
      <c r="IK419" s="93"/>
      <c r="IL419" s="93"/>
      <c r="IM419" s="93"/>
      <c r="IN419" s="93"/>
      <c r="IO419" s="93"/>
      <c r="IP419" s="93"/>
      <c r="IQ419" s="93"/>
      <c r="IR419" s="93"/>
      <c r="IS419" s="93"/>
      <c r="IT419" s="93"/>
      <c r="IU419" s="93"/>
      <c r="IV419" s="93"/>
      <c r="IW419" s="93"/>
      <c r="IX419" s="93"/>
      <c r="IY419" s="93"/>
      <c r="IZ419" s="93"/>
      <c r="JA419" s="93"/>
      <c r="JB419" s="93"/>
    </row>
    <row r="420" spans="1:262" s="19" customFormat="1" ht="38.25" x14ac:dyDescent="0.2">
      <c r="A420" s="225">
        <v>43756</v>
      </c>
      <c r="B420" s="223" t="s">
        <v>2582</v>
      </c>
      <c r="C420" s="83" t="s">
        <v>1782</v>
      </c>
      <c r="D420" s="223" t="s">
        <v>140</v>
      </c>
      <c r="E420" s="223" t="s">
        <v>2437</v>
      </c>
      <c r="F420" s="63"/>
      <c r="G420" s="64"/>
      <c r="H420" s="225" t="s">
        <v>2583</v>
      </c>
      <c r="I420" s="225" t="str">
        <f t="shared" si="21"/>
        <v>MB</v>
      </c>
      <c r="J420" s="225" t="str">
        <f t="shared" si="22"/>
        <v>IL</v>
      </c>
      <c r="K420" s="231" t="str">
        <f t="shared" si="23"/>
        <v>Canada, Midwest</v>
      </c>
      <c r="L420" s="225" t="str">
        <f>INDEX('State '!$A$1:$C$62,MATCH($I420,'State '!$B:$B,0),3)</f>
        <v>Canada</v>
      </c>
      <c r="M420" s="225" t="str">
        <f>INDEX('State '!$A$1:$C$62,MATCH($J420,'State '!$B:$B,0),3)</f>
        <v>Midwest</v>
      </c>
      <c r="N420" s="225"/>
      <c r="O420" s="178"/>
      <c r="P420" s="199"/>
      <c r="Q420" s="165">
        <v>2200</v>
      </c>
      <c r="R420" s="104"/>
      <c r="S420" s="225" t="s">
        <v>135</v>
      </c>
      <c r="T420" s="225" t="s">
        <v>381</v>
      </c>
      <c r="U420" s="225"/>
      <c r="V420" s="225" t="s">
        <v>2239</v>
      </c>
      <c r="W420" s="223" t="s">
        <v>2638</v>
      </c>
      <c r="X420" s="223"/>
      <c r="Y420" s="226"/>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c r="CM420" s="93"/>
      <c r="CN420" s="93"/>
      <c r="CO420" s="93"/>
      <c r="CP420" s="93"/>
      <c r="CQ420" s="93"/>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c r="FG420" s="93"/>
      <c r="FH420" s="93"/>
      <c r="FI420" s="93"/>
      <c r="FJ420" s="93"/>
      <c r="FK420" s="93"/>
      <c r="FL420" s="93"/>
      <c r="FM420" s="93"/>
      <c r="FN420" s="93"/>
      <c r="FO420" s="93"/>
      <c r="FP420" s="93"/>
      <c r="FQ420" s="93"/>
      <c r="FR420" s="93"/>
      <c r="FS420" s="93"/>
      <c r="FT420" s="93"/>
      <c r="FU420" s="93"/>
      <c r="FV420" s="93"/>
      <c r="FW420" s="93"/>
      <c r="FX420" s="93"/>
      <c r="FY420" s="93"/>
      <c r="FZ420" s="93"/>
      <c r="GA420" s="93"/>
      <c r="GB420" s="93"/>
      <c r="GC420" s="93"/>
      <c r="GD420" s="93"/>
      <c r="GE420" s="93"/>
      <c r="GF420" s="93"/>
      <c r="GG420" s="93"/>
      <c r="GH420" s="93"/>
      <c r="GI420" s="93"/>
      <c r="GJ420" s="93"/>
      <c r="GK420" s="93"/>
      <c r="GL420" s="93"/>
      <c r="GM420" s="93"/>
      <c r="GN420" s="93"/>
      <c r="GO420" s="93"/>
      <c r="GP420" s="93"/>
      <c r="GQ420" s="93"/>
      <c r="GR420" s="93"/>
      <c r="GS420" s="93"/>
      <c r="GT420" s="93"/>
      <c r="GU420" s="93"/>
      <c r="GV420" s="93"/>
      <c r="GW420" s="93"/>
      <c r="GX420" s="93"/>
      <c r="GY420" s="93"/>
      <c r="GZ420" s="93"/>
      <c r="HA420" s="93"/>
      <c r="HB420" s="93"/>
      <c r="HC420" s="93"/>
      <c r="HD420" s="93"/>
      <c r="HE420" s="93"/>
      <c r="HF420" s="93"/>
      <c r="HG420" s="93"/>
      <c r="HH420" s="93"/>
      <c r="HI420" s="93"/>
      <c r="HJ420" s="93"/>
      <c r="HK420" s="93"/>
      <c r="HL420" s="93"/>
      <c r="HM420" s="93"/>
      <c r="HN420" s="93"/>
      <c r="HO420" s="93"/>
      <c r="HP420" s="93"/>
      <c r="HQ420" s="93"/>
      <c r="HR420" s="93"/>
      <c r="HS420" s="93"/>
      <c r="HT420" s="93"/>
      <c r="HU420" s="93"/>
      <c r="HV420" s="93"/>
      <c r="HW420" s="93"/>
      <c r="HX420" s="93"/>
      <c r="HY420" s="93"/>
      <c r="HZ420" s="93"/>
      <c r="IA420" s="93"/>
      <c r="IB420" s="93"/>
      <c r="IC420" s="93"/>
      <c r="ID420" s="93"/>
      <c r="IE420" s="93"/>
      <c r="IF420" s="93"/>
      <c r="IG420" s="93"/>
      <c r="IH420" s="93"/>
      <c r="II420" s="93"/>
      <c r="IJ420" s="93"/>
      <c r="IK420" s="93"/>
      <c r="IL420" s="93"/>
      <c r="IM420" s="93"/>
      <c r="IN420" s="93"/>
      <c r="IO420" s="93"/>
      <c r="IP420" s="93"/>
      <c r="IQ420" s="93"/>
      <c r="IR420" s="93"/>
      <c r="IS420" s="93"/>
      <c r="IT420" s="93"/>
      <c r="IU420" s="93"/>
      <c r="IV420" s="93"/>
      <c r="IW420" s="93"/>
      <c r="IX420" s="93"/>
      <c r="IY420" s="93"/>
      <c r="IZ420" s="93"/>
      <c r="JA420" s="93"/>
      <c r="JB420" s="93"/>
    </row>
    <row r="421" spans="1:262" s="19" customFormat="1" x14ac:dyDescent="0.2">
      <c r="A421" s="171">
        <v>41151</v>
      </c>
      <c r="B421" s="184" t="s">
        <v>1813</v>
      </c>
      <c r="C421" s="184" t="s">
        <v>1814</v>
      </c>
      <c r="D421" s="184" t="s">
        <v>136</v>
      </c>
      <c r="E421" s="184" t="s">
        <v>143</v>
      </c>
      <c r="F421" s="185">
        <v>40963</v>
      </c>
      <c r="G421" s="186">
        <v>2012</v>
      </c>
      <c r="H421" s="171" t="s">
        <v>34</v>
      </c>
      <c r="I421" s="171" t="str">
        <f t="shared" si="21"/>
        <v>WI</v>
      </c>
      <c r="J421" s="171" t="str">
        <f t="shared" si="22"/>
        <v>WI</v>
      </c>
      <c r="K421" s="171" t="str">
        <f t="shared" si="23"/>
        <v>Midwest</v>
      </c>
      <c r="L421" s="171" t="str">
        <f>INDEX('State '!$A$1:$C$62,MATCH($I421,'State '!$B:$B,0),3)</f>
        <v>Midwest</v>
      </c>
      <c r="M421" s="171" t="str">
        <f>INDEX('State '!$A$1:$C$62,MATCH($J421,'State '!$B:$B,0),3)</f>
        <v>Midwest</v>
      </c>
      <c r="N421" s="171"/>
      <c r="O421" s="178">
        <v>22</v>
      </c>
      <c r="P421" s="178">
        <v>13.7</v>
      </c>
      <c r="Q421" s="178"/>
      <c r="R421" s="177"/>
      <c r="S421" s="171" t="s">
        <v>138</v>
      </c>
      <c r="T421" s="171" t="s">
        <v>187</v>
      </c>
      <c r="U421" s="171" t="s">
        <v>382</v>
      </c>
      <c r="V421" s="171"/>
      <c r="W421" s="170"/>
      <c r="X421" s="170"/>
      <c r="Y421" s="170"/>
    </row>
    <row r="422" spans="1:262" x14ac:dyDescent="0.2">
      <c r="A422" s="171">
        <v>42045</v>
      </c>
      <c r="B422" s="184" t="s">
        <v>2046</v>
      </c>
      <c r="C422" s="184" t="s">
        <v>324</v>
      </c>
      <c r="D422" s="184" t="s">
        <v>136</v>
      </c>
      <c r="E422" s="184" t="s">
        <v>143</v>
      </c>
      <c r="F422" s="185">
        <v>42042</v>
      </c>
      <c r="G422" s="186">
        <v>2015</v>
      </c>
      <c r="H422" s="171" t="s">
        <v>47</v>
      </c>
      <c r="I422" s="171" t="str">
        <f t="shared" si="21"/>
        <v>GM</v>
      </c>
      <c r="J422" s="171" t="str">
        <f t="shared" si="22"/>
        <v>GM</v>
      </c>
      <c r="K422" s="171" t="str">
        <f t="shared" si="23"/>
        <v>Gulf of Mexico</v>
      </c>
      <c r="L422" s="171" t="str">
        <f>INDEX('State '!$A$1:$C$62,MATCH($I422,'State '!$B:$B,0),3)</f>
        <v>Gulf of Mexico</v>
      </c>
      <c r="M422" s="171" t="str">
        <f>INDEX('State '!$A$1:$C$62,MATCH($J422,'State '!$B:$B,0),3)</f>
        <v>Gulf of Mexico</v>
      </c>
      <c r="N422" s="171"/>
      <c r="O422" s="178">
        <v>126</v>
      </c>
      <c r="P422" s="178">
        <v>20</v>
      </c>
      <c r="Q422" s="178">
        <v>405</v>
      </c>
      <c r="R422" s="177" t="s">
        <v>2047</v>
      </c>
      <c r="S422" s="171" t="s">
        <v>135</v>
      </c>
      <c r="T422" s="171" t="s">
        <v>381</v>
      </c>
      <c r="U422" s="171" t="s">
        <v>2048</v>
      </c>
      <c r="V422" s="171" t="s">
        <v>2236</v>
      </c>
      <c r="W422" s="170"/>
      <c r="X422" s="170"/>
      <c r="Y422" s="170"/>
      <c r="Z422" s="93"/>
      <c r="AA422" s="93"/>
      <c r="AB422" s="93"/>
    </row>
    <row r="423" spans="1:262" x14ac:dyDescent="0.2">
      <c r="A423" s="171">
        <v>39990</v>
      </c>
      <c r="B423" s="184" t="s">
        <v>947</v>
      </c>
      <c r="C423" s="184" t="s">
        <v>303</v>
      </c>
      <c r="D423" s="184" t="s">
        <v>134</v>
      </c>
      <c r="E423" s="184" t="s">
        <v>143</v>
      </c>
      <c r="F423" s="185">
        <v>39203</v>
      </c>
      <c r="G423" s="186">
        <v>2007</v>
      </c>
      <c r="H423" s="171" t="s">
        <v>2</v>
      </c>
      <c r="I423" s="171" t="str">
        <f t="shared" si="21"/>
        <v>OR</v>
      </c>
      <c r="J423" s="171" t="str">
        <f t="shared" si="22"/>
        <v>OR</v>
      </c>
      <c r="K423" s="171" t="str">
        <f t="shared" si="23"/>
        <v>Pacific</v>
      </c>
      <c r="L423" s="171" t="str">
        <f>INDEX('State '!$A$1:$C$62,MATCH($I423,'State '!$B:$B,0),3)</f>
        <v>Pacific</v>
      </c>
      <c r="M423" s="171" t="str">
        <f>INDEX('State '!$A$1:$C$62,MATCH($J423,'State '!$B:$B,0),3)</f>
        <v>Pacific</v>
      </c>
      <c r="N423" s="171"/>
      <c r="O423" s="178">
        <v>0.5</v>
      </c>
      <c r="P423" s="178">
        <v>0.1</v>
      </c>
      <c r="Q423" s="178"/>
      <c r="R423" s="177">
        <v>20</v>
      </c>
      <c r="S423" s="171" t="s">
        <v>135</v>
      </c>
      <c r="T423" s="171" t="s">
        <v>381</v>
      </c>
      <c r="U423" s="171" t="s">
        <v>948</v>
      </c>
      <c r="V423" s="171"/>
      <c r="W423" s="170"/>
      <c r="X423" s="170"/>
      <c r="Y423" s="170"/>
      <c r="Z423" s="93"/>
      <c r="AA423" s="93"/>
      <c r="AB423" s="93"/>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19"/>
      <c r="DX423" s="19"/>
      <c r="DY423" s="19"/>
      <c r="DZ423" s="19"/>
      <c r="EA423" s="19"/>
      <c r="EB423" s="19"/>
      <c r="EC423" s="19"/>
      <c r="ED423" s="19"/>
      <c r="EE423" s="19"/>
      <c r="EF423" s="19"/>
      <c r="EG423" s="19"/>
      <c r="EH423" s="19"/>
      <c r="EI423" s="19"/>
      <c r="EJ423" s="19"/>
      <c r="EK423" s="19"/>
      <c r="EL423" s="19"/>
      <c r="EM423" s="19"/>
      <c r="EN423" s="19"/>
      <c r="EO423" s="19"/>
      <c r="EP423" s="19"/>
      <c r="EQ423" s="19"/>
      <c r="ER423" s="19"/>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c r="IN423" s="19"/>
      <c r="IO423" s="19"/>
      <c r="IP423" s="19"/>
      <c r="IQ423" s="19"/>
      <c r="IR423" s="19"/>
      <c r="IS423" s="19"/>
      <c r="IT423" s="19"/>
      <c r="IU423" s="19"/>
      <c r="IV423" s="19"/>
      <c r="IW423" s="19"/>
      <c r="IX423" s="19"/>
      <c r="IY423" s="19"/>
      <c r="IZ423" s="19"/>
      <c r="JA423" s="19"/>
      <c r="JB423" s="19"/>
    </row>
    <row r="424" spans="1:262" x14ac:dyDescent="0.2">
      <c r="A424" s="171">
        <v>43199</v>
      </c>
      <c r="B424" s="172" t="s">
        <v>2143</v>
      </c>
      <c r="C424" s="172" t="s">
        <v>283</v>
      </c>
      <c r="D424" s="172" t="s">
        <v>140</v>
      </c>
      <c r="E424" s="173" t="s">
        <v>143</v>
      </c>
      <c r="F424" s="174">
        <v>42815</v>
      </c>
      <c r="G424" s="186">
        <v>2017</v>
      </c>
      <c r="H424" s="171" t="s">
        <v>984</v>
      </c>
      <c r="I424" s="171" t="str">
        <f t="shared" si="21"/>
        <v>VA</v>
      </c>
      <c r="J424" s="171" t="str">
        <f t="shared" si="22"/>
        <v>MD</v>
      </c>
      <c r="K424" s="176" t="str">
        <f t="shared" si="23"/>
        <v>Northeast</v>
      </c>
      <c r="L424" s="171" t="str">
        <f>INDEX('State '!$A$1:$C$62,MATCH($I424,'State '!$B:$B,0),3)</f>
        <v>Northeast</v>
      </c>
      <c r="M424" s="171" t="str">
        <f>INDEX('State '!$A$1:$C$62,MATCH($J424,'State '!$B:$B,0),3)</f>
        <v>Northeast</v>
      </c>
      <c r="N424" s="171"/>
      <c r="O424" s="178">
        <v>37</v>
      </c>
      <c r="P424" s="177"/>
      <c r="Q424" s="177">
        <v>107</v>
      </c>
      <c r="R424" s="178"/>
      <c r="S424" s="179" t="s">
        <v>135</v>
      </c>
      <c r="T424" s="176" t="s">
        <v>381</v>
      </c>
      <c r="U424" s="180" t="s">
        <v>2144</v>
      </c>
      <c r="V424" s="171" t="s">
        <v>2239</v>
      </c>
      <c r="W424" s="170"/>
      <c r="X424" s="170"/>
      <c r="Y424" s="170"/>
      <c r="Z424" s="93"/>
      <c r="AA424" s="93"/>
      <c r="AB424" s="93"/>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row>
    <row r="425" spans="1:262" s="19" customFormat="1" x14ac:dyDescent="0.2">
      <c r="A425" s="171">
        <v>40367</v>
      </c>
      <c r="B425" s="184" t="s">
        <v>653</v>
      </c>
      <c r="C425" s="184" t="s">
        <v>264</v>
      </c>
      <c r="D425" s="184" t="s">
        <v>134</v>
      </c>
      <c r="E425" s="184" t="s">
        <v>143</v>
      </c>
      <c r="F425" s="185">
        <v>40057</v>
      </c>
      <c r="G425" s="186">
        <v>2009</v>
      </c>
      <c r="H425" s="171" t="s">
        <v>22</v>
      </c>
      <c r="I425" s="171" t="str">
        <f t="shared" si="21"/>
        <v>GA</v>
      </c>
      <c r="J425" s="171" t="str">
        <f t="shared" si="22"/>
        <v>GA</v>
      </c>
      <c r="K425" s="171" t="str">
        <f t="shared" si="23"/>
        <v>Southeast</v>
      </c>
      <c r="L425" s="171" t="str">
        <f>INDEX('State '!$A$1:$C$62,MATCH($I425,'State '!$B:$B,0),3)</f>
        <v>Southeast</v>
      </c>
      <c r="M425" s="171" t="str">
        <f>INDEX('State '!$A$1:$C$62,MATCH($J425,'State '!$B:$B,0),3)</f>
        <v>Southeast</v>
      </c>
      <c r="N425" s="171"/>
      <c r="O425" s="178">
        <v>5.5</v>
      </c>
      <c r="P425" s="178">
        <v>12.5</v>
      </c>
      <c r="Q425" s="178">
        <v>14</v>
      </c>
      <c r="R425" s="177"/>
      <c r="S425" s="171" t="s">
        <v>138</v>
      </c>
      <c r="T425" s="171" t="s">
        <v>187</v>
      </c>
      <c r="U425" s="171" t="s">
        <v>382</v>
      </c>
      <c r="V425" s="171"/>
      <c r="W425" s="170"/>
      <c r="X425" s="170"/>
      <c r="Y425" s="170"/>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c r="CM425" s="93"/>
      <c r="CN425" s="93"/>
      <c r="CO425" s="93"/>
      <c r="CP425" s="93"/>
      <c r="CQ425" s="93"/>
      <c r="CR425" s="93"/>
      <c r="CS425" s="93"/>
      <c r="CT425" s="93"/>
      <c r="CU425" s="93"/>
      <c r="CV425" s="93"/>
      <c r="CW425" s="93"/>
      <c r="CX425" s="93"/>
      <c r="CY425" s="93"/>
      <c r="CZ425" s="93"/>
      <c r="DA425" s="93"/>
      <c r="DB425" s="93"/>
      <c r="DC425" s="93"/>
      <c r="DD425" s="93"/>
      <c r="DE425" s="93"/>
      <c r="DF425" s="93"/>
      <c r="DG425" s="93"/>
      <c r="DH425" s="93"/>
      <c r="DI425" s="93"/>
      <c r="DJ425" s="93"/>
      <c r="DK425" s="93"/>
      <c r="DL425" s="93"/>
      <c r="DM425" s="93"/>
      <c r="DN425" s="93"/>
      <c r="DO425" s="93"/>
      <c r="DP425" s="93"/>
      <c r="DQ425" s="93"/>
      <c r="DR425" s="93"/>
      <c r="DS425" s="93"/>
      <c r="DT425" s="93"/>
      <c r="DU425" s="93"/>
      <c r="DV425" s="93"/>
      <c r="DW425" s="93"/>
      <c r="DX425" s="93"/>
      <c r="DY425" s="93"/>
      <c r="DZ425" s="93"/>
      <c r="EA425" s="93"/>
      <c r="EB425" s="93"/>
      <c r="EC425" s="93"/>
      <c r="ED425" s="93"/>
      <c r="EE425" s="93"/>
      <c r="EF425" s="93"/>
      <c r="EG425" s="93"/>
      <c r="EH425" s="93"/>
      <c r="EI425" s="93"/>
      <c r="EJ425" s="93"/>
      <c r="EK425" s="93"/>
      <c r="EL425" s="93"/>
      <c r="EM425" s="93"/>
      <c r="EN425" s="93"/>
      <c r="EO425" s="93"/>
      <c r="EP425" s="93"/>
      <c r="EQ425" s="93"/>
      <c r="ER425" s="93"/>
      <c r="ES425" s="93"/>
      <c r="ET425" s="93"/>
      <c r="EU425" s="93"/>
      <c r="EV425" s="93"/>
      <c r="EW425" s="93"/>
      <c r="EX425" s="93"/>
      <c r="EY425" s="93"/>
      <c r="EZ425" s="93"/>
      <c r="FA425" s="93"/>
      <c r="FB425" s="93"/>
      <c r="FC425" s="93"/>
      <c r="FD425" s="93"/>
      <c r="FE425" s="93"/>
      <c r="FF425" s="93"/>
      <c r="FG425" s="93"/>
      <c r="FH425" s="93"/>
      <c r="FI425" s="93"/>
      <c r="FJ425" s="93"/>
      <c r="FK425" s="93"/>
      <c r="FL425" s="93"/>
      <c r="FM425" s="93"/>
      <c r="FN425" s="93"/>
      <c r="FO425" s="93"/>
      <c r="FP425" s="93"/>
      <c r="FQ425" s="93"/>
      <c r="FR425" s="93"/>
      <c r="FS425" s="93"/>
      <c r="FT425" s="93"/>
      <c r="FU425" s="93"/>
      <c r="FV425" s="93"/>
      <c r="FW425" s="93"/>
      <c r="FX425" s="93"/>
      <c r="FY425" s="93"/>
      <c r="FZ425" s="93"/>
      <c r="GA425" s="93"/>
      <c r="GB425" s="93"/>
      <c r="GC425" s="93"/>
      <c r="GD425" s="93"/>
      <c r="GE425" s="93"/>
      <c r="GF425" s="93"/>
      <c r="GG425" s="93"/>
      <c r="GH425" s="93"/>
      <c r="GI425" s="93"/>
      <c r="GJ425" s="93"/>
      <c r="GK425" s="93"/>
      <c r="GL425" s="93"/>
      <c r="GM425" s="93"/>
      <c r="GN425" s="93"/>
      <c r="GO425" s="93"/>
      <c r="GP425" s="93"/>
      <c r="GQ425" s="93"/>
      <c r="GR425" s="93"/>
      <c r="GS425" s="93"/>
      <c r="GT425" s="93"/>
      <c r="GU425" s="93"/>
      <c r="GV425" s="93"/>
      <c r="GW425" s="93"/>
      <c r="GX425" s="93"/>
      <c r="GY425" s="93"/>
      <c r="GZ425" s="93"/>
      <c r="HA425" s="93"/>
      <c r="HB425" s="93"/>
      <c r="HC425" s="93"/>
      <c r="HD425" s="93"/>
      <c r="HE425" s="93"/>
      <c r="HF425" s="93"/>
      <c r="HG425" s="93"/>
      <c r="HH425" s="93"/>
      <c r="HI425" s="93"/>
      <c r="HJ425" s="93"/>
      <c r="HK425" s="93"/>
      <c r="HL425" s="93"/>
      <c r="HM425" s="93"/>
      <c r="HN425" s="93"/>
      <c r="HO425" s="93"/>
      <c r="HP425" s="93"/>
      <c r="HQ425" s="93"/>
      <c r="HR425" s="93"/>
      <c r="HS425" s="93"/>
      <c r="HT425" s="93"/>
      <c r="HU425" s="93"/>
      <c r="HV425" s="93"/>
      <c r="HW425" s="93"/>
      <c r="HX425" s="93"/>
      <c r="HY425" s="93"/>
      <c r="HZ425" s="93"/>
      <c r="IA425" s="93"/>
      <c r="IB425" s="93"/>
      <c r="IC425" s="93"/>
      <c r="ID425" s="93"/>
      <c r="IE425" s="93"/>
      <c r="IF425" s="93"/>
      <c r="IG425" s="93"/>
      <c r="IH425" s="93"/>
      <c r="II425" s="93"/>
      <c r="IJ425" s="93"/>
      <c r="IK425" s="93"/>
      <c r="IL425" s="93"/>
      <c r="IM425" s="93"/>
      <c r="IN425" s="93"/>
      <c r="IO425" s="93"/>
      <c r="IP425" s="93"/>
      <c r="IQ425" s="93"/>
      <c r="IR425" s="93"/>
      <c r="IS425" s="93"/>
      <c r="IT425" s="93"/>
      <c r="IU425" s="93"/>
      <c r="IV425" s="93"/>
      <c r="IW425" s="93"/>
      <c r="IX425" s="93"/>
      <c r="IY425" s="93"/>
      <c r="IZ425" s="93"/>
      <c r="JA425" s="93"/>
      <c r="JB425" s="93"/>
    </row>
    <row r="426" spans="1:262" x14ac:dyDescent="0.2">
      <c r="A426" s="171">
        <v>40367</v>
      </c>
      <c r="B426" s="172" t="s">
        <v>716</v>
      </c>
      <c r="C426" s="172" t="s">
        <v>275</v>
      </c>
      <c r="D426" s="172" t="s">
        <v>136</v>
      </c>
      <c r="E426" s="173" t="s">
        <v>143</v>
      </c>
      <c r="F426" s="174">
        <v>39985</v>
      </c>
      <c r="G426" s="175">
        <v>2009</v>
      </c>
      <c r="H426" s="171" t="s">
        <v>0</v>
      </c>
      <c r="I426" s="171" t="str">
        <f t="shared" si="21"/>
        <v>LA</v>
      </c>
      <c r="J426" s="171" t="str">
        <f t="shared" si="22"/>
        <v>LA</v>
      </c>
      <c r="K426" s="171" t="str">
        <f t="shared" si="23"/>
        <v>South Central</v>
      </c>
      <c r="L426" s="171" t="str">
        <f>INDEX('State '!$A$1:$C$62,MATCH($I426,'State '!$B:$B,0),3)</f>
        <v>South Central</v>
      </c>
      <c r="M426" s="171" t="str">
        <f>INDEX('State '!$A$1:$C$62,MATCH($J426,'State '!$B:$B,0),3)</f>
        <v>South Central</v>
      </c>
      <c r="N426" s="171"/>
      <c r="O426" s="178">
        <v>1000</v>
      </c>
      <c r="P426" s="177">
        <v>132</v>
      </c>
      <c r="Q426" s="177">
        <v>2130</v>
      </c>
      <c r="R426" s="178" t="s">
        <v>717</v>
      </c>
      <c r="S426" s="179" t="s">
        <v>135</v>
      </c>
      <c r="T426" s="176" t="s">
        <v>381</v>
      </c>
      <c r="U426" s="180" t="s">
        <v>718</v>
      </c>
      <c r="V426" s="171"/>
      <c r="W426" s="170"/>
      <c r="X426" s="170"/>
      <c r="Y426" s="170"/>
      <c r="Z426" s="93"/>
      <c r="AA426" s="93"/>
      <c r="AB426" s="93"/>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row>
    <row r="427" spans="1:262" s="19" customFormat="1" x14ac:dyDescent="0.2">
      <c r="A427" s="171">
        <v>39990</v>
      </c>
      <c r="B427" s="184" t="s">
        <v>1517</v>
      </c>
      <c r="C427" s="184" t="s">
        <v>364</v>
      </c>
      <c r="D427" s="184" t="s">
        <v>136</v>
      </c>
      <c r="E427" s="184" t="s">
        <v>143</v>
      </c>
      <c r="F427" s="185">
        <v>36822</v>
      </c>
      <c r="G427" s="186">
        <v>2000</v>
      </c>
      <c r="H427" s="171" t="s">
        <v>6</v>
      </c>
      <c r="I427" s="171" t="str">
        <f t="shared" si="21"/>
        <v>TX</v>
      </c>
      <c r="J427" s="171" t="str">
        <f t="shared" si="22"/>
        <v>TX</v>
      </c>
      <c r="K427" s="171" t="str">
        <f t="shared" si="23"/>
        <v>South Central</v>
      </c>
      <c r="L427" s="171" t="str">
        <f>INDEX('State '!$A$1:$C$62,MATCH($I427,'State '!$B:$B,0),3)</f>
        <v>South Central</v>
      </c>
      <c r="M427" s="171" t="str">
        <f>INDEX('State '!$A$1:$C$62,MATCH($J427,'State '!$B:$B,0),3)</f>
        <v>South Central</v>
      </c>
      <c r="N427" s="171"/>
      <c r="O427" s="178">
        <v>45</v>
      </c>
      <c r="P427" s="178">
        <v>102.5</v>
      </c>
      <c r="Q427" s="178">
        <v>300</v>
      </c>
      <c r="R427" s="177">
        <v>24</v>
      </c>
      <c r="S427" s="171" t="s">
        <v>138</v>
      </c>
      <c r="T427" s="171" t="s">
        <v>187</v>
      </c>
      <c r="U427" s="171" t="s">
        <v>382</v>
      </c>
      <c r="V427" s="171"/>
      <c r="W427" s="170"/>
      <c r="X427" s="170"/>
      <c r="Y427" s="170"/>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c r="CM427" s="93"/>
      <c r="CN427" s="93"/>
      <c r="CO427" s="93"/>
      <c r="CP427" s="93"/>
      <c r="CQ427" s="93"/>
      <c r="CR427" s="93"/>
      <c r="CS427" s="93"/>
      <c r="CT427" s="93"/>
      <c r="CU427" s="93"/>
      <c r="CV427" s="93"/>
      <c r="CW427" s="93"/>
      <c r="CX427" s="93"/>
      <c r="CY427" s="93"/>
      <c r="CZ427" s="93"/>
      <c r="DA427" s="93"/>
      <c r="DB427" s="93"/>
      <c r="DC427" s="93"/>
      <c r="DD427" s="93"/>
      <c r="DE427" s="93"/>
      <c r="DF427" s="93"/>
      <c r="DG427" s="93"/>
      <c r="DH427" s="93"/>
      <c r="DI427" s="93"/>
      <c r="DJ427" s="93"/>
      <c r="DK427" s="93"/>
      <c r="DL427" s="93"/>
      <c r="DM427" s="93"/>
      <c r="DN427" s="93"/>
      <c r="DO427" s="93"/>
      <c r="DP427" s="93"/>
      <c r="DQ427" s="93"/>
      <c r="DR427" s="93"/>
      <c r="DS427" s="93"/>
      <c r="DT427" s="93"/>
      <c r="DU427" s="93"/>
      <c r="DV427" s="93"/>
      <c r="DW427" s="93"/>
      <c r="DX427" s="93"/>
      <c r="DY427" s="93"/>
      <c r="DZ427" s="93"/>
      <c r="EA427" s="93"/>
      <c r="EB427" s="93"/>
      <c r="EC427" s="93"/>
      <c r="ED427" s="93"/>
      <c r="EE427" s="93"/>
      <c r="EF427" s="93"/>
      <c r="EG427" s="93"/>
      <c r="EH427" s="93"/>
      <c r="EI427" s="93"/>
      <c r="EJ427" s="93"/>
      <c r="EK427" s="93"/>
      <c r="EL427" s="93"/>
      <c r="EM427" s="93"/>
      <c r="EN427" s="93"/>
      <c r="EO427" s="93"/>
      <c r="EP427" s="93"/>
      <c r="EQ427" s="93"/>
      <c r="ER427" s="93"/>
      <c r="ES427" s="93"/>
      <c r="ET427" s="93"/>
      <c r="EU427" s="93"/>
      <c r="EV427" s="93"/>
      <c r="EW427" s="93"/>
      <c r="EX427" s="93"/>
      <c r="EY427" s="93"/>
      <c r="EZ427" s="93"/>
      <c r="FA427" s="93"/>
      <c r="FB427" s="93"/>
      <c r="FC427" s="93"/>
      <c r="FD427" s="93"/>
      <c r="FE427" s="93"/>
      <c r="FF427" s="93"/>
      <c r="FG427" s="93"/>
      <c r="FH427" s="93"/>
      <c r="FI427" s="93"/>
      <c r="FJ427" s="93"/>
      <c r="FK427" s="93"/>
      <c r="FL427" s="93"/>
      <c r="FM427" s="93"/>
      <c r="FN427" s="93"/>
      <c r="FO427" s="93"/>
      <c r="FP427" s="93"/>
      <c r="FQ427" s="93"/>
      <c r="FR427" s="93"/>
      <c r="FS427" s="93"/>
      <c r="FT427" s="93"/>
      <c r="FU427" s="93"/>
      <c r="FV427" s="93"/>
      <c r="FW427" s="93"/>
      <c r="FX427" s="93"/>
      <c r="FY427" s="93"/>
      <c r="FZ427" s="93"/>
      <c r="GA427" s="93"/>
      <c r="GB427" s="93"/>
      <c r="GC427" s="93"/>
      <c r="GD427" s="93"/>
      <c r="GE427" s="93"/>
      <c r="GF427" s="93"/>
      <c r="GG427" s="93"/>
      <c r="GH427" s="93"/>
      <c r="GI427" s="93"/>
      <c r="GJ427" s="93"/>
      <c r="GK427" s="93"/>
      <c r="GL427" s="93"/>
      <c r="GM427" s="93"/>
      <c r="GN427" s="93"/>
      <c r="GO427" s="93"/>
      <c r="GP427" s="93"/>
      <c r="GQ427" s="93"/>
      <c r="GR427" s="93"/>
      <c r="GS427" s="93"/>
      <c r="GT427" s="93"/>
      <c r="GU427" s="93"/>
      <c r="GV427" s="93"/>
      <c r="GW427" s="93"/>
      <c r="GX427" s="93"/>
      <c r="GY427" s="93"/>
      <c r="GZ427" s="93"/>
      <c r="HA427" s="93"/>
      <c r="HB427" s="93"/>
      <c r="HC427" s="93"/>
      <c r="HD427" s="93"/>
      <c r="HE427" s="93"/>
      <c r="HF427" s="93"/>
      <c r="HG427" s="93"/>
      <c r="HH427" s="93"/>
      <c r="HI427" s="93"/>
      <c r="HJ427" s="93"/>
      <c r="HK427" s="93"/>
      <c r="HL427" s="93"/>
      <c r="HM427" s="93"/>
      <c r="HN427" s="93"/>
      <c r="HO427" s="93"/>
      <c r="HP427" s="93"/>
      <c r="HQ427" s="93"/>
      <c r="HR427" s="93"/>
      <c r="HS427" s="93"/>
      <c r="HT427" s="93"/>
      <c r="HU427" s="93"/>
      <c r="HV427" s="93"/>
      <c r="HW427" s="93"/>
      <c r="HX427" s="93"/>
      <c r="HY427" s="93"/>
      <c r="HZ427" s="93"/>
      <c r="IA427" s="93"/>
      <c r="IB427" s="93"/>
      <c r="IC427" s="93"/>
      <c r="ID427" s="93"/>
      <c r="IE427" s="93"/>
      <c r="IF427" s="93"/>
      <c r="IG427" s="93"/>
      <c r="IH427" s="93"/>
      <c r="II427" s="93"/>
      <c r="IJ427" s="93"/>
      <c r="IK427" s="93"/>
      <c r="IL427" s="93"/>
      <c r="IM427" s="93"/>
      <c r="IN427" s="93"/>
      <c r="IO427" s="93"/>
      <c r="IP427" s="93"/>
      <c r="IQ427" s="93"/>
      <c r="IR427" s="93"/>
      <c r="IS427" s="93"/>
      <c r="IT427" s="93"/>
      <c r="IU427" s="93"/>
      <c r="IV427" s="93"/>
      <c r="IW427" s="93"/>
      <c r="IX427" s="93"/>
      <c r="IY427" s="93"/>
      <c r="IZ427" s="93"/>
      <c r="JA427" s="93"/>
      <c r="JB427" s="93"/>
    </row>
    <row r="428" spans="1:262" s="19" customFormat="1" x14ac:dyDescent="0.2">
      <c r="A428" s="171">
        <v>39990</v>
      </c>
      <c r="B428" s="184" t="s">
        <v>1511</v>
      </c>
      <c r="C428" s="184" t="s">
        <v>364</v>
      </c>
      <c r="D428" s="184" t="s">
        <v>140</v>
      </c>
      <c r="E428" s="184" t="s">
        <v>143</v>
      </c>
      <c r="F428" s="185">
        <v>36822</v>
      </c>
      <c r="G428" s="186">
        <v>2000</v>
      </c>
      <c r="H428" s="171" t="s">
        <v>410</v>
      </c>
      <c r="I428" s="171" t="str">
        <f t="shared" si="21"/>
        <v>TX</v>
      </c>
      <c r="J428" s="171" t="str">
        <f t="shared" si="22"/>
        <v>MX</v>
      </c>
      <c r="K428" s="171" t="str">
        <f t="shared" si="23"/>
        <v>South Central, Mexico</v>
      </c>
      <c r="L428" s="171" t="str">
        <f>INDEX('State '!$A$1:$C$62,MATCH($I428,'State '!$B:$B,0),3)</f>
        <v>South Central</v>
      </c>
      <c r="M428" s="171" t="str">
        <f>INDEX('State '!$A$1:$C$62,MATCH($J428,'State '!$B:$B,0),3)</f>
        <v>Mexico</v>
      </c>
      <c r="N428" s="171"/>
      <c r="O428" s="178">
        <v>0.2</v>
      </c>
      <c r="P428" s="178">
        <v>0.3</v>
      </c>
      <c r="Q428" s="178">
        <v>300</v>
      </c>
      <c r="R428" s="177">
        <v>24</v>
      </c>
      <c r="S428" s="171" t="s">
        <v>135</v>
      </c>
      <c r="T428" s="171" t="s">
        <v>381</v>
      </c>
      <c r="U428" s="171" t="s">
        <v>1512</v>
      </c>
      <c r="V428" s="171"/>
      <c r="W428" s="170"/>
      <c r="X428" s="170"/>
      <c r="Y428" s="170"/>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c r="FG428" s="93"/>
      <c r="FH428" s="93"/>
      <c r="FI428" s="93"/>
      <c r="FJ428" s="93"/>
      <c r="FK428" s="93"/>
      <c r="FL428" s="93"/>
      <c r="FM428" s="93"/>
      <c r="FN428" s="93"/>
      <c r="FO428" s="93"/>
      <c r="FP428" s="93"/>
      <c r="FQ428" s="93"/>
      <c r="FR428" s="93"/>
      <c r="FS428" s="93"/>
      <c r="FT428" s="93"/>
      <c r="FU428" s="93"/>
      <c r="FV428" s="93"/>
      <c r="FW428" s="93"/>
      <c r="FX428" s="93"/>
      <c r="FY428" s="93"/>
      <c r="FZ428" s="93"/>
      <c r="GA428" s="93"/>
      <c r="GB428" s="93"/>
      <c r="GC428" s="93"/>
      <c r="GD428" s="93"/>
      <c r="GE428" s="93"/>
      <c r="GF428" s="93"/>
      <c r="GG428" s="93"/>
      <c r="GH428" s="93"/>
      <c r="GI428" s="93"/>
      <c r="GJ428" s="93"/>
      <c r="GK428" s="93"/>
      <c r="GL428" s="93"/>
      <c r="GM428" s="93"/>
      <c r="GN428" s="93"/>
      <c r="GO428" s="93"/>
      <c r="GP428" s="93"/>
      <c r="GQ428" s="93"/>
      <c r="GR428" s="93"/>
      <c r="GS428" s="93"/>
      <c r="GT428" s="93"/>
      <c r="GU428" s="93"/>
      <c r="GV428" s="93"/>
      <c r="GW428" s="93"/>
      <c r="GX428" s="93"/>
      <c r="GY428" s="93"/>
      <c r="GZ428" s="93"/>
      <c r="HA428" s="93"/>
      <c r="HB428" s="93"/>
      <c r="HC428" s="93"/>
      <c r="HD428" s="93"/>
      <c r="HE428" s="93"/>
      <c r="HF428" s="93"/>
      <c r="HG428" s="93"/>
      <c r="HH428" s="93"/>
      <c r="HI428" s="93"/>
      <c r="HJ428" s="93"/>
      <c r="HK428" s="93"/>
      <c r="HL428" s="93"/>
      <c r="HM428" s="93"/>
      <c r="HN428" s="93"/>
      <c r="HO428" s="93"/>
      <c r="HP428" s="93"/>
      <c r="HQ428" s="93"/>
      <c r="HR428" s="93"/>
      <c r="HS428" s="93"/>
      <c r="HT428" s="93"/>
      <c r="HU428" s="93"/>
      <c r="HV428" s="93"/>
      <c r="HW428" s="93"/>
      <c r="HX428" s="93"/>
      <c r="HY428" s="93"/>
      <c r="HZ428" s="93"/>
      <c r="IA428" s="93"/>
      <c r="IB428" s="93"/>
      <c r="IC428" s="93"/>
      <c r="ID428" s="93"/>
      <c r="IE428" s="93"/>
      <c r="IF428" s="93"/>
      <c r="IG428" s="93"/>
      <c r="IH428" s="93"/>
      <c r="II428" s="93"/>
      <c r="IJ428" s="93"/>
      <c r="IK428" s="93"/>
      <c r="IL428" s="93"/>
      <c r="IM428" s="93"/>
      <c r="IN428" s="93"/>
      <c r="IO428" s="93"/>
      <c r="IP428" s="93"/>
      <c r="IQ428" s="93"/>
      <c r="IR428" s="93"/>
      <c r="IS428" s="93"/>
      <c r="IT428" s="93"/>
      <c r="IU428" s="93"/>
      <c r="IV428" s="93"/>
      <c r="IW428" s="93"/>
      <c r="IX428" s="93"/>
      <c r="IY428" s="93"/>
      <c r="IZ428" s="93"/>
      <c r="JA428" s="93"/>
      <c r="JB428" s="93"/>
    </row>
    <row r="429" spans="1:262" s="19" customFormat="1" x14ac:dyDescent="0.2">
      <c r="A429" s="171">
        <v>42045</v>
      </c>
      <c r="B429" s="172" t="s">
        <v>2042</v>
      </c>
      <c r="C429" s="172" t="s">
        <v>231</v>
      </c>
      <c r="D429" s="172" t="s">
        <v>140</v>
      </c>
      <c r="E429" s="173" t="s">
        <v>143</v>
      </c>
      <c r="F429" s="174">
        <v>42005</v>
      </c>
      <c r="G429" s="175">
        <v>2015</v>
      </c>
      <c r="H429" s="171" t="s">
        <v>52</v>
      </c>
      <c r="I429" s="171" t="str">
        <f t="shared" si="21"/>
        <v>TN</v>
      </c>
      <c r="J429" s="171" t="str">
        <f t="shared" si="22"/>
        <v>TN</v>
      </c>
      <c r="K429" s="171" t="str">
        <f t="shared" si="23"/>
        <v>Midwest</v>
      </c>
      <c r="L429" s="171" t="str">
        <f>INDEX('State '!$A$1:$C$62,MATCH($I429,'State '!$B:$B,0),3)</f>
        <v>Midwest</v>
      </c>
      <c r="M429" s="171" t="str">
        <f>INDEX('State '!$A$1:$C$62,MATCH($J429,'State '!$B:$B,0),3)</f>
        <v>Midwest</v>
      </c>
      <c r="N429" s="171"/>
      <c r="O429" s="178">
        <v>113.5</v>
      </c>
      <c r="P429" s="177">
        <v>15.6</v>
      </c>
      <c r="Q429" s="177">
        <v>61</v>
      </c>
      <c r="R429" s="178">
        <v>16</v>
      </c>
      <c r="S429" s="179" t="s">
        <v>135</v>
      </c>
      <c r="T429" s="176" t="s">
        <v>381</v>
      </c>
      <c r="U429" s="180" t="s">
        <v>1865</v>
      </c>
      <c r="V429" s="171" t="s">
        <v>2236</v>
      </c>
      <c r="W429" s="170"/>
      <c r="X429" s="170"/>
      <c r="Y429" s="170"/>
    </row>
    <row r="430" spans="1:262" s="19" customFormat="1" x14ac:dyDescent="0.2">
      <c r="A430" s="171">
        <v>39990</v>
      </c>
      <c r="B430" s="172" t="s">
        <v>809</v>
      </c>
      <c r="C430" s="172" t="s">
        <v>221</v>
      </c>
      <c r="D430" s="172" t="s">
        <v>140</v>
      </c>
      <c r="E430" s="173" t="s">
        <v>143</v>
      </c>
      <c r="F430" s="174">
        <v>39759</v>
      </c>
      <c r="G430" s="175">
        <v>2008</v>
      </c>
      <c r="H430" s="171" t="s">
        <v>24</v>
      </c>
      <c r="I430" s="171" t="str">
        <f t="shared" si="21"/>
        <v>NE</v>
      </c>
      <c r="J430" s="171" t="str">
        <f t="shared" si="22"/>
        <v>NE</v>
      </c>
      <c r="K430" s="171" t="str">
        <f t="shared" si="23"/>
        <v>Mountain</v>
      </c>
      <c r="L430" s="171" t="str">
        <f>INDEX('State '!$A$1:$C$62,MATCH($I430,'State '!$B:$B,0),3)</f>
        <v>Mountain</v>
      </c>
      <c r="M430" s="171" t="str">
        <f>INDEX('State '!$A$1:$C$62,MATCH($J430,'State '!$B:$B,0),3)</f>
        <v>Mountain</v>
      </c>
      <c r="N430" s="171"/>
      <c r="O430" s="178">
        <v>23</v>
      </c>
      <c r="P430" s="177">
        <v>26</v>
      </c>
      <c r="Q430" s="177">
        <v>22</v>
      </c>
      <c r="R430" s="178" t="s">
        <v>723</v>
      </c>
      <c r="S430" s="179" t="s">
        <v>135</v>
      </c>
      <c r="T430" s="176" t="s">
        <v>381</v>
      </c>
      <c r="U430" s="180" t="s">
        <v>382</v>
      </c>
      <c r="V430" s="171"/>
      <c r="W430" s="170"/>
      <c r="X430" s="170"/>
      <c r="Y430" s="170"/>
    </row>
    <row r="431" spans="1:262" x14ac:dyDescent="0.2">
      <c r="A431" s="171">
        <v>43131</v>
      </c>
      <c r="B431" s="172" t="s">
        <v>2444</v>
      </c>
      <c r="C431" s="172" t="s">
        <v>2445</v>
      </c>
      <c r="D431" s="172" t="s">
        <v>140</v>
      </c>
      <c r="E431" s="173" t="s">
        <v>143</v>
      </c>
      <c r="F431" s="174">
        <v>43151</v>
      </c>
      <c r="G431" s="175">
        <v>2018</v>
      </c>
      <c r="H431" s="171" t="s">
        <v>410</v>
      </c>
      <c r="I431" s="171" t="str">
        <f t="shared" si="21"/>
        <v>TX</v>
      </c>
      <c r="J431" s="171" t="str">
        <f t="shared" si="22"/>
        <v>MX</v>
      </c>
      <c r="K431" s="176" t="str">
        <f t="shared" si="23"/>
        <v>South Central, Mexico</v>
      </c>
      <c r="L431" s="171" t="str">
        <f>INDEX('State '!$A$1:$C$62,MATCH($I431,'State '!$B:$B,0),3)</f>
        <v>South Central</v>
      </c>
      <c r="M431" s="171" t="str">
        <f>INDEX('State '!$A$1:$C$62,MATCH($J431,'State '!$B:$B,0),3)</f>
        <v>Mexico</v>
      </c>
      <c r="N431" s="171"/>
      <c r="O431" s="178"/>
      <c r="P431" s="177">
        <v>0.26</v>
      </c>
      <c r="Q431" s="177">
        <v>150</v>
      </c>
      <c r="R431" s="178">
        <v>24</v>
      </c>
      <c r="S431" s="179" t="s">
        <v>135</v>
      </c>
      <c r="T431" s="176" t="s">
        <v>381</v>
      </c>
      <c r="U431" s="180" t="s">
        <v>2443</v>
      </c>
      <c r="V431" s="176" t="s">
        <v>2239</v>
      </c>
      <c r="W431" s="170" t="s">
        <v>2269</v>
      </c>
      <c r="X431" s="170"/>
      <c r="Y431" s="170"/>
      <c r="Z431" s="93"/>
      <c r="AA431" s="93"/>
      <c r="AB431" s="93"/>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c r="DV431" s="19"/>
      <c r="DW431" s="19"/>
      <c r="DX431" s="19"/>
      <c r="DY431" s="19"/>
      <c r="DZ431" s="19"/>
      <c r="EA431" s="19"/>
      <c r="EB431" s="19"/>
      <c r="EC431" s="19"/>
      <c r="ED431" s="19"/>
      <c r="EE431" s="19"/>
      <c r="EF431" s="19"/>
      <c r="EG431" s="19"/>
      <c r="EH431" s="19"/>
      <c r="EI431" s="19"/>
      <c r="EJ431" s="19"/>
      <c r="EK431" s="19"/>
      <c r="EL431" s="19"/>
      <c r="EM431" s="19"/>
      <c r="EN431" s="19"/>
      <c r="EO431" s="19"/>
      <c r="EP431" s="19"/>
      <c r="EQ431" s="19"/>
      <c r="ER431" s="19"/>
      <c r="ES431" s="19"/>
      <c r="ET431" s="19"/>
      <c r="EU431" s="19"/>
      <c r="EV431" s="19"/>
      <c r="EW431" s="19"/>
      <c r="EX431" s="19"/>
      <c r="EY431" s="19"/>
      <c r="EZ431" s="19"/>
      <c r="FA431" s="19"/>
      <c r="FB431" s="19"/>
      <c r="FC431" s="19"/>
      <c r="FD431" s="19"/>
      <c r="FE431" s="19"/>
      <c r="FF431" s="19"/>
      <c r="FG431" s="19"/>
      <c r="FH431" s="19"/>
      <c r="FI431" s="19"/>
      <c r="FJ431" s="19"/>
      <c r="FK431" s="19"/>
      <c r="FL431" s="19"/>
      <c r="FM431" s="19"/>
      <c r="FN431" s="19"/>
      <c r="FO431" s="19"/>
      <c r="FP431" s="19"/>
      <c r="FQ431" s="19"/>
      <c r="FR431" s="19"/>
      <c r="FS431" s="19"/>
      <c r="FT431" s="19"/>
      <c r="FU431" s="19"/>
      <c r="FV431" s="19"/>
      <c r="FW431" s="19"/>
      <c r="FX431" s="19"/>
      <c r="FY431" s="19"/>
      <c r="FZ431" s="19"/>
      <c r="GA431" s="19"/>
      <c r="GB431" s="19"/>
      <c r="GC431" s="19"/>
      <c r="GD431" s="19"/>
      <c r="GE431" s="19"/>
      <c r="GF431" s="19"/>
      <c r="GG431" s="19"/>
      <c r="GH431" s="19"/>
      <c r="GI431" s="19"/>
      <c r="GJ431" s="19"/>
      <c r="GK431" s="19"/>
      <c r="GL431" s="19"/>
      <c r="GM431" s="19"/>
      <c r="GN431" s="19"/>
      <c r="GO431" s="19"/>
      <c r="GP431" s="19"/>
      <c r="GQ431" s="19"/>
      <c r="GR431" s="19"/>
      <c r="GS431" s="19"/>
      <c r="GT431" s="19"/>
      <c r="GU431" s="19"/>
      <c r="GV431" s="19"/>
      <c r="GW431" s="19"/>
      <c r="GX431" s="19"/>
      <c r="GY431" s="19"/>
      <c r="GZ431" s="19"/>
      <c r="HA431" s="19"/>
      <c r="HB431" s="19"/>
      <c r="HC431" s="19"/>
      <c r="HD431" s="19"/>
      <c r="HE431" s="19"/>
      <c r="HF431" s="19"/>
      <c r="HG431" s="19"/>
      <c r="HH431" s="19"/>
      <c r="HI431" s="19"/>
      <c r="HJ431" s="19"/>
      <c r="HK431" s="19"/>
      <c r="HL431" s="19"/>
      <c r="HM431" s="19"/>
      <c r="HN431" s="19"/>
      <c r="HO431" s="19"/>
      <c r="HP431" s="19"/>
      <c r="HQ431" s="19"/>
      <c r="HR431" s="19"/>
      <c r="HS431" s="19"/>
      <c r="HT431" s="19"/>
      <c r="HU431" s="19"/>
      <c r="HV431" s="19"/>
      <c r="HW431" s="19"/>
      <c r="HX431" s="19"/>
      <c r="HY431" s="19"/>
      <c r="HZ431" s="19"/>
      <c r="IA431" s="19"/>
      <c r="IB431" s="19"/>
      <c r="IC431" s="19"/>
      <c r="ID431" s="19"/>
      <c r="IE431" s="19"/>
      <c r="IF431" s="19"/>
      <c r="IG431" s="19"/>
      <c r="IH431" s="19"/>
      <c r="II431" s="19"/>
      <c r="IJ431" s="19"/>
      <c r="IK431" s="19"/>
      <c r="IL431" s="19"/>
      <c r="IM431" s="19"/>
      <c r="IN431" s="19"/>
      <c r="IO431" s="19"/>
      <c r="IP431" s="19"/>
      <c r="IQ431" s="19"/>
      <c r="IR431" s="19"/>
      <c r="IS431" s="19"/>
      <c r="IT431" s="19"/>
      <c r="IU431" s="19"/>
      <c r="IV431" s="19"/>
      <c r="IW431" s="19"/>
      <c r="IX431" s="19"/>
      <c r="IY431" s="19"/>
      <c r="IZ431" s="19"/>
      <c r="JA431" s="19"/>
      <c r="JB431" s="19"/>
    </row>
    <row r="432" spans="1:262" x14ac:dyDescent="0.2">
      <c r="A432" s="171">
        <v>39990</v>
      </c>
      <c r="B432" s="172" t="s">
        <v>959</v>
      </c>
      <c r="C432" s="172" t="s">
        <v>305</v>
      </c>
      <c r="D432" s="172" t="s">
        <v>136</v>
      </c>
      <c r="E432" s="173" t="s">
        <v>143</v>
      </c>
      <c r="F432" s="174">
        <v>39436</v>
      </c>
      <c r="G432" s="175">
        <v>2007</v>
      </c>
      <c r="H432" s="171" t="s">
        <v>28</v>
      </c>
      <c r="I432" s="171" t="str">
        <f t="shared" si="21"/>
        <v>IL</v>
      </c>
      <c r="J432" s="171" t="str">
        <f t="shared" si="22"/>
        <v>IL</v>
      </c>
      <c r="K432" s="171" t="str">
        <f t="shared" si="23"/>
        <v>Midwest</v>
      </c>
      <c r="L432" s="171" t="str">
        <f>INDEX('State '!$A$1:$C$62,MATCH($I432,'State '!$B:$B,0),3)</f>
        <v>Midwest</v>
      </c>
      <c r="M432" s="171" t="str">
        <f>INDEX('State '!$A$1:$C$62,MATCH($J432,'State '!$B:$B,0),3)</f>
        <v>Midwest</v>
      </c>
      <c r="N432" s="171"/>
      <c r="O432" s="178">
        <v>13.3</v>
      </c>
      <c r="P432" s="177">
        <v>3.1</v>
      </c>
      <c r="Q432" s="177">
        <v>360</v>
      </c>
      <c r="R432" s="178">
        <v>24</v>
      </c>
      <c r="S432" s="179" t="s">
        <v>135</v>
      </c>
      <c r="T432" s="176" t="s">
        <v>381</v>
      </c>
      <c r="U432" s="180" t="s">
        <v>960</v>
      </c>
      <c r="V432" s="171"/>
      <c r="W432" s="170"/>
      <c r="X432" s="170"/>
      <c r="Y432" s="170"/>
      <c r="Z432" s="93"/>
      <c r="AA432" s="93"/>
      <c r="AB432" s="93"/>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19"/>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c r="IN432" s="19"/>
      <c r="IO432" s="19"/>
      <c r="IP432" s="19"/>
      <c r="IQ432" s="19"/>
      <c r="IR432" s="19"/>
      <c r="IS432" s="19"/>
      <c r="IT432" s="19"/>
      <c r="IU432" s="19"/>
      <c r="IV432" s="19"/>
      <c r="IW432" s="19"/>
      <c r="IX432" s="19"/>
      <c r="IY432" s="19"/>
      <c r="IZ432" s="19"/>
      <c r="JA432" s="19"/>
      <c r="JB432" s="19"/>
    </row>
    <row r="433" spans="1:262" x14ac:dyDescent="0.2">
      <c r="A433" s="171">
        <v>39990</v>
      </c>
      <c r="B433" s="172" t="s">
        <v>807</v>
      </c>
      <c r="C433" s="172" t="s">
        <v>221</v>
      </c>
      <c r="D433" s="172" t="s">
        <v>134</v>
      </c>
      <c r="E433" s="173" t="s">
        <v>143</v>
      </c>
      <c r="F433" s="174">
        <v>39783</v>
      </c>
      <c r="G433" s="175">
        <v>2008</v>
      </c>
      <c r="H433" s="171" t="s">
        <v>25</v>
      </c>
      <c r="I433" s="171" t="str">
        <f t="shared" si="21"/>
        <v>CO</v>
      </c>
      <c r="J433" s="171" t="str">
        <f t="shared" si="22"/>
        <v>CO</v>
      </c>
      <c r="K433" s="171" t="str">
        <f t="shared" si="23"/>
        <v>Mountain</v>
      </c>
      <c r="L433" s="171" t="str">
        <f>INDEX('State '!$A$1:$C$62,MATCH($I433,'State '!$B:$B,0),3)</f>
        <v>Mountain</v>
      </c>
      <c r="M433" s="171" t="str">
        <f>INDEX('State '!$A$1:$C$62,MATCH($J433,'State '!$B:$B,0),3)</f>
        <v>Mountain</v>
      </c>
      <c r="N433" s="171"/>
      <c r="O433" s="178">
        <v>30</v>
      </c>
      <c r="P433" s="177">
        <v>41.4</v>
      </c>
      <c r="Q433" s="177">
        <v>74</v>
      </c>
      <c r="R433" s="178">
        <v>12</v>
      </c>
      <c r="S433" s="179" t="s">
        <v>135</v>
      </c>
      <c r="T433" s="176" t="s">
        <v>381</v>
      </c>
      <c r="U433" s="180" t="s">
        <v>808</v>
      </c>
      <c r="V433" s="171"/>
      <c r="W433" s="170"/>
      <c r="X433" s="170"/>
      <c r="Y433" s="170"/>
      <c r="Z433" s="93"/>
      <c r="AA433" s="93"/>
      <c r="AB433" s="93"/>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row>
    <row r="434" spans="1:262" ht="38.25" x14ac:dyDescent="0.2">
      <c r="A434" s="225">
        <v>43756</v>
      </c>
      <c r="B434" s="83" t="s">
        <v>2660</v>
      </c>
      <c r="C434" s="172" t="s">
        <v>221</v>
      </c>
      <c r="D434" s="83" t="s">
        <v>134</v>
      </c>
      <c r="E434" s="112" t="s">
        <v>2437</v>
      </c>
      <c r="F434" s="65"/>
      <c r="G434" s="117"/>
      <c r="H434" s="225" t="s">
        <v>6</v>
      </c>
      <c r="I434" s="225" t="str">
        <f t="shared" si="21"/>
        <v>TX</v>
      </c>
      <c r="J434" s="225" t="str">
        <f t="shared" si="22"/>
        <v>TX</v>
      </c>
      <c r="K434" s="231" t="str">
        <f t="shared" si="23"/>
        <v>South Central</v>
      </c>
      <c r="L434" s="225" t="str">
        <f>INDEX('State '!$A$1:$C$62,MATCH($I434,'State '!$B:$B,0),3)</f>
        <v>South Central</v>
      </c>
      <c r="M434" s="225" t="str">
        <f>INDEX('State '!$A$1:$C$62,MATCH($J434,'State '!$B:$B,0),3)</f>
        <v>South Central</v>
      </c>
      <c r="N434" s="225"/>
      <c r="O434" s="178"/>
      <c r="P434" s="200">
        <v>40</v>
      </c>
      <c r="Q434" s="118">
        <v>320</v>
      </c>
      <c r="R434" s="66">
        <v>30</v>
      </c>
      <c r="S434" s="113" t="s">
        <v>138</v>
      </c>
      <c r="T434" s="114"/>
      <c r="U434" s="115"/>
      <c r="V434" s="114" t="s">
        <v>2472</v>
      </c>
      <c r="W434" s="83" t="s">
        <v>2963</v>
      </c>
      <c r="X434" s="83" t="s">
        <v>2904</v>
      </c>
      <c r="Y434" s="157"/>
      <c r="Z434" s="93"/>
      <c r="AA434" s="93"/>
      <c r="AB434" s="93"/>
    </row>
    <row r="435" spans="1:262" s="19" customFormat="1" x14ac:dyDescent="0.2">
      <c r="A435" s="171">
        <v>39990</v>
      </c>
      <c r="B435" s="184" t="s">
        <v>1361</v>
      </c>
      <c r="C435" s="184" t="s">
        <v>221</v>
      </c>
      <c r="D435" s="184" t="s">
        <v>136</v>
      </c>
      <c r="E435" s="184" t="s">
        <v>143</v>
      </c>
      <c r="F435" s="185">
        <v>37386</v>
      </c>
      <c r="G435" s="186">
        <v>2002</v>
      </c>
      <c r="H435" s="171" t="s">
        <v>1339</v>
      </c>
      <c r="I435" s="171" t="str">
        <f t="shared" si="21"/>
        <v>IL</v>
      </c>
      <c r="J435" s="171" t="str">
        <f t="shared" si="22"/>
        <v>WI</v>
      </c>
      <c r="K435" s="171" t="str">
        <f t="shared" si="23"/>
        <v>Midwest</v>
      </c>
      <c r="L435" s="171" t="str">
        <f>INDEX('State '!$A$1:$C$62,MATCH($I435,'State '!$B:$B,0),3)</f>
        <v>Midwest</v>
      </c>
      <c r="M435" s="171" t="str">
        <f>INDEX('State '!$A$1:$C$62,MATCH($J435,'State '!$B:$B,0),3)</f>
        <v>Midwest</v>
      </c>
      <c r="N435" s="171"/>
      <c r="O435" s="178">
        <v>75</v>
      </c>
      <c r="P435" s="178">
        <v>28.5</v>
      </c>
      <c r="Q435" s="178">
        <v>380</v>
      </c>
      <c r="R435" s="177">
        <v>36</v>
      </c>
      <c r="S435" s="171" t="s">
        <v>135</v>
      </c>
      <c r="T435" s="171" t="s">
        <v>381</v>
      </c>
      <c r="U435" s="171" t="s">
        <v>1362</v>
      </c>
      <c r="V435" s="171"/>
      <c r="W435" s="170"/>
      <c r="X435" s="170"/>
      <c r="Y435" s="170"/>
    </row>
    <row r="436" spans="1:262" x14ac:dyDescent="0.2">
      <c r="A436" s="171">
        <v>39990</v>
      </c>
      <c r="B436" s="184" t="s">
        <v>1198</v>
      </c>
      <c r="C436" s="184" t="s">
        <v>203</v>
      </c>
      <c r="D436" s="184" t="s">
        <v>140</v>
      </c>
      <c r="E436" s="184" t="s">
        <v>143</v>
      </c>
      <c r="F436" s="185">
        <v>38139</v>
      </c>
      <c r="G436" s="186">
        <v>2004</v>
      </c>
      <c r="H436" s="171" t="s">
        <v>1199</v>
      </c>
      <c r="I436" s="171" t="str">
        <f t="shared" si="21"/>
        <v>CO</v>
      </c>
      <c r="J436" s="171" t="str">
        <f t="shared" si="22"/>
        <v>NE</v>
      </c>
      <c r="K436" s="171" t="str">
        <f t="shared" si="23"/>
        <v>Mountain</v>
      </c>
      <c r="L436" s="171" t="str">
        <f>INDEX('State '!$A$1:$C$62,MATCH($I436,'State '!$B:$B,0),3)</f>
        <v>Mountain</v>
      </c>
      <c r="M436" s="171" t="str">
        <f>INDEX('State '!$A$1:$C$62,MATCH($J436,'State '!$B:$B,0),3)</f>
        <v>Mountain</v>
      </c>
      <c r="N436" s="171"/>
      <c r="O436" s="178">
        <v>26.9</v>
      </c>
      <c r="P436" s="178"/>
      <c r="Q436" s="178">
        <v>62</v>
      </c>
      <c r="R436" s="177" t="s">
        <v>1132</v>
      </c>
      <c r="S436" s="171" t="s">
        <v>135</v>
      </c>
      <c r="T436" s="171" t="s">
        <v>381</v>
      </c>
      <c r="U436" s="171" t="s">
        <v>1200</v>
      </c>
      <c r="V436" s="171"/>
      <c r="W436" s="170"/>
      <c r="X436" s="170"/>
      <c r="Y436" s="170"/>
      <c r="Z436" s="93"/>
      <c r="AA436" s="93"/>
      <c r="AB436" s="93"/>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c r="IN436" s="19"/>
      <c r="IO436" s="19"/>
      <c r="IP436" s="19"/>
      <c r="IQ436" s="19"/>
      <c r="IR436" s="19"/>
      <c r="IS436" s="19"/>
      <c r="IT436" s="19"/>
      <c r="IU436" s="19"/>
      <c r="IV436" s="19"/>
      <c r="IW436" s="19"/>
      <c r="IX436" s="19"/>
      <c r="IY436" s="19"/>
      <c r="IZ436" s="19"/>
      <c r="JA436" s="19"/>
      <c r="JB436" s="19"/>
    </row>
    <row r="437" spans="1:262" s="19" customFormat="1" ht="25.5" x14ac:dyDescent="0.2">
      <c r="A437" s="196">
        <v>39990</v>
      </c>
      <c r="B437" s="184" t="s">
        <v>1697</v>
      </c>
      <c r="C437" s="184" t="s">
        <v>203</v>
      </c>
      <c r="D437" s="184" t="s">
        <v>141</v>
      </c>
      <c r="E437" s="184" t="s">
        <v>143</v>
      </c>
      <c r="F437" s="185">
        <v>35643</v>
      </c>
      <c r="G437" s="186">
        <v>1997</v>
      </c>
      <c r="H437" s="171" t="s">
        <v>1698</v>
      </c>
      <c r="I437" s="171" t="str">
        <f t="shared" si="21"/>
        <v>WY</v>
      </c>
      <c r="J437" s="171" t="str">
        <f t="shared" si="22"/>
        <v>MO</v>
      </c>
      <c r="K437" s="171" t="str">
        <f t="shared" si="23"/>
        <v>Mountain, South Central, Midwest</v>
      </c>
      <c r="L437" s="171" t="str">
        <f>INDEX('State '!$A$1:$C$62,MATCH($I437,'State '!$B:$B,0),3)</f>
        <v>Mountain</v>
      </c>
      <c r="M437" s="171" t="str">
        <f>INDEX('State '!$A$1:$C$62,MATCH($J437,'State '!$B:$B,0),3)</f>
        <v>Midwest</v>
      </c>
      <c r="N437" s="171" t="s">
        <v>2529</v>
      </c>
      <c r="O437" s="178">
        <v>159</v>
      </c>
      <c r="P437" s="178">
        <v>850</v>
      </c>
      <c r="Q437" s="178">
        <v>255</v>
      </c>
      <c r="R437" s="177" t="s">
        <v>1699</v>
      </c>
      <c r="S437" s="171" t="s">
        <v>135</v>
      </c>
      <c r="T437" s="171" t="s">
        <v>381</v>
      </c>
      <c r="U437" s="171" t="s">
        <v>1700</v>
      </c>
      <c r="V437" s="171"/>
      <c r="W437" s="170"/>
      <c r="X437" s="170"/>
      <c r="Y437" s="170"/>
    </row>
    <row r="438" spans="1:262" x14ac:dyDescent="0.2">
      <c r="A438" s="171">
        <v>39990</v>
      </c>
      <c r="B438" s="184" t="s">
        <v>1282</v>
      </c>
      <c r="C438" s="184" t="s">
        <v>340</v>
      </c>
      <c r="D438" s="184" t="s">
        <v>140</v>
      </c>
      <c r="E438" s="184" t="s">
        <v>143</v>
      </c>
      <c r="F438" s="185">
        <v>37700</v>
      </c>
      <c r="G438" s="186">
        <v>2003</v>
      </c>
      <c r="H438" s="171" t="s">
        <v>410</v>
      </c>
      <c r="I438" s="171" t="str">
        <f t="shared" si="21"/>
        <v>TX</v>
      </c>
      <c r="J438" s="171" t="str">
        <f t="shared" si="22"/>
        <v>MX</v>
      </c>
      <c r="K438" s="171" t="str">
        <f t="shared" si="23"/>
        <v>South Central, Mexico</v>
      </c>
      <c r="L438" s="171" t="str">
        <f>INDEX('State '!$A$1:$C$62,MATCH($I438,'State '!$B:$B,0),3)</f>
        <v>South Central</v>
      </c>
      <c r="M438" s="171" t="str">
        <f>INDEX('State '!$A$1:$C$62,MATCH($J438,'State '!$B:$B,0),3)</f>
        <v>Mexico</v>
      </c>
      <c r="N438" s="171"/>
      <c r="O438" s="178">
        <v>0.5</v>
      </c>
      <c r="P438" s="178">
        <v>0.2</v>
      </c>
      <c r="Q438" s="178">
        <v>375</v>
      </c>
      <c r="R438" s="177">
        <v>30</v>
      </c>
      <c r="S438" s="171" t="s">
        <v>135</v>
      </c>
      <c r="T438" s="171" t="s">
        <v>381</v>
      </c>
      <c r="U438" s="171" t="s">
        <v>1283</v>
      </c>
      <c r="V438" s="171"/>
      <c r="W438" s="170"/>
      <c r="X438" s="170"/>
      <c r="Y438" s="170"/>
      <c r="Z438" s="93"/>
      <c r="AA438" s="93"/>
      <c r="AB438" s="93"/>
    </row>
    <row r="439" spans="1:262" s="19" customFormat="1" x14ac:dyDescent="0.2">
      <c r="A439" s="171">
        <v>39990</v>
      </c>
      <c r="B439" s="184" t="s">
        <v>1271</v>
      </c>
      <c r="C439" s="184" t="s">
        <v>340</v>
      </c>
      <c r="D439" s="184" t="s">
        <v>136</v>
      </c>
      <c r="E439" s="184" t="s">
        <v>143</v>
      </c>
      <c r="F439" s="185">
        <v>37700</v>
      </c>
      <c r="G439" s="186">
        <v>2003</v>
      </c>
      <c r="H439" s="171" t="s">
        <v>6</v>
      </c>
      <c r="I439" s="171" t="str">
        <f t="shared" si="21"/>
        <v>TX</v>
      </c>
      <c r="J439" s="171" t="str">
        <f t="shared" si="22"/>
        <v>TX</v>
      </c>
      <c r="K439" s="171" t="str">
        <f t="shared" si="23"/>
        <v>South Central</v>
      </c>
      <c r="L439" s="171" t="str">
        <f>INDEX('State '!$A$1:$C$62,MATCH($I439,'State '!$B:$B,0),3)</f>
        <v>South Central</v>
      </c>
      <c r="M439" s="171" t="str">
        <f>INDEX('State '!$A$1:$C$62,MATCH($J439,'State '!$B:$B,0),3)</f>
        <v>South Central</v>
      </c>
      <c r="N439" s="171"/>
      <c r="O439" s="178">
        <v>32</v>
      </c>
      <c r="P439" s="178">
        <v>8.9</v>
      </c>
      <c r="Q439" s="178">
        <v>375</v>
      </c>
      <c r="R439" s="177">
        <v>30</v>
      </c>
      <c r="S439" s="171" t="s">
        <v>135</v>
      </c>
      <c r="T439" s="171" t="s">
        <v>381</v>
      </c>
      <c r="U439" s="171" t="s">
        <v>1272</v>
      </c>
      <c r="V439" s="171"/>
      <c r="W439" s="170"/>
      <c r="X439" s="170"/>
      <c r="Y439" s="170"/>
    </row>
    <row r="440" spans="1:262" s="19" customFormat="1" x14ac:dyDescent="0.2">
      <c r="A440" s="171">
        <v>40367</v>
      </c>
      <c r="B440" s="172" t="s">
        <v>722</v>
      </c>
      <c r="C440" s="172" t="s">
        <v>221</v>
      </c>
      <c r="D440" s="172" t="s">
        <v>134</v>
      </c>
      <c r="E440" s="173" t="s">
        <v>143</v>
      </c>
      <c r="F440" s="174">
        <v>39837</v>
      </c>
      <c r="G440" s="175">
        <v>2009</v>
      </c>
      <c r="H440" s="171" t="s">
        <v>24</v>
      </c>
      <c r="I440" s="171" t="str">
        <f t="shared" si="21"/>
        <v>NE</v>
      </c>
      <c r="J440" s="171" t="str">
        <f t="shared" si="22"/>
        <v>NE</v>
      </c>
      <c r="K440" s="171" t="str">
        <f t="shared" si="23"/>
        <v>Mountain</v>
      </c>
      <c r="L440" s="171" t="str">
        <f>INDEX('State '!$A$1:$C$62,MATCH($I440,'State '!$B:$B,0),3)</f>
        <v>Mountain</v>
      </c>
      <c r="M440" s="171" t="str">
        <f>INDEX('State '!$A$1:$C$62,MATCH($J440,'State '!$B:$B,0),3)</f>
        <v>Mountain</v>
      </c>
      <c r="N440" s="171"/>
      <c r="O440" s="178">
        <v>23.9</v>
      </c>
      <c r="P440" s="177">
        <v>24.5</v>
      </c>
      <c r="Q440" s="177">
        <v>21.8</v>
      </c>
      <c r="R440" s="178" t="s">
        <v>723</v>
      </c>
      <c r="S440" s="179" t="s">
        <v>135</v>
      </c>
      <c r="T440" s="176" t="s">
        <v>381</v>
      </c>
      <c r="U440" s="180" t="s">
        <v>724</v>
      </c>
      <c r="V440" s="171"/>
      <c r="W440" s="170"/>
      <c r="X440" s="170"/>
      <c r="Y440" s="170"/>
    </row>
    <row r="441" spans="1:262" x14ac:dyDescent="0.2">
      <c r="A441" s="171">
        <v>39990</v>
      </c>
      <c r="B441" s="184" t="s">
        <v>1176</v>
      </c>
      <c r="C441" s="184" t="s">
        <v>221</v>
      </c>
      <c r="D441" s="184" t="s">
        <v>141</v>
      </c>
      <c r="E441" s="184" t="s">
        <v>143</v>
      </c>
      <c r="F441" s="185">
        <v>38181</v>
      </c>
      <c r="G441" s="186">
        <v>2004</v>
      </c>
      <c r="H441" s="171" t="s">
        <v>6</v>
      </c>
      <c r="I441" s="171" t="str">
        <f t="shared" si="21"/>
        <v>TX</v>
      </c>
      <c r="J441" s="171" t="str">
        <f t="shared" si="22"/>
        <v>TX</v>
      </c>
      <c r="K441" s="171" t="str">
        <f t="shared" si="23"/>
        <v>South Central</v>
      </c>
      <c r="L441" s="171" t="str">
        <f>INDEX('State '!$A$1:$C$62,MATCH($I441,'State '!$B:$B,0),3)</f>
        <v>South Central</v>
      </c>
      <c r="M441" s="171" t="str">
        <f>INDEX('State '!$A$1:$C$62,MATCH($J441,'State '!$B:$B,0),3)</f>
        <v>South Central</v>
      </c>
      <c r="N441" s="171"/>
      <c r="O441" s="178">
        <v>30</v>
      </c>
      <c r="P441" s="178">
        <v>177</v>
      </c>
      <c r="Q441" s="178">
        <v>170</v>
      </c>
      <c r="R441" s="177">
        <v>24</v>
      </c>
      <c r="S441" s="171" t="s">
        <v>138</v>
      </c>
      <c r="T441" s="171" t="s">
        <v>187</v>
      </c>
      <c r="U441" s="171" t="s">
        <v>382</v>
      </c>
      <c r="V441" s="171"/>
      <c r="W441" s="170"/>
      <c r="X441" s="170"/>
      <c r="Y441" s="170"/>
      <c r="Z441" s="93"/>
      <c r="AA441" s="93"/>
      <c r="AB441" s="93"/>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c r="DV441" s="19"/>
      <c r="DW441" s="19"/>
      <c r="DX441" s="19"/>
      <c r="DY441" s="19"/>
      <c r="DZ441" s="19"/>
      <c r="EA441" s="19"/>
      <c r="EB441" s="19"/>
      <c r="EC441" s="19"/>
      <c r="ED441" s="19"/>
      <c r="EE441" s="19"/>
      <c r="EF441" s="19"/>
      <c r="EG441" s="19"/>
      <c r="EH441" s="19"/>
      <c r="EI441" s="19"/>
      <c r="EJ441" s="19"/>
      <c r="EK441" s="19"/>
      <c r="EL441" s="19"/>
      <c r="EM441" s="19"/>
      <c r="EN441" s="19"/>
      <c r="EO441" s="19"/>
      <c r="EP441" s="19"/>
      <c r="EQ441" s="19"/>
      <c r="ER441" s="19"/>
      <c r="ES441" s="19"/>
      <c r="ET441" s="19"/>
      <c r="EU441" s="19"/>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9"/>
      <c r="GQ441" s="19"/>
      <c r="GR441" s="19"/>
      <c r="GS441" s="19"/>
      <c r="GT441" s="19"/>
      <c r="GU441" s="19"/>
      <c r="GV441" s="19"/>
      <c r="GW441" s="19"/>
      <c r="GX441" s="19"/>
      <c r="GY441" s="19"/>
      <c r="GZ441" s="19"/>
      <c r="HA441" s="19"/>
      <c r="HB441" s="19"/>
      <c r="HC441" s="19"/>
      <c r="HD441" s="19"/>
      <c r="HE441" s="19"/>
      <c r="HF441" s="19"/>
      <c r="HG441" s="19"/>
      <c r="HH441" s="19"/>
      <c r="HI441" s="19"/>
      <c r="HJ441" s="19"/>
      <c r="HK441" s="19"/>
      <c r="HL441" s="19"/>
      <c r="HM441" s="19"/>
      <c r="HN441" s="19"/>
      <c r="HO441" s="19"/>
      <c r="HP441" s="19"/>
      <c r="HQ441" s="19"/>
      <c r="HR441" s="19"/>
      <c r="HS441" s="19"/>
      <c r="HT441" s="19"/>
      <c r="HU441" s="19"/>
      <c r="HV441" s="19"/>
      <c r="HW441" s="19"/>
      <c r="HX441" s="19"/>
      <c r="HY441" s="19"/>
      <c r="HZ441" s="19"/>
      <c r="IA441" s="19"/>
      <c r="IB441" s="19"/>
      <c r="IC441" s="19"/>
      <c r="ID441" s="19"/>
      <c r="IE441" s="19"/>
      <c r="IF441" s="19"/>
      <c r="IG441" s="19"/>
      <c r="IH441" s="19"/>
      <c r="II441" s="19"/>
      <c r="IJ441" s="19"/>
      <c r="IK441" s="19"/>
      <c r="IL441" s="19"/>
      <c r="IM441" s="19"/>
      <c r="IN441" s="19"/>
      <c r="IO441" s="19"/>
      <c r="IP441" s="19"/>
      <c r="IQ441" s="19"/>
      <c r="IR441" s="19"/>
      <c r="IS441" s="19"/>
      <c r="IT441" s="19"/>
      <c r="IU441" s="19"/>
      <c r="IV441" s="19"/>
      <c r="IW441" s="19"/>
      <c r="IX441" s="19"/>
      <c r="IY441" s="19"/>
      <c r="IZ441" s="19"/>
      <c r="JA441" s="19"/>
      <c r="JB441" s="19"/>
    </row>
    <row r="442" spans="1:262" x14ac:dyDescent="0.2">
      <c r="A442" s="171">
        <v>39990</v>
      </c>
      <c r="B442" s="184" t="s">
        <v>1079</v>
      </c>
      <c r="C442" s="184" t="s">
        <v>221</v>
      </c>
      <c r="D442" s="184" t="s">
        <v>141</v>
      </c>
      <c r="E442" s="184" t="s">
        <v>143</v>
      </c>
      <c r="F442" s="185">
        <v>38656</v>
      </c>
      <c r="G442" s="186">
        <v>2005</v>
      </c>
      <c r="H442" s="171" t="s">
        <v>6</v>
      </c>
      <c r="I442" s="171" t="str">
        <f t="shared" si="21"/>
        <v>TX</v>
      </c>
      <c r="J442" s="171" t="str">
        <f t="shared" si="22"/>
        <v>TX</v>
      </c>
      <c r="K442" s="171" t="str">
        <f t="shared" si="23"/>
        <v>South Central</v>
      </c>
      <c r="L442" s="171" t="str">
        <f>INDEX('State '!$A$1:$C$62,MATCH($I442,'State '!$B:$B,0),3)</f>
        <v>South Central</v>
      </c>
      <c r="M442" s="171" t="str">
        <f>INDEX('State '!$A$1:$C$62,MATCH($J442,'State '!$B:$B,0),3)</f>
        <v>South Central</v>
      </c>
      <c r="N442" s="171"/>
      <c r="O442" s="178">
        <v>40</v>
      </c>
      <c r="P442" s="178">
        <v>254</v>
      </c>
      <c r="Q442" s="178">
        <v>150</v>
      </c>
      <c r="R442" s="177">
        <v>24</v>
      </c>
      <c r="S442" s="171" t="s">
        <v>138</v>
      </c>
      <c r="T442" s="171" t="s">
        <v>187</v>
      </c>
      <c r="U442" s="171" t="s">
        <v>382</v>
      </c>
      <c r="V442" s="171"/>
      <c r="W442" s="170"/>
      <c r="X442" s="170"/>
      <c r="Y442" s="170"/>
      <c r="Z442" s="93"/>
      <c r="AA442" s="93"/>
      <c r="AB442" s="93"/>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row>
    <row r="443" spans="1:262" s="19" customFormat="1" x14ac:dyDescent="0.2">
      <c r="A443" s="171">
        <v>39990</v>
      </c>
      <c r="B443" s="172" t="s">
        <v>951</v>
      </c>
      <c r="C443" s="172" t="s">
        <v>221</v>
      </c>
      <c r="D443" s="172" t="s">
        <v>134</v>
      </c>
      <c r="E443" s="173" t="s">
        <v>143</v>
      </c>
      <c r="F443" s="174">
        <v>39401</v>
      </c>
      <c r="G443" s="175">
        <v>2007</v>
      </c>
      <c r="H443" s="171" t="s">
        <v>29</v>
      </c>
      <c r="I443" s="171" t="str">
        <f t="shared" si="21"/>
        <v>WY</v>
      </c>
      <c r="J443" s="171" t="str">
        <f t="shared" si="22"/>
        <v>WY</v>
      </c>
      <c r="K443" s="171" t="str">
        <f t="shared" si="23"/>
        <v>Mountain</v>
      </c>
      <c r="L443" s="171" t="str">
        <f>INDEX('State '!$A$1:$C$62,MATCH($I443,'State '!$B:$B,0),3)</f>
        <v>Mountain</v>
      </c>
      <c r="M443" s="171" t="str">
        <f>INDEX('State '!$A$1:$C$62,MATCH($J443,'State '!$B:$B,0),3)</f>
        <v>Mountain</v>
      </c>
      <c r="N443" s="171"/>
      <c r="O443" s="178">
        <v>15.2</v>
      </c>
      <c r="P443" s="177">
        <v>2.6</v>
      </c>
      <c r="Q443" s="177">
        <v>150</v>
      </c>
      <c r="R443" s="178">
        <v>16</v>
      </c>
      <c r="S443" s="179" t="s">
        <v>135</v>
      </c>
      <c r="T443" s="176" t="s">
        <v>381</v>
      </c>
      <c r="U443" s="180" t="s">
        <v>952</v>
      </c>
      <c r="V443" s="171"/>
      <c r="W443" s="170"/>
      <c r="X443" s="170"/>
      <c r="Y443" s="170"/>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c r="CM443" s="93"/>
      <c r="CN443" s="93"/>
      <c r="CO443" s="93"/>
      <c r="CP443" s="93"/>
      <c r="CQ443" s="93"/>
      <c r="CR443" s="93"/>
      <c r="CS443" s="93"/>
      <c r="CT443" s="93"/>
      <c r="CU443" s="93"/>
      <c r="CV443" s="93"/>
      <c r="CW443" s="93"/>
      <c r="CX443" s="93"/>
      <c r="CY443" s="93"/>
      <c r="CZ443" s="93"/>
      <c r="DA443" s="93"/>
      <c r="DB443" s="93"/>
      <c r="DC443" s="93"/>
      <c r="DD443" s="93"/>
      <c r="DE443" s="93"/>
      <c r="DF443" s="93"/>
      <c r="DG443" s="93"/>
      <c r="DH443" s="93"/>
      <c r="DI443" s="93"/>
      <c r="DJ443" s="93"/>
      <c r="DK443" s="93"/>
      <c r="DL443" s="93"/>
      <c r="DM443" s="93"/>
      <c r="DN443" s="93"/>
      <c r="DO443" s="93"/>
      <c r="DP443" s="93"/>
      <c r="DQ443" s="93"/>
      <c r="DR443" s="93"/>
      <c r="DS443" s="93"/>
      <c r="DT443" s="93"/>
      <c r="DU443" s="93"/>
      <c r="DV443" s="93"/>
      <c r="DW443" s="93"/>
      <c r="DX443" s="93"/>
      <c r="DY443" s="93"/>
      <c r="DZ443" s="93"/>
      <c r="EA443" s="93"/>
      <c r="EB443" s="93"/>
      <c r="EC443" s="93"/>
      <c r="ED443" s="93"/>
      <c r="EE443" s="93"/>
      <c r="EF443" s="93"/>
      <c r="EG443" s="93"/>
      <c r="EH443" s="93"/>
      <c r="EI443" s="93"/>
      <c r="EJ443" s="93"/>
      <c r="EK443" s="93"/>
      <c r="EL443" s="93"/>
      <c r="EM443" s="93"/>
      <c r="EN443" s="93"/>
      <c r="EO443" s="93"/>
      <c r="EP443" s="93"/>
      <c r="EQ443" s="93"/>
      <c r="ER443" s="93"/>
      <c r="ES443" s="93"/>
      <c r="ET443" s="93"/>
      <c r="EU443" s="93"/>
      <c r="EV443" s="93"/>
      <c r="EW443" s="93"/>
      <c r="EX443" s="93"/>
      <c r="EY443" s="93"/>
      <c r="EZ443" s="93"/>
      <c r="FA443" s="93"/>
      <c r="FB443" s="93"/>
      <c r="FC443" s="93"/>
      <c r="FD443" s="93"/>
      <c r="FE443" s="93"/>
      <c r="FF443" s="93"/>
      <c r="FG443" s="93"/>
      <c r="FH443" s="93"/>
      <c r="FI443" s="93"/>
      <c r="FJ443" s="93"/>
      <c r="FK443" s="93"/>
      <c r="FL443" s="93"/>
      <c r="FM443" s="93"/>
      <c r="FN443" s="93"/>
      <c r="FO443" s="93"/>
      <c r="FP443" s="93"/>
      <c r="FQ443" s="93"/>
      <c r="FR443" s="93"/>
      <c r="FS443" s="93"/>
      <c r="FT443" s="93"/>
      <c r="FU443" s="93"/>
      <c r="FV443" s="93"/>
      <c r="FW443" s="93"/>
      <c r="FX443" s="93"/>
      <c r="FY443" s="93"/>
      <c r="FZ443" s="93"/>
      <c r="GA443" s="93"/>
      <c r="GB443" s="93"/>
      <c r="GC443" s="93"/>
      <c r="GD443" s="93"/>
      <c r="GE443" s="93"/>
      <c r="GF443" s="93"/>
      <c r="GG443" s="93"/>
      <c r="GH443" s="93"/>
      <c r="GI443" s="93"/>
      <c r="GJ443" s="93"/>
      <c r="GK443" s="93"/>
      <c r="GL443" s="93"/>
      <c r="GM443" s="93"/>
      <c r="GN443" s="93"/>
      <c r="GO443" s="93"/>
      <c r="GP443" s="93"/>
      <c r="GQ443" s="93"/>
      <c r="GR443" s="93"/>
      <c r="GS443" s="93"/>
      <c r="GT443" s="93"/>
      <c r="GU443" s="93"/>
      <c r="GV443" s="93"/>
      <c r="GW443" s="93"/>
      <c r="GX443" s="93"/>
      <c r="GY443" s="93"/>
      <c r="GZ443" s="93"/>
      <c r="HA443" s="93"/>
      <c r="HB443" s="93"/>
      <c r="HC443" s="93"/>
      <c r="HD443" s="93"/>
      <c r="HE443" s="93"/>
      <c r="HF443" s="93"/>
      <c r="HG443" s="93"/>
      <c r="HH443" s="93"/>
      <c r="HI443" s="93"/>
      <c r="HJ443" s="93"/>
      <c r="HK443" s="93"/>
      <c r="HL443" s="93"/>
      <c r="HM443" s="93"/>
      <c r="HN443" s="93"/>
      <c r="HO443" s="93"/>
      <c r="HP443" s="93"/>
      <c r="HQ443" s="93"/>
      <c r="HR443" s="93"/>
      <c r="HS443" s="93"/>
      <c r="HT443" s="93"/>
      <c r="HU443" s="93"/>
      <c r="HV443" s="93"/>
      <c r="HW443" s="93"/>
      <c r="HX443" s="93"/>
      <c r="HY443" s="93"/>
      <c r="HZ443" s="93"/>
      <c r="IA443" s="93"/>
      <c r="IB443" s="93"/>
      <c r="IC443" s="93"/>
      <c r="ID443" s="93"/>
      <c r="IE443" s="93"/>
      <c r="IF443" s="93"/>
      <c r="IG443" s="93"/>
      <c r="IH443" s="93"/>
      <c r="II443" s="93"/>
      <c r="IJ443" s="93"/>
      <c r="IK443" s="93"/>
      <c r="IL443" s="93"/>
      <c r="IM443" s="93"/>
      <c r="IN443" s="93"/>
      <c r="IO443" s="93"/>
      <c r="IP443" s="93"/>
      <c r="IQ443" s="93"/>
      <c r="IR443" s="93"/>
      <c r="IS443" s="93"/>
      <c r="IT443" s="93"/>
      <c r="IU443" s="93"/>
      <c r="IV443" s="93"/>
      <c r="IW443" s="93"/>
      <c r="IX443" s="93"/>
      <c r="IY443" s="93"/>
      <c r="IZ443" s="93"/>
      <c r="JA443" s="93"/>
      <c r="JB443" s="93"/>
    </row>
    <row r="444" spans="1:262" s="19" customFormat="1" x14ac:dyDescent="0.2">
      <c r="A444" s="171">
        <v>39990</v>
      </c>
      <c r="B444" s="172" t="s">
        <v>725</v>
      </c>
      <c r="C444" s="172" t="s">
        <v>221</v>
      </c>
      <c r="D444" s="172" t="s">
        <v>136</v>
      </c>
      <c r="E444" s="173" t="s">
        <v>143</v>
      </c>
      <c r="F444" s="174">
        <v>40128</v>
      </c>
      <c r="G444" s="175">
        <v>2009</v>
      </c>
      <c r="H444" s="171" t="s">
        <v>726</v>
      </c>
      <c r="I444" s="171" t="str">
        <f t="shared" si="21"/>
        <v>IA</v>
      </c>
      <c r="J444" s="171" t="str">
        <f t="shared" si="22"/>
        <v>IL</v>
      </c>
      <c r="K444" s="171" t="str">
        <f t="shared" si="23"/>
        <v>Midwest</v>
      </c>
      <c r="L444" s="171" t="str">
        <f>INDEX('State '!$A$1:$C$62,MATCH($I444,'State '!$B:$B,0),3)</f>
        <v>Midwest</v>
      </c>
      <c r="M444" s="171" t="str">
        <f>INDEX('State '!$A$1:$C$62,MATCH($J444,'State '!$B:$B,0),3)</f>
        <v>Midwest</v>
      </c>
      <c r="N444" s="171"/>
      <c r="O444" s="178">
        <v>1200</v>
      </c>
      <c r="P444" s="177">
        <v>240</v>
      </c>
      <c r="Q444" s="177">
        <v>1000</v>
      </c>
      <c r="R444" s="178">
        <v>42</v>
      </c>
      <c r="S444" s="179" t="s">
        <v>135</v>
      </c>
      <c r="T444" s="176" t="s">
        <v>381</v>
      </c>
      <c r="U444" s="180" t="s">
        <v>382</v>
      </c>
      <c r="V444" s="171"/>
      <c r="W444" s="170"/>
      <c r="X444" s="170"/>
      <c r="Y444" s="170"/>
    </row>
    <row r="445" spans="1:262" ht="25.5" x14ac:dyDescent="0.2">
      <c r="A445" s="171">
        <v>39990</v>
      </c>
      <c r="B445" s="172" t="s">
        <v>669</v>
      </c>
      <c r="C445" s="172" t="s">
        <v>221</v>
      </c>
      <c r="D445" s="172" t="s">
        <v>136</v>
      </c>
      <c r="E445" s="173" t="s">
        <v>143</v>
      </c>
      <c r="F445" s="174">
        <v>40128</v>
      </c>
      <c r="G445" s="175">
        <v>2009</v>
      </c>
      <c r="H445" s="171" t="s">
        <v>670</v>
      </c>
      <c r="I445" s="171" t="str">
        <f t="shared" si="21"/>
        <v>WY</v>
      </c>
      <c r="J445" s="171" t="str">
        <f t="shared" si="22"/>
        <v>IA</v>
      </c>
      <c r="K445" s="171" t="str">
        <f t="shared" si="23"/>
        <v>Mountain, South Central, Midwest</v>
      </c>
      <c r="L445" s="171" t="str">
        <f>INDEX('State '!$A$1:$C$62,MATCH($I445,'State '!$B:$B,0),3)</f>
        <v>Mountain</v>
      </c>
      <c r="M445" s="171" t="str">
        <f>INDEX('State '!$A$1:$C$62,MATCH($J445,'State '!$B:$B,0),3)</f>
        <v>Midwest</v>
      </c>
      <c r="N445" s="171" t="s">
        <v>2529</v>
      </c>
      <c r="O445" s="178">
        <v>875</v>
      </c>
      <c r="P445" s="177">
        <v>175</v>
      </c>
      <c r="Q445" s="177">
        <v>1000</v>
      </c>
      <c r="R445" s="178">
        <v>42</v>
      </c>
      <c r="S445" s="179" t="s">
        <v>135</v>
      </c>
      <c r="T445" s="176" t="s">
        <v>381</v>
      </c>
      <c r="U445" s="180" t="s">
        <v>382</v>
      </c>
      <c r="V445" s="171"/>
      <c r="W445" s="170"/>
      <c r="X445" s="170"/>
      <c r="Y445" s="170"/>
      <c r="Z445" s="93"/>
      <c r="AA445" s="93"/>
      <c r="AB445" s="93"/>
    </row>
    <row r="446" spans="1:262" x14ac:dyDescent="0.2">
      <c r="A446" s="171">
        <v>40367</v>
      </c>
      <c r="B446" s="184" t="s">
        <v>719</v>
      </c>
      <c r="C446" s="184" t="s">
        <v>246</v>
      </c>
      <c r="D446" s="184" t="s">
        <v>136</v>
      </c>
      <c r="E446" s="184" t="s">
        <v>143</v>
      </c>
      <c r="F446" s="185">
        <v>39993</v>
      </c>
      <c r="G446" s="186">
        <v>2009</v>
      </c>
      <c r="H446" s="171" t="s">
        <v>720</v>
      </c>
      <c r="I446" s="171" t="str">
        <f t="shared" si="21"/>
        <v>MO</v>
      </c>
      <c r="J446" s="171" t="str">
        <f t="shared" si="22"/>
        <v>OH</v>
      </c>
      <c r="K446" s="171" t="str">
        <f t="shared" si="23"/>
        <v>Midwest, Northeast</v>
      </c>
      <c r="L446" s="171" t="str">
        <f>INDEX('State '!$A$1:$C$62,MATCH($I446,'State '!$B:$B,0),3)</f>
        <v>Midwest</v>
      </c>
      <c r="M446" s="171" t="str">
        <f>INDEX('State '!$A$1:$C$62,MATCH($J446,'State '!$B:$B,0),3)</f>
        <v>Northeast</v>
      </c>
      <c r="N446" s="171"/>
      <c r="O446" s="178">
        <v>2150</v>
      </c>
      <c r="P446" s="178">
        <v>444</v>
      </c>
      <c r="Q446" s="178">
        <v>1600</v>
      </c>
      <c r="R446" s="177">
        <v>42</v>
      </c>
      <c r="S446" s="171" t="s">
        <v>135</v>
      </c>
      <c r="T446" s="171" t="s">
        <v>381</v>
      </c>
      <c r="U446" s="171" t="s">
        <v>721</v>
      </c>
      <c r="V446" s="171"/>
      <c r="W446" s="170"/>
      <c r="X446" s="170"/>
      <c r="Y446" s="170"/>
      <c r="Z446" s="93"/>
      <c r="AA446" s="93"/>
      <c r="AB446" s="93"/>
    </row>
    <row r="447" spans="1:262" s="19" customFormat="1" x14ac:dyDescent="0.2">
      <c r="A447" s="171">
        <v>40367</v>
      </c>
      <c r="B447" s="184" t="s">
        <v>729</v>
      </c>
      <c r="C447" s="184" t="s">
        <v>246</v>
      </c>
      <c r="D447" s="184" t="s">
        <v>136</v>
      </c>
      <c r="E447" s="184" t="s">
        <v>143</v>
      </c>
      <c r="F447" s="185">
        <v>40129</v>
      </c>
      <c r="G447" s="186">
        <v>2009</v>
      </c>
      <c r="H447" s="171" t="s">
        <v>8</v>
      </c>
      <c r="I447" s="171" t="str">
        <f t="shared" si="21"/>
        <v>OH</v>
      </c>
      <c r="J447" s="171" t="str">
        <f t="shared" si="22"/>
        <v>OH</v>
      </c>
      <c r="K447" s="171" t="str">
        <f t="shared" si="23"/>
        <v>Northeast</v>
      </c>
      <c r="L447" s="171" t="str">
        <f>INDEX('State '!$A$1:$C$62,MATCH($I447,'State '!$B:$B,0),3)</f>
        <v>Northeast</v>
      </c>
      <c r="M447" s="171" t="str">
        <f>INDEX('State '!$A$1:$C$62,MATCH($J447,'State '!$B:$B,0),3)</f>
        <v>Northeast</v>
      </c>
      <c r="N447" s="171"/>
      <c r="O447" s="178">
        <v>1162</v>
      </c>
      <c r="P447" s="178">
        <v>195.1</v>
      </c>
      <c r="Q447" s="178">
        <v>1800</v>
      </c>
      <c r="R447" s="177">
        <v>42</v>
      </c>
      <c r="S447" s="171" t="s">
        <v>135</v>
      </c>
      <c r="T447" s="171" t="s">
        <v>381</v>
      </c>
      <c r="U447" s="171" t="s">
        <v>721</v>
      </c>
      <c r="V447" s="171"/>
      <c r="W447" s="170"/>
      <c r="X447" s="170"/>
      <c r="Y447" s="170"/>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c r="CM447" s="93"/>
      <c r="CN447" s="93"/>
      <c r="CO447" s="93"/>
      <c r="CP447" s="93"/>
      <c r="CQ447" s="93"/>
      <c r="CR447" s="93"/>
      <c r="CS447" s="93"/>
      <c r="CT447" s="93"/>
      <c r="CU447" s="93"/>
      <c r="CV447" s="93"/>
      <c r="CW447" s="93"/>
      <c r="CX447" s="93"/>
      <c r="CY447" s="93"/>
      <c r="CZ447" s="93"/>
      <c r="DA447" s="93"/>
      <c r="DB447" s="93"/>
      <c r="DC447" s="93"/>
      <c r="DD447" s="93"/>
      <c r="DE447" s="93"/>
      <c r="DF447" s="93"/>
      <c r="DG447" s="93"/>
      <c r="DH447" s="93"/>
      <c r="DI447" s="93"/>
      <c r="DJ447" s="93"/>
      <c r="DK447" s="93"/>
      <c r="DL447" s="93"/>
      <c r="DM447" s="93"/>
      <c r="DN447" s="93"/>
      <c r="DO447" s="93"/>
      <c r="DP447" s="93"/>
      <c r="DQ447" s="93"/>
      <c r="DR447" s="93"/>
      <c r="DS447" s="93"/>
      <c r="DT447" s="93"/>
      <c r="DU447" s="93"/>
      <c r="DV447" s="93"/>
      <c r="DW447" s="93"/>
      <c r="DX447" s="93"/>
      <c r="DY447" s="93"/>
      <c r="DZ447" s="93"/>
      <c r="EA447" s="93"/>
      <c r="EB447" s="93"/>
      <c r="EC447" s="93"/>
      <c r="ED447" s="93"/>
      <c r="EE447" s="93"/>
      <c r="EF447" s="93"/>
      <c r="EG447" s="93"/>
      <c r="EH447" s="93"/>
      <c r="EI447" s="93"/>
      <c r="EJ447" s="93"/>
      <c r="EK447" s="93"/>
      <c r="EL447" s="93"/>
      <c r="EM447" s="93"/>
      <c r="EN447" s="93"/>
      <c r="EO447" s="93"/>
      <c r="EP447" s="93"/>
      <c r="EQ447" s="93"/>
      <c r="ER447" s="93"/>
      <c r="ES447" s="93"/>
      <c r="ET447" s="93"/>
      <c r="EU447" s="93"/>
      <c r="EV447" s="93"/>
      <c r="EW447" s="93"/>
      <c r="EX447" s="93"/>
      <c r="EY447" s="93"/>
      <c r="EZ447" s="93"/>
      <c r="FA447" s="93"/>
      <c r="FB447" s="93"/>
      <c r="FC447" s="93"/>
      <c r="FD447" s="93"/>
      <c r="FE447" s="93"/>
      <c r="FF447" s="93"/>
      <c r="FG447" s="93"/>
      <c r="FH447" s="93"/>
      <c r="FI447" s="93"/>
      <c r="FJ447" s="93"/>
      <c r="FK447" s="93"/>
      <c r="FL447" s="93"/>
      <c r="FM447" s="93"/>
      <c r="FN447" s="93"/>
      <c r="FO447" s="93"/>
      <c r="FP447" s="93"/>
      <c r="FQ447" s="93"/>
      <c r="FR447" s="93"/>
      <c r="FS447" s="93"/>
      <c r="FT447" s="93"/>
      <c r="FU447" s="93"/>
      <c r="FV447" s="93"/>
      <c r="FW447" s="93"/>
      <c r="FX447" s="93"/>
      <c r="FY447" s="93"/>
      <c r="FZ447" s="93"/>
      <c r="GA447" s="93"/>
      <c r="GB447" s="93"/>
      <c r="GC447" s="93"/>
      <c r="GD447" s="93"/>
      <c r="GE447" s="93"/>
      <c r="GF447" s="93"/>
      <c r="GG447" s="93"/>
      <c r="GH447" s="93"/>
      <c r="GI447" s="93"/>
      <c r="GJ447" s="93"/>
      <c r="GK447" s="93"/>
      <c r="GL447" s="93"/>
      <c r="GM447" s="93"/>
      <c r="GN447" s="93"/>
      <c r="GO447" s="93"/>
      <c r="GP447" s="93"/>
      <c r="GQ447" s="93"/>
      <c r="GR447" s="93"/>
      <c r="GS447" s="93"/>
      <c r="GT447" s="93"/>
      <c r="GU447" s="93"/>
      <c r="GV447" s="93"/>
      <c r="GW447" s="93"/>
      <c r="GX447" s="93"/>
      <c r="GY447" s="93"/>
      <c r="GZ447" s="93"/>
      <c r="HA447" s="93"/>
      <c r="HB447" s="93"/>
      <c r="HC447" s="93"/>
      <c r="HD447" s="93"/>
      <c r="HE447" s="93"/>
      <c r="HF447" s="93"/>
      <c r="HG447" s="93"/>
      <c r="HH447" s="93"/>
      <c r="HI447" s="93"/>
      <c r="HJ447" s="93"/>
      <c r="HK447" s="93"/>
      <c r="HL447" s="93"/>
      <c r="HM447" s="93"/>
      <c r="HN447" s="93"/>
      <c r="HO447" s="93"/>
      <c r="HP447" s="93"/>
      <c r="HQ447" s="93"/>
      <c r="HR447" s="93"/>
      <c r="HS447" s="93"/>
      <c r="HT447" s="93"/>
      <c r="HU447" s="93"/>
      <c r="HV447" s="93"/>
      <c r="HW447" s="93"/>
      <c r="HX447" s="93"/>
      <c r="HY447" s="93"/>
      <c r="HZ447" s="93"/>
      <c r="IA447" s="93"/>
      <c r="IB447" s="93"/>
      <c r="IC447" s="93"/>
      <c r="ID447" s="93"/>
      <c r="IE447" s="93"/>
      <c r="IF447" s="93"/>
      <c r="IG447" s="93"/>
      <c r="IH447" s="93"/>
      <c r="II447" s="93"/>
      <c r="IJ447" s="93"/>
      <c r="IK447" s="93"/>
      <c r="IL447" s="93"/>
      <c r="IM447" s="93"/>
      <c r="IN447" s="93"/>
      <c r="IO447" s="93"/>
      <c r="IP447" s="93"/>
      <c r="IQ447" s="93"/>
      <c r="IR447" s="93"/>
      <c r="IS447" s="93"/>
      <c r="IT447" s="93"/>
      <c r="IU447" s="93"/>
      <c r="IV447" s="93"/>
      <c r="IW447" s="93"/>
      <c r="IX447" s="93"/>
      <c r="IY447" s="93"/>
      <c r="IZ447" s="93"/>
      <c r="JA447" s="93"/>
      <c r="JB447" s="93"/>
    </row>
    <row r="448" spans="1:262" x14ac:dyDescent="0.2">
      <c r="A448" s="171">
        <v>39990</v>
      </c>
      <c r="B448" s="172" t="s">
        <v>953</v>
      </c>
      <c r="C448" s="172" t="s">
        <v>246</v>
      </c>
      <c r="D448" s="172" t="s">
        <v>136</v>
      </c>
      <c r="E448" s="173" t="s">
        <v>143</v>
      </c>
      <c r="F448" s="174">
        <v>39128</v>
      </c>
      <c r="G448" s="175">
        <v>2007</v>
      </c>
      <c r="H448" s="171" t="s">
        <v>704</v>
      </c>
      <c r="I448" s="171" t="str">
        <f t="shared" si="21"/>
        <v>WY</v>
      </c>
      <c r="J448" s="171" t="str">
        <f t="shared" si="22"/>
        <v>CO</v>
      </c>
      <c r="K448" s="171" t="str">
        <f t="shared" si="23"/>
        <v>Mountain</v>
      </c>
      <c r="L448" s="171" t="str">
        <f>INDEX('State '!$A$1:$C$62,MATCH($I448,'State '!$B:$B,0),3)</f>
        <v>Mountain</v>
      </c>
      <c r="M448" s="171" t="str">
        <f>INDEX('State '!$A$1:$C$62,MATCH($J448,'State '!$B:$B,0),3)</f>
        <v>Mountain</v>
      </c>
      <c r="N448" s="171"/>
      <c r="O448" s="178">
        <v>400</v>
      </c>
      <c r="P448" s="177">
        <v>192</v>
      </c>
      <c r="Q448" s="177">
        <v>750</v>
      </c>
      <c r="R448" s="178">
        <v>42</v>
      </c>
      <c r="S448" s="179" t="s">
        <v>135</v>
      </c>
      <c r="T448" s="176" t="s">
        <v>381</v>
      </c>
      <c r="U448" s="180" t="s">
        <v>954</v>
      </c>
      <c r="V448" s="171"/>
      <c r="W448" s="170"/>
      <c r="X448" s="170"/>
      <c r="Y448" s="170"/>
      <c r="Z448" s="93"/>
      <c r="AA448" s="93"/>
      <c r="AB448" s="93"/>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c r="DV448" s="19"/>
      <c r="DW448" s="19"/>
      <c r="DX448" s="19"/>
      <c r="DY448" s="19"/>
      <c r="DZ448" s="19"/>
      <c r="EA448" s="19"/>
      <c r="EB448" s="19"/>
      <c r="EC448" s="19"/>
      <c r="ED448" s="19"/>
      <c r="EE448" s="19"/>
      <c r="EF448" s="19"/>
      <c r="EG448" s="19"/>
      <c r="EH448" s="19"/>
      <c r="EI448" s="19"/>
      <c r="EJ448" s="19"/>
      <c r="EK448" s="19"/>
      <c r="EL448" s="19"/>
      <c r="EM448" s="19"/>
      <c r="EN448" s="19"/>
      <c r="EO448" s="19"/>
      <c r="EP448" s="19"/>
      <c r="EQ448" s="19"/>
      <c r="ER448" s="19"/>
      <c r="ES448" s="19"/>
      <c r="ET448" s="19"/>
      <c r="EU448" s="19"/>
      <c r="EV448" s="19"/>
      <c r="EW448" s="19"/>
      <c r="EX448" s="19"/>
      <c r="EY448" s="19"/>
      <c r="EZ448" s="19"/>
      <c r="FA448" s="19"/>
      <c r="FB448" s="19"/>
      <c r="FC448" s="19"/>
      <c r="FD448" s="19"/>
      <c r="FE448" s="19"/>
      <c r="FF448" s="19"/>
      <c r="FG448" s="19"/>
      <c r="FH448" s="19"/>
      <c r="FI448" s="19"/>
      <c r="FJ448" s="19"/>
      <c r="FK448" s="19"/>
      <c r="FL448" s="19"/>
      <c r="FM448" s="19"/>
      <c r="FN448" s="19"/>
      <c r="FO448" s="19"/>
      <c r="FP448" s="19"/>
      <c r="FQ448" s="19"/>
      <c r="FR448" s="19"/>
      <c r="FS448" s="19"/>
      <c r="FT448" s="19"/>
      <c r="FU448" s="19"/>
      <c r="FV448" s="19"/>
      <c r="FW448" s="19"/>
      <c r="FX448" s="19"/>
      <c r="FY448" s="19"/>
      <c r="FZ448" s="19"/>
      <c r="GA448" s="19"/>
      <c r="GB448" s="19"/>
      <c r="GC448" s="19"/>
      <c r="GD448" s="19"/>
      <c r="GE448" s="19"/>
      <c r="GF448" s="19"/>
      <c r="GG448" s="19"/>
      <c r="GH448" s="19"/>
      <c r="GI448" s="19"/>
      <c r="GJ448" s="19"/>
      <c r="GK448" s="19"/>
      <c r="GL448" s="19"/>
      <c r="GM448" s="19"/>
      <c r="GN448" s="19"/>
      <c r="GO448" s="19"/>
      <c r="GP448" s="19"/>
      <c r="GQ448" s="19"/>
      <c r="GR448" s="19"/>
      <c r="GS448" s="19"/>
      <c r="GT448" s="19"/>
      <c r="GU448" s="19"/>
      <c r="GV448" s="19"/>
      <c r="GW448" s="19"/>
      <c r="GX448" s="19"/>
      <c r="GY448" s="19"/>
      <c r="GZ448" s="19"/>
      <c r="HA448" s="19"/>
      <c r="HB448" s="19"/>
      <c r="HC448" s="19"/>
      <c r="HD448" s="19"/>
      <c r="HE448" s="19"/>
      <c r="HF448" s="19"/>
      <c r="HG448" s="19"/>
      <c r="HH448" s="19"/>
      <c r="HI448" s="19"/>
      <c r="HJ448" s="19"/>
      <c r="HK448" s="19"/>
      <c r="HL448" s="19"/>
      <c r="HM448" s="19"/>
      <c r="HN448" s="19"/>
      <c r="HO448" s="19"/>
      <c r="HP448" s="19"/>
      <c r="HQ448" s="19"/>
      <c r="HR448" s="19"/>
      <c r="HS448" s="19"/>
      <c r="HT448" s="19"/>
      <c r="HU448" s="19"/>
      <c r="HV448" s="19"/>
      <c r="HW448" s="19"/>
      <c r="HX448" s="19"/>
      <c r="HY448" s="19"/>
      <c r="HZ448" s="19"/>
      <c r="IA448" s="19"/>
      <c r="IB448" s="19"/>
      <c r="IC448" s="19"/>
      <c r="ID448" s="19"/>
      <c r="IE448" s="19"/>
      <c r="IF448" s="19"/>
      <c r="IG448" s="19"/>
      <c r="IH448" s="19"/>
      <c r="II448" s="19"/>
      <c r="IJ448" s="19"/>
      <c r="IK448" s="19"/>
      <c r="IL448" s="19"/>
      <c r="IM448" s="19"/>
      <c r="IN448" s="19"/>
      <c r="IO448" s="19"/>
      <c r="IP448" s="19"/>
      <c r="IQ448" s="19"/>
      <c r="IR448" s="19"/>
      <c r="IS448" s="19"/>
      <c r="IT448" s="19"/>
      <c r="IU448" s="19"/>
      <c r="IV448" s="19"/>
      <c r="IW448" s="19"/>
      <c r="IX448" s="19"/>
      <c r="IY448" s="19"/>
      <c r="IZ448" s="19"/>
      <c r="JA448" s="19"/>
      <c r="JB448" s="19"/>
    </row>
    <row r="449" spans="1:262" x14ac:dyDescent="0.2">
      <c r="A449" s="171">
        <v>39990</v>
      </c>
      <c r="B449" s="172" t="s">
        <v>1048</v>
      </c>
      <c r="C449" s="172" t="s">
        <v>246</v>
      </c>
      <c r="D449" s="172" t="s">
        <v>136</v>
      </c>
      <c r="E449" s="184" t="s">
        <v>143</v>
      </c>
      <c r="F449" s="185">
        <v>38742</v>
      </c>
      <c r="G449" s="186">
        <v>2006</v>
      </c>
      <c r="H449" s="171" t="s">
        <v>577</v>
      </c>
      <c r="I449" s="171" t="str">
        <f t="shared" si="21"/>
        <v>CO</v>
      </c>
      <c r="J449" s="171" t="str">
        <f t="shared" si="22"/>
        <v>WY</v>
      </c>
      <c r="K449" s="171" t="str">
        <f t="shared" si="23"/>
        <v>Mountain</v>
      </c>
      <c r="L449" s="171" t="str">
        <f>INDEX('State '!$A$1:$C$62,MATCH($I449,'State '!$B:$B,0),3)</f>
        <v>Mountain</v>
      </c>
      <c r="M449" s="171" t="str">
        <f>INDEX('State '!$A$1:$C$62,MATCH($J449,'State '!$B:$B,0),3)</f>
        <v>Mountain</v>
      </c>
      <c r="N449" s="171"/>
      <c r="O449" s="178">
        <v>180</v>
      </c>
      <c r="P449" s="178">
        <v>136</v>
      </c>
      <c r="Q449" s="177">
        <v>750</v>
      </c>
      <c r="R449" s="177">
        <v>36</v>
      </c>
      <c r="S449" s="171" t="s">
        <v>135</v>
      </c>
      <c r="T449" s="171" t="s">
        <v>381</v>
      </c>
      <c r="U449" s="171" t="s">
        <v>954</v>
      </c>
      <c r="V449" s="171"/>
      <c r="W449" s="170"/>
      <c r="X449" s="170"/>
      <c r="Y449" s="170"/>
      <c r="Z449" s="93"/>
      <c r="AA449" s="93"/>
      <c r="AB449" s="93"/>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19"/>
      <c r="IU449" s="19"/>
      <c r="IV449" s="19"/>
      <c r="IW449" s="19"/>
      <c r="IX449" s="19"/>
      <c r="IY449" s="19"/>
      <c r="IZ449" s="19"/>
      <c r="JA449" s="19"/>
      <c r="JB449" s="19"/>
    </row>
    <row r="450" spans="1:262" s="19" customFormat="1" x14ac:dyDescent="0.2">
      <c r="A450" s="171">
        <v>39990</v>
      </c>
      <c r="B450" s="172" t="s">
        <v>955</v>
      </c>
      <c r="C450" s="172" t="s">
        <v>246</v>
      </c>
      <c r="D450" s="172" t="s">
        <v>140</v>
      </c>
      <c r="E450" s="173" t="s">
        <v>143</v>
      </c>
      <c r="F450" s="174">
        <v>39447</v>
      </c>
      <c r="G450" s="175">
        <v>2007</v>
      </c>
      <c r="H450" s="171" t="s">
        <v>577</v>
      </c>
      <c r="I450" s="171" t="str">
        <f t="shared" si="21"/>
        <v>CO</v>
      </c>
      <c r="J450" s="171" t="str">
        <f t="shared" si="22"/>
        <v>WY</v>
      </c>
      <c r="K450" s="171" t="str">
        <f t="shared" si="23"/>
        <v>Mountain</v>
      </c>
      <c r="L450" s="171" t="str">
        <f>INDEX('State '!$A$1:$C$62,MATCH($I450,'State '!$B:$B,0),3)</f>
        <v>Mountain</v>
      </c>
      <c r="M450" s="171" t="str">
        <f>INDEX('State '!$A$1:$C$62,MATCH($J450,'State '!$B:$B,0),3)</f>
        <v>Mountain</v>
      </c>
      <c r="N450" s="171"/>
      <c r="O450" s="178">
        <v>160</v>
      </c>
      <c r="P450" s="177"/>
      <c r="Q450" s="177">
        <v>750</v>
      </c>
      <c r="R450" s="178"/>
      <c r="S450" s="179" t="s">
        <v>135</v>
      </c>
      <c r="T450" s="176" t="s">
        <v>381</v>
      </c>
      <c r="U450" s="180" t="s">
        <v>954</v>
      </c>
      <c r="V450" s="171"/>
      <c r="W450" s="170"/>
      <c r="X450" s="170"/>
      <c r="Y450" s="170"/>
    </row>
    <row r="451" spans="1:262" s="19" customFormat="1" ht="25.5" x14ac:dyDescent="0.2">
      <c r="A451" s="171">
        <v>39990</v>
      </c>
      <c r="B451" s="172" t="s">
        <v>825</v>
      </c>
      <c r="C451" s="172" t="s">
        <v>246</v>
      </c>
      <c r="D451" s="172" t="s">
        <v>136</v>
      </c>
      <c r="E451" s="173" t="s">
        <v>143</v>
      </c>
      <c r="F451" s="174">
        <v>39553</v>
      </c>
      <c r="G451" s="175">
        <v>2008</v>
      </c>
      <c r="H451" s="171" t="s">
        <v>826</v>
      </c>
      <c r="I451" s="171" t="str">
        <f t="shared" si="21"/>
        <v>CO</v>
      </c>
      <c r="J451" s="171" t="str">
        <f t="shared" si="22"/>
        <v>MO</v>
      </c>
      <c r="K451" s="171" t="str">
        <f t="shared" si="23"/>
        <v>Mountain, South Central, Midwest</v>
      </c>
      <c r="L451" s="171" t="str">
        <f>INDEX('State '!$A$1:$C$62,MATCH($I451,'State '!$B:$B,0),3)</f>
        <v>Mountain</v>
      </c>
      <c r="M451" s="171" t="str">
        <f>INDEX('State '!$A$1:$C$62,MATCH($J451,'State '!$B:$B,0),3)</f>
        <v>Midwest</v>
      </c>
      <c r="N451" s="171" t="s">
        <v>2529</v>
      </c>
      <c r="O451" s="178">
        <v>1930</v>
      </c>
      <c r="P451" s="177">
        <v>718</v>
      </c>
      <c r="Q451" s="177">
        <v>1500</v>
      </c>
      <c r="R451" s="178" t="s">
        <v>717</v>
      </c>
      <c r="S451" s="179" t="s">
        <v>135</v>
      </c>
      <c r="T451" s="176" t="s">
        <v>381</v>
      </c>
      <c r="U451" s="180" t="s">
        <v>827</v>
      </c>
      <c r="V451" s="171"/>
      <c r="W451" s="170"/>
      <c r="X451" s="170"/>
      <c r="Y451" s="170"/>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c r="CM451" s="93"/>
      <c r="CN451" s="93"/>
      <c r="CO451" s="93"/>
      <c r="CP451" s="93"/>
      <c r="CQ451" s="93"/>
      <c r="CR451" s="93"/>
      <c r="CS451" s="93"/>
      <c r="CT451" s="93"/>
      <c r="CU451" s="93"/>
      <c r="CV451" s="93"/>
      <c r="CW451" s="93"/>
      <c r="CX451" s="93"/>
      <c r="CY451" s="93"/>
      <c r="CZ451" s="93"/>
      <c r="DA451" s="93"/>
      <c r="DB451" s="93"/>
      <c r="DC451" s="93"/>
      <c r="DD451" s="93"/>
      <c r="DE451" s="93"/>
      <c r="DF451" s="93"/>
      <c r="DG451" s="93"/>
      <c r="DH451" s="93"/>
      <c r="DI451" s="93"/>
      <c r="DJ451" s="93"/>
      <c r="DK451" s="93"/>
      <c r="DL451" s="93"/>
      <c r="DM451" s="93"/>
      <c r="DN451" s="93"/>
      <c r="DO451" s="93"/>
      <c r="DP451" s="93"/>
      <c r="DQ451" s="93"/>
      <c r="DR451" s="93"/>
      <c r="DS451" s="93"/>
      <c r="DT451" s="93"/>
      <c r="DU451" s="93"/>
      <c r="DV451" s="93"/>
      <c r="DW451" s="93"/>
      <c r="DX451" s="93"/>
      <c r="DY451" s="93"/>
      <c r="DZ451" s="93"/>
      <c r="EA451" s="93"/>
      <c r="EB451" s="93"/>
      <c r="EC451" s="93"/>
      <c r="ED451" s="93"/>
      <c r="EE451" s="93"/>
      <c r="EF451" s="93"/>
      <c r="EG451" s="93"/>
      <c r="EH451" s="93"/>
      <c r="EI451" s="93"/>
      <c r="EJ451" s="93"/>
      <c r="EK451" s="93"/>
      <c r="EL451" s="93"/>
      <c r="EM451" s="93"/>
      <c r="EN451" s="93"/>
      <c r="EO451" s="93"/>
      <c r="EP451" s="93"/>
      <c r="EQ451" s="93"/>
      <c r="ER451" s="93"/>
      <c r="ES451" s="93"/>
      <c r="ET451" s="93"/>
      <c r="EU451" s="93"/>
      <c r="EV451" s="93"/>
      <c r="EW451" s="93"/>
      <c r="EX451" s="93"/>
      <c r="EY451" s="93"/>
      <c r="EZ451" s="93"/>
      <c r="FA451" s="93"/>
      <c r="FB451" s="93"/>
      <c r="FC451" s="93"/>
      <c r="FD451" s="93"/>
      <c r="FE451" s="93"/>
      <c r="FF451" s="93"/>
      <c r="FG451" s="93"/>
      <c r="FH451" s="93"/>
      <c r="FI451" s="93"/>
      <c r="FJ451" s="93"/>
      <c r="FK451" s="93"/>
      <c r="FL451" s="93"/>
      <c r="FM451" s="93"/>
      <c r="FN451" s="93"/>
      <c r="FO451" s="93"/>
      <c r="FP451" s="93"/>
      <c r="FQ451" s="93"/>
      <c r="FR451" s="93"/>
      <c r="FS451" s="93"/>
      <c r="FT451" s="93"/>
      <c r="FU451" s="93"/>
      <c r="FV451" s="93"/>
      <c r="FW451" s="93"/>
      <c r="FX451" s="93"/>
      <c r="FY451" s="93"/>
      <c r="FZ451" s="93"/>
      <c r="GA451" s="93"/>
      <c r="GB451" s="93"/>
      <c r="GC451" s="93"/>
      <c r="GD451" s="93"/>
      <c r="GE451" s="93"/>
      <c r="GF451" s="93"/>
      <c r="GG451" s="93"/>
      <c r="GH451" s="93"/>
      <c r="GI451" s="93"/>
      <c r="GJ451" s="93"/>
      <c r="GK451" s="93"/>
      <c r="GL451" s="93"/>
      <c r="GM451" s="93"/>
      <c r="GN451" s="93"/>
      <c r="GO451" s="93"/>
      <c r="GP451" s="93"/>
      <c r="GQ451" s="93"/>
      <c r="GR451" s="93"/>
      <c r="GS451" s="93"/>
      <c r="GT451" s="93"/>
      <c r="GU451" s="93"/>
      <c r="GV451" s="93"/>
      <c r="GW451" s="93"/>
      <c r="GX451" s="93"/>
      <c r="GY451" s="93"/>
      <c r="GZ451" s="93"/>
      <c r="HA451" s="93"/>
      <c r="HB451" s="93"/>
      <c r="HC451" s="93"/>
      <c r="HD451" s="93"/>
      <c r="HE451" s="93"/>
      <c r="HF451" s="93"/>
      <c r="HG451" s="93"/>
      <c r="HH451" s="93"/>
      <c r="HI451" s="93"/>
      <c r="HJ451" s="93"/>
      <c r="HK451" s="93"/>
      <c r="HL451" s="93"/>
      <c r="HM451" s="93"/>
      <c r="HN451" s="93"/>
      <c r="HO451" s="93"/>
      <c r="HP451" s="93"/>
      <c r="HQ451" s="93"/>
      <c r="HR451" s="93"/>
      <c r="HS451" s="93"/>
      <c r="HT451" s="93"/>
      <c r="HU451" s="93"/>
      <c r="HV451" s="93"/>
      <c r="HW451" s="93"/>
      <c r="HX451" s="93"/>
      <c r="HY451" s="93"/>
      <c r="HZ451" s="93"/>
      <c r="IA451" s="93"/>
      <c r="IB451" s="93"/>
      <c r="IC451" s="93"/>
      <c r="ID451" s="93"/>
      <c r="IE451" s="93"/>
      <c r="IF451" s="93"/>
      <c r="IG451" s="93"/>
      <c r="IH451" s="93"/>
      <c r="II451" s="93"/>
      <c r="IJ451" s="93"/>
      <c r="IK451" s="93"/>
      <c r="IL451" s="93"/>
      <c r="IM451" s="93"/>
      <c r="IN451" s="93"/>
      <c r="IO451" s="93"/>
      <c r="IP451" s="93"/>
      <c r="IQ451" s="93"/>
      <c r="IR451" s="93"/>
      <c r="IS451" s="93"/>
      <c r="IT451" s="93"/>
      <c r="IU451" s="93"/>
      <c r="IV451" s="93"/>
      <c r="IW451" s="93"/>
      <c r="IX451" s="93"/>
      <c r="IY451" s="93"/>
      <c r="IZ451" s="93"/>
      <c r="JA451" s="93"/>
      <c r="JB451" s="93"/>
    </row>
    <row r="452" spans="1:262" s="19" customFormat="1" x14ac:dyDescent="0.2">
      <c r="A452" s="171">
        <v>39990</v>
      </c>
      <c r="B452" s="184" t="s">
        <v>810</v>
      </c>
      <c r="C452" s="184" t="s">
        <v>221</v>
      </c>
      <c r="D452" s="184" t="s">
        <v>136</v>
      </c>
      <c r="E452" s="184" t="s">
        <v>143</v>
      </c>
      <c r="F452" s="185">
        <v>39706</v>
      </c>
      <c r="G452" s="186">
        <v>2008</v>
      </c>
      <c r="H452" s="171" t="s">
        <v>6</v>
      </c>
      <c r="I452" s="171" t="str">
        <f t="shared" si="21"/>
        <v>TX</v>
      </c>
      <c r="J452" s="171" t="str">
        <f t="shared" si="22"/>
        <v>TX</v>
      </c>
      <c r="K452" s="171" t="str">
        <f t="shared" si="23"/>
        <v>South Central</v>
      </c>
      <c r="L452" s="171" t="str">
        <f>INDEX('State '!$A$1:$C$62,MATCH($I452,'State '!$B:$B,0),3)</f>
        <v>South Central</v>
      </c>
      <c r="M452" s="171" t="str">
        <f>INDEX('State '!$A$1:$C$62,MATCH($J452,'State '!$B:$B,0),3)</f>
        <v>South Central</v>
      </c>
      <c r="N452" s="171"/>
      <c r="O452" s="178">
        <v>72</v>
      </c>
      <c r="P452" s="178">
        <v>58</v>
      </c>
      <c r="Q452" s="178">
        <v>225</v>
      </c>
      <c r="R452" s="177">
        <v>24</v>
      </c>
      <c r="S452" s="171" t="s">
        <v>138</v>
      </c>
      <c r="T452" s="171" t="s">
        <v>187</v>
      </c>
      <c r="U452" s="171" t="s">
        <v>382</v>
      </c>
      <c r="V452" s="171"/>
      <c r="W452" s="170"/>
      <c r="X452" s="170"/>
      <c r="Y452" s="170"/>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c r="FG452" s="93"/>
      <c r="FH452" s="93"/>
      <c r="FI452" s="93"/>
      <c r="FJ452" s="93"/>
      <c r="FK452" s="93"/>
      <c r="FL452" s="93"/>
      <c r="FM452" s="93"/>
      <c r="FN452" s="93"/>
      <c r="FO452" s="93"/>
      <c r="FP452" s="93"/>
      <c r="FQ452" s="93"/>
      <c r="FR452" s="93"/>
      <c r="FS452" s="93"/>
      <c r="FT452" s="93"/>
      <c r="FU452" s="93"/>
      <c r="FV452" s="93"/>
      <c r="FW452" s="93"/>
      <c r="FX452" s="93"/>
      <c r="FY452" s="93"/>
      <c r="FZ452" s="93"/>
      <c r="GA452" s="93"/>
      <c r="GB452" s="93"/>
      <c r="GC452" s="93"/>
      <c r="GD452" s="93"/>
      <c r="GE452" s="93"/>
      <c r="GF452" s="93"/>
      <c r="GG452" s="93"/>
      <c r="GH452" s="93"/>
      <c r="GI452" s="93"/>
      <c r="GJ452" s="93"/>
      <c r="GK452" s="93"/>
      <c r="GL452" s="93"/>
      <c r="GM452" s="93"/>
      <c r="GN452" s="93"/>
      <c r="GO452" s="93"/>
      <c r="GP452" s="93"/>
      <c r="GQ452" s="93"/>
      <c r="GR452" s="93"/>
      <c r="GS452" s="93"/>
      <c r="GT452" s="93"/>
      <c r="GU452" s="93"/>
      <c r="GV452" s="93"/>
      <c r="GW452" s="93"/>
      <c r="GX452" s="93"/>
      <c r="GY452" s="93"/>
      <c r="GZ452" s="93"/>
      <c r="HA452" s="93"/>
      <c r="HB452" s="93"/>
      <c r="HC452" s="93"/>
      <c r="HD452" s="93"/>
      <c r="HE452" s="93"/>
      <c r="HF452" s="93"/>
      <c r="HG452" s="93"/>
      <c r="HH452" s="93"/>
      <c r="HI452" s="93"/>
      <c r="HJ452" s="93"/>
      <c r="HK452" s="93"/>
      <c r="HL452" s="93"/>
      <c r="HM452" s="93"/>
      <c r="HN452" s="93"/>
      <c r="HO452" s="93"/>
      <c r="HP452" s="93"/>
      <c r="HQ452" s="93"/>
      <c r="HR452" s="93"/>
      <c r="HS452" s="93"/>
      <c r="HT452" s="93"/>
      <c r="HU452" s="93"/>
      <c r="HV452" s="93"/>
      <c r="HW452" s="93"/>
      <c r="HX452" s="93"/>
      <c r="HY452" s="93"/>
      <c r="HZ452" s="93"/>
      <c r="IA452" s="93"/>
      <c r="IB452" s="93"/>
      <c r="IC452" s="93"/>
      <c r="ID452" s="93"/>
      <c r="IE452" s="93"/>
      <c r="IF452" s="93"/>
      <c r="IG452" s="93"/>
      <c r="IH452" s="93"/>
      <c r="II452" s="93"/>
      <c r="IJ452" s="93"/>
      <c r="IK452" s="93"/>
      <c r="IL452" s="93"/>
      <c r="IM452" s="93"/>
      <c r="IN452" s="93"/>
      <c r="IO452" s="93"/>
      <c r="IP452" s="93"/>
      <c r="IQ452" s="93"/>
      <c r="IR452" s="93"/>
      <c r="IS452" s="93"/>
      <c r="IT452" s="93"/>
      <c r="IU452" s="93"/>
      <c r="IV452" s="93"/>
      <c r="IW452" s="93"/>
      <c r="IX452" s="93"/>
      <c r="IY452" s="93"/>
      <c r="IZ452" s="93"/>
      <c r="JA452" s="93"/>
      <c r="JB452" s="93"/>
    </row>
    <row r="453" spans="1:262" s="19" customFormat="1" x14ac:dyDescent="0.2">
      <c r="A453" s="171">
        <v>39990</v>
      </c>
      <c r="B453" s="184" t="s">
        <v>1353</v>
      </c>
      <c r="C453" s="184" t="s">
        <v>348</v>
      </c>
      <c r="D453" s="184" t="s">
        <v>134</v>
      </c>
      <c r="E453" s="184" t="s">
        <v>143</v>
      </c>
      <c r="F453" s="185">
        <v>37530</v>
      </c>
      <c r="G453" s="186">
        <v>2002</v>
      </c>
      <c r="H453" s="171" t="s">
        <v>6</v>
      </c>
      <c r="I453" s="171" t="str">
        <f t="shared" si="21"/>
        <v>TX</v>
      </c>
      <c r="J453" s="171" t="str">
        <f t="shared" si="22"/>
        <v>TX</v>
      </c>
      <c r="K453" s="171" t="str">
        <f t="shared" si="23"/>
        <v>South Central</v>
      </c>
      <c r="L453" s="171" t="str">
        <f>INDEX('State '!$A$1:$C$62,MATCH($I453,'State '!$B:$B,0),3)</f>
        <v>South Central</v>
      </c>
      <c r="M453" s="171" t="str">
        <f>INDEX('State '!$A$1:$C$62,MATCH($J453,'State '!$B:$B,0),3)</f>
        <v>South Central</v>
      </c>
      <c r="N453" s="171"/>
      <c r="O453" s="178">
        <v>70</v>
      </c>
      <c r="P453" s="178">
        <v>86</v>
      </c>
      <c r="Q453" s="178">
        <v>300</v>
      </c>
      <c r="R453" s="177">
        <v>30</v>
      </c>
      <c r="S453" s="171" t="s">
        <v>138</v>
      </c>
      <c r="T453" s="171" t="s">
        <v>187</v>
      </c>
      <c r="U453" s="171" t="s">
        <v>382</v>
      </c>
      <c r="V453" s="171"/>
      <c r="W453" s="170"/>
      <c r="X453" s="170"/>
      <c r="Y453" s="170"/>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c r="FG453" s="93"/>
      <c r="FH453" s="93"/>
      <c r="FI453" s="93"/>
      <c r="FJ453" s="93"/>
      <c r="FK453" s="93"/>
      <c r="FL453" s="93"/>
      <c r="FM453" s="93"/>
      <c r="FN453" s="93"/>
      <c r="FO453" s="93"/>
      <c r="FP453" s="93"/>
      <c r="FQ453" s="93"/>
      <c r="FR453" s="93"/>
      <c r="FS453" s="93"/>
      <c r="FT453" s="93"/>
      <c r="FU453" s="93"/>
      <c r="FV453" s="93"/>
      <c r="FW453" s="93"/>
      <c r="FX453" s="93"/>
      <c r="FY453" s="93"/>
      <c r="FZ453" s="93"/>
      <c r="GA453" s="93"/>
      <c r="GB453" s="93"/>
      <c r="GC453" s="93"/>
      <c r="GD453" s="93"/>
      <c r="GE453" s="93"/>
      <c r="GF453" s="93"/>
      <c r="GG453" s="93"/>
      <c r="GH453" s="93"/>
      <c r="GI453" s="93"/>
      <c r="GJ453" s="93"/>
      <c r="GK453" s="93"/>
      <c r="GL453" s="93"/>
      <c r="GM453" s="93"/>
      <c r="GN453" s="93"/>
      <c r="GO453" s="93"/>
      <c r="GP453" s="93"/>
      <c r="GQ453" s="93"/>
      <c r="GR453" s="93"/>
      <c r="GS453" s="93"/>
      <c r="GT453" s="93"/>
      <c r="GU453" s="93"/>
      <c r="GV453" s="93"/>
      <c r="GW453" s="93"/>
      <c r="GX453" s="93"/>
      <c r="GY453" s="93"/>
      <c r="GZ453" s="93"/>
      <c r="HA453" s="93"/>
      <c r="HB453" s="93"/>
      <c r="HC453" s="93"/>
      <c r="HD453" s="93"/>
      <c r="HE453" s="93"/>
      <c r="HF453" s="93"/>
      <c r="HG453" s="93"/>
      <c r="HH453" s="93"/>
      <c r="HI453" s="93"/>
      <c r="HJ453" s="93"/>
      <c r="HK453" s="93"/>
      <c r="HL453" s="93"/>
      <c r="HM453" s="93"/>
      <c r="HN453" s="93"/>
      <c r="HO453" s="93"/>
      <c r="HP453" s="93"/>
      <c r="HQ453" s="93"/>
      <c r="HR453" s="93"/>
      <c r="HS453" s="93"/>
      <c r="HT453" s="93"/>
      <c r="HU453" s="93"/>
      <c r="HV453" s="93"/>
      <c r="HW453" s="93"/>
      <c r="HX453" s="93"/>
      <c r="HY453" s="93"/>
      <c r="HZ453" s="93"/>
      <c r="IA453" s="93"/>
      <c r="IB453" s="93"/>
      <c r="IC453" s="93"/>
      <c r="ID453" s="93"/>
      <c r="IE453" s="93"/>
      <c r="IF453" s="93"/>
      <c r="IG453" s="93"/>
      <c r="IH453" s="93"/>
      <c r="II453" s="93"/>
      <c r="IJ453" s="93"/>
      <c r="IK453" s="93"/>
      <c r="IL453" s="93"/>
      <c r="IM453" s="93"/>
      <c r="IN453" s="93"/>
      <c r="IO453" s="93"/>
      <c r="IP453" s="93"/>
      <c r="IQ453" s="93"/>
      <c r="IR453" s="93"/>
      <c r="IS453" s="93"/>
      <c r="IT453" s="93"/>
      <c r="IU453" s="93"/>
      <c r="IV453" s="93"/>
      <c r="IW453" s="93"/>
      <c r="IX453" s="93"/>
      <c r="IY453" s="93"/>
      <c r="IZ453" s="93"/>
      <c r="JA453" s="93"/>
      <c r="JB453" s="93"/>
    </row>
    <row r="454" spans="1:262" s="19" customFormat="1" x14ac:dyDescent="0.2">
      <c r="A454" s="171">
        <v>39990</v>
      </c>
      <c r="B454" s="184" t="s">
        <v>1332</v>
      </c>
      <c r="C454" s="184" t="s">
        <v>224</v>
      </c>
      <c r="D454" s="184" t="s">
        <v>134</v>
      </c>
      <c r="E454" s="184" t="s">
        <v>143</v>
      </c>
      <c r="F454" s="185">
        <v>37500</v>
      </c>
      <c r="G454" s="186">
        <v>2002</v>
      </c>
      <c r="H454" s="171" t="s">
        <v>13</v>
      </c>
      <c r="I454" s="171" t="str">
        <f t="shared" si="21"/>
        <v>CA</v>
      </c>
      <c r="J454" s="171" t="str">
        <f t="shared" si="22"/>
        <v>CA</v>
      </c>
      <c r="K454" s="171" t="str">
        <f t="shared" si="23"/>
        <v>Pacific</v>
      </c>
      <c r="L454" s="171" t="str">
        <f>INDEX('State '!$A$1:$C$62,MATCH($I454,'State '!$B:$B,0),3)</f>
        <v>Pacific</v>
      </c>
      <c r="M454" s="171" t="str">
        <f>INDEX('State '!$A$1:$C$62,MATCH($J454,'State '!$B:$B,0),3)</f>
        <v>Pacific</v>
      </c>
      <c r="N454" s="171"/>
      <c r="O454" s="178">
        <v>29</v>
      </c>
      <c r="P454" s="178">
        <v>32</v>
      </c>
      <c r="Q454" s="178">
        <v>275</v>
      </c>
      <c r="R454" s="177">
        <v>24</v>
      </c>
      <c r="S454" s="171" t="s">
        <v>135</v>
      </c>
      <c r="T454" s="171" t="s">
        <v>381</v>
      </c>
      <c r="U454" s="171" t="s">
        <v>1333</v>
      </c>
      <c r="V454" s="171"/>
      <c r="W454" s="170"/>
      <c r="X454" s="170"/>
      <c r="Y454" s="170"/>
    </row>
    <row r="455" spans="1:262" s="19" customFormat="1" x14ac:dyDescent="0.2">
      <c r="A455" s="171">
        <v>39990</v>
      </c>
      <c r="B455" s="172" t="s">
        <v>1365</v>
      </c>
      <c r="C455" s="172" t="s">
        <v>224</v>
      </c>
      <c r="D455" s="172" t="s">
        <v>140</v>
      </c>
      <c r="E455" s="184" t="s">
        <v>143</v>
      </c>
      <c r="F455" s="185">
        <v>37347</v>
      </c>
      <c r="G455" s="186">
        <v>2002</v>
      </c>
      <c r="H455" s="171" t="s">
        <v>13</v>
      </c>
      <c r="I455" s="171" t="str">
        <f t="shared" si="21"/>
        <v>CA</v>
      </c>
      <c r="J455" s="171" t="str">
        <f t="shared" si="22"/>
        <v>CA</v>
      </c>
      <c r="K455" s="171" t="str">
        <f t="shared" si="23"/>
        <v>Pacific</v>
      </c>
      <c r="L455" s="171" t="str">
        <f>INDEX('State '!$A$1:$C$62,MATCH($I455,'State '!$B:$B,0),3)</f>
        <v>Pacific</v>
      </c>
      <c r="M455" s="171" t="str">
        <f>INDEX('State '!$A$1:$C$62,MATCH($J455,'State '!$B:$B,0),3)</f>
        <v>Pacific</v>
      </c>
      <c r="N455" s="171"/>
      <c r="O455" s="178">
        <v>2.1</v>
      </c>
      <c r="P455" s="178"/>
      <c r="Q455" s="177">
        <v>500</v>
      </c>
      <c r="R455" s="177">
        <v>20</v>
      </c>
      <c r="S455" s="171" t="s">
        <v>135</v>
      </c>
      <c r="T455" s="171" t="s">
        <v>381</v>
      </c>
      <c r="U455" s="171" t="s">
        <v>1366</v>
      </c>
      <c r="V455" s="171"/>
      <c r="W455" s="170"/>
      <c r="X455" s="170"/>
      <c r="Y455" s="170"/>
    </row>
    <row r="456" spans="1:262" x14ac:dyDescent="0.2">
      <c r="A456" s="171">
        <v>39990</v>
      </c>
      <c r="B456" s="184" t="s">
        <v>1451</v>
      </c>
      <c r="C456" s="184" t="s">
        <v>224</v>
      </c>
      <c r="D456" s="184" t="s">
        <v>140</v>
      </c>
      <c r="E456" s="184" t="s">
        <v>143</v>
      </c>
      <c r="F456" s="185">
        <v>37073</v>
      </c>
      <c r="G456" s="186">
        <v>2001</v>
      </c>
      <c r="H456" s="171" t="s">
        <v>1261</v>
      </c>
      <c r="I456" s="171" t="str">
        <f t="shared" si="21"/>
        <v>WY</v>
      </c>
      <c r="J456" s="171" t="str">
        <f t="shared" si="22"/>
        <v>CA</v>
      </c>
      <c r="K456" s="171" t="str">
        <f t="shared" si="23"/>
        <v>Mountain, Pacific</v>
      </c>
      <c r="L456" s="171" t="str">
        <f>INDEX('State '!$A$1:$C$62,MATCH($I456,'State '!$B:$B,0),3)</f>
        <v>Mountain</v>
      </c>
      <c r="M456" s="171" t="str">
        <f>INDEX('State '!$A$1:$C$62,MATCH($J456,'State '!$B:$B,0),3)</f>
        <v>Pacific</v>
      </c>
      <c r="N456" s="171"/>
      <c r="O456" s="178">
        <v>81.3</v>
      </c>
      <c r="P456" s="178">
        <v>922</v>
      </c>
      <c r="Q456" s="178">
        <v>135</v>
      </c>
      <c r="R456" s="177">
        <v>36</v>
      </c>
      <c r="S456" s="171" t="s">
        <v>135</v>
      </c>
      <c r="T456" s="171" t="s">
        <v>381</v>
      </c>
      <c r="U456" s="171" t="s">
        <v>1452</v>
      </c>
      <c r="V456" s="171"/>
      <c r="W456" s="170"/>
      <c r="X456" s="170"/>
      <c r="Y456" s="170"/>
      <c r="Z456" s="93"/>
      <c r="AA456" s="93"/>
      <c r="AB456" s="93"/>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19"/>
      <c r="DX456" s="19"/>
      <c r="DY456" s="19"/>
      <c r="DZ456" s="19"/>
      <c r="EA456" s="19"/>
      <c r="EB456" s="19"/>
      <c r="EC456" s="19"/>
      <c r="ED456" s="19"/>
      <c r="EE456" s="19"/>
      <c r="EF456" s="19"/>
      <c r="EG456" s="19"/>
      <c r="EH456" s="19"/>
      <c r="EI456" s="19"/>
      <c r="EJ456" s="19"/>
      <c r="EK456" s="19"/>
      <c r="EL456" s="19"/>
      <c r="EM456" s="19"/>
      <c r="EN456" s="19"/>
      <c r="EO456" s="19"/>
      <c r="EP456" s="19"/>
      <c r="EQ456" s="19"/>
      <c r="ER456" s="19"/>
      <c r="ES456" s="19"/>
      <c r="ET456" s="19"/>
      <c r="EU456" s="19"/>
      <c r="EV456" s="19"/>
      <c r="EW456" s="19"/>
      <c r="EX456" s="19"/>
      <c r="EY456" s="19"/>
      <c r="EZ456" s="19"/>
      <c r="FA456" s="19"/>
      <c r="FB456" s="19"/>
      <c r="FC456" s="19"/>
      <c r="FD456" s="19"/>
      <c r="FE456" s="19"/>
      <c r="FF456" s="19"/>
      <c r="FG456" s="19"/>
      <c r="FH456" s="19"/>
      <c r="FI456" s="19"/>
      <c r="FJ456" s="19"/>
      <c r="FK456" s="19"/>
      <c r="FL456" s="19"/>
      <c r="FM456" s="19"/>
      <c r="FN456" s="19"/>
      <c r="FO456" s="19"/>
      <c r="FP456" s="19"/>
      <c r="FQ456" s="19"/>
      <c r="FR456" s="19"/>
      <c r="FS456" s="19"/>
      <c r="FT456" s="19"/>
      <c r="FU456" s="19"/>
      <c r="FV456" s="19"/>
      <c r="FW456" s="19"/>
      <c r="FX456" s="19"/>
      <c r="FY456" s="19"/>
      <c r="FZ456" s="19"/>
      <c r="GA456" s="19"/>
      <c r="GB456" s="19"/>
      <c r="GC456" s="19"/>
      <c r="GD456" s="19"/>
      <c r="GE456" s="19"/>
      <c r="GF456" s="19"/>
      <c r="GG456" s="19"/>
      <c r="GH456" s="19"/>
      <c r="GI456" s="19"/>
      <c r="GJ456" s="19"/>
      <c r="GK456" s="19"/>
      <c r="GL456" s="19"/>
      <c r="GM456" s="19"/>
      <c r="GN456" s="19"/>
      <c r="GO456" s="19"/>
      <c r="GP456" s="19"/>
      <c r="GQ456" s="19"/>
      <c r="GR456" s="19"/>
      <c r="GS456" s="19"/>
      <c r="GT456" s="19"/>
      <c r="GU456" s="19"/>
      <c r="GV456" s="19"/>
      <c r="GW456" s="19"/>
      <c r="GX456" s="19"/>
      <c r="GY456" s="19"/>
      <c r="GZ456" s="19"/>
      <c r="HA456" s="19"/>
      <c r="HB456" s="19"/>
      <c r="HC456" s="19"/>
      <c r="HD456" s="19"/>
      <c r="HE456" s="19"/>
      <c r="HF456" s="19"/>
      <c r="HG456" s="19"/>
      <c r="HH456" s="19"/>
      <c r="HI456" s="19"/>
      <c r="HJ456" s="19"/>
      <c r="HK456" s="19"/>
      <c r="HL456" s="19"/>
      <c r="HM456" s="19"/>
      <c r="HN456" s="19"/>
      <c r="HO456" s="19"/>
      <c r="HP456" s="19"/>
      <c r="HQ456" s="19"/>
      <c r="HR456" s="19"/>
      <c r="HS456" s="19"/>
      <c r="HT456" s="19"/>
      <c r="HU456" s="19"/>
      <c r="HV456" s="19"/>
      <c r="HW456" s="19"/>
      <c r="HX456" s="19"/>
      <c r="HY456" s="19"/>
      <c r="HZ456" s="19"/>
      <c r="IA456" s="19"/>
      <c r="IB456" s="19"/>
      <c r="IC456" s="19"/>
      <c r="ID456" s="19"/>
      <c r="IE456" s="19"/>
      <c r="IF456" s="19"/>
      <c r="IG456" s="19"/>
      <c r="IH456" s="19"/>
      <c r="II456" s="19"/>
      <c r="IJ456" s="19"/>
      <c r="IK456" s="19"/>
      <c r="IL456" s="19"/>
      <c r="IM456" s="19"/>
      <c r="IN456" s="19"/>
      <c r="IO456" s="19"/>
      <c r="IP456" s="19"/>
      <c r="IQ456" s="19"/>
      <c r="IR456" s="19"/>
      <c r="IS456" s="19"/>
      <c r="IT456" s="19"/>
      <c r="IU456" s="19"/>
      <c r="IV456" s="19"/>
      <c r="IW456" s="19"/>
      <c r="IX456" s="19"/>
      <c r="IY456" s="19"/>
      <c r="IZ456" s="19"/>
      <c r="JA456" s="19"/>
      <c r="JB456" s="19"/>
    </row>
    <row r="457" spans="1:262" x14ac:dyDescent="0.2">
      <c r="A457" s="171">
        <v>39990</v>
      </c>
      <c r="B457" s="184" t="s">
        <v>1336</v>
      </c>
      <c r="C457" s="184" t="s">
        <v>224</v>
      </c>
      <c r="D457" s="184" t="s">
        <v>140</v>
      </c>
      <c r="E457" s="184" t="s">
        <v>143</v>
      </c>
      <c r="F457" s="185">
        <v>37438</v>
      </c>
      <c r="G457" s="186">
        <v>2002</v>
      </c>
      <c r="H457" s="171" t="s">
        <v>1261</v>
      </c>
      <c r="I457" s="171" t="str">
        <f t="shared" si="21"/>
        <v>WY</v>
      </c>
      <c r="J457" s="171" t="str">
        <f t="shared" si="22"/>
        <v>CA</v>
      </c>
      <c r="K457" s="171" t="str">
        <f t="shared" si="23"/>
        <v>Mountain, Pacific</v>
      </c>
      <c r="L457" s="171" t="str">
        <f>INDEX('State '!$A$1:$C$62,MATCH($I457,'State '!$B:$B,0),3)</f>
        <v>Mountain</v>
      </c>
      <c r="M457" s="171" t="str">
        <f>INDEX('State '!$A$1:$C$62,MATCH($J457,'State '!$B:$B,0),3)</f>
        <v>Pacific</v>
      </c>
      <c r="N457" s="171"/>
      <c r="O457" s="178">
        <v>80</v>
      </c>
      <c r="P457" s="178"/>
      <c r="Q457" s="178"/>
      <c r="R457" s="177">
        <v>36</v>
      </c>
      <c r="S457" s="171" t="s">
        <v>135</v>
      </c>
      <c r="T457" s="171" t="s">
        <v>381</v>
      </c>
      <c r="U457" s="171" t="s">
        <v>1337</v>
      </c>
      <c r="V457" s="171"/>
      <c r="W457" s="170"/>
      <c r="X457" s="170"/>
      <c r="Y457" s="170"/>
      <c r="Z457" s="93"/>
      <c r="AA457" s="93"/>
      <c r="AB457" s="93"/>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c r="IN457" s="19"/>
      <c r="IO457" s="19"/>
      <c r="IP457" s="19"/>
      <c r="IQ457" s="19"/>
      <c r="IR457" s="19"/>
      <c r="IS457" s="19"/>
      <c r="IT457" s="19"/>
      <c r="IU457" s="19"/>
      <c r="IV457" s="19"/>
      <c r="IW457" s="19"/>
      <c r="IX457" s="19"/>
      <c r="IY457" s="19"/>
      <c r="IZ457" s="19"/>
      <c r="JA457" s="19"/>
      <c r="JB457" s="19"/>
    </row>
    <row r="458" spans="1:262" x14ac:dyDescent="0.2">
      <c r="A458" s="171">
        <v>39990</v>
      </c>
      <c r="B458" s="184" t="s">
        <v>1260</v>
      </c>
      <c r="C458" s="184" t="s">
        <v>224</v>
      </c>
      <c r="D458" s="184" t="s">
        <v>140</v>
      </c>
      <c r="E458" s="184" t="s">
        <v>143</v>
      </c>
      <c r="F458" s="185">
        <v>37742</v>
      </c>
      <c r="G458" s="186">
        <v>2003</v>
      </c>
      <c r="H458" s="171" t="s">
        <v>1261</v>
      </c>
      <c r="I458" s="171" t="str">
        <f t="shared" si="21"/>
        <v>WY</v>
      </c>
      <c r="J458" s="171" t="str">
        <f t="shared" si="22"/>
        <v>CA</v>
      </c>
      <c r="K458" s="171" t="str">
        <f t="shared" si="23"/>
        <v>Mountain, Pacific</v>
      </c>
      <c r="L458" s="171" t="str">
        <f>INDEX('State '!$A$1:$C$62,MATCH($I458,'State '!$B:$B,0),3)</f>
        <v>Mountain</v>
      </c>
      <c r="M458" s="171" t="str">
        <f>INDEX('State '!$A$1:$C$62,MATCH($J458,'State '!$B:$B,0),3)</f>
        <v>Pacific</v>
      </c>
      <c r="N458" s="171"/>
      <c r="O458" s="178">
        <v>1260</v>
      </c>
      <c r="P458" s="178">
        <v>716</v>
      </c>
      <c r="Q458" s="178">
        <v>900</v>
      </c>
      <c r="R458" s="177">
        <v>36</v>
      </c>
      <c r="S458" s="171" t="s">
        <v>135</v>
      </c>
      <c r="T458" s="171" t="s">
        <v>381</v>
      </c>
      <c r="U458" s="171" t="s">
        <v>1262</v>
      </c>
      <c r="V458" s="171"/>
      <c r="W458" s="170"/>
      <c r="X458" s="170"/>
      <c r="Y458" s="170"/>
      <c r="Z458" s="93"/>
      <c r="AA458" s="93"/>
      <c r="AB458" s="93"/>
    </row>
    <row r="459" spans="1:262" x14ac:dyDescent="0.2">
      <c r="A459" s="171">
        <v>39990</v>
      </c>
      <c r="B459" s="184" t="s">
        <v>1334</v>
      </c>
      <c r="C459" s="184" t="s">
        <v>224</v>
      </c>
      <c r="D459" s="184" t="s">
        <v>134</v>
      </c>
      <c r="E459" s="184" t="s">
        <v>143</v>
      </c>
      <c r="F459" s="185">
        <v>37561</v>
      </c>
      <c r="G459" s="186">
        <v>2002</v>
      </c>
      <c r="H459" s="171" t="s">
        <v>31</v>
      </c>
      <c r="I459" s="171" t="str">
        <f t="shared" si="21"/>
        <v>NV</v>
      </c>
      <c r="J459" s="171" t="str">
        <f t="shared" si="22"/>
        <v>NV</v>
      </c>
      <c r="K459" s="171" t="str">
        <f t="shared" si="23"/>
        <v>Mountain</v>
      </c>
      <c r="L459" s="171" t="str">
        <f>INDEX('State '!$A$1:$C$62,MATCH($I459,'State '!$B:$B,0),3)</f>
        <v>Mountain</v>
      </c>
      <c r="M459" s="171" t="str">
        <f>INDEX('State '!$A$1:$C$62,MATCH($J459,'State '!$B:$B,0),3)</f>
        <v>Mountain</v>
      </c>
      <c r="N459" s="171"/>
      <c r="O459" s="178">
        <v>3.8</v>
      </c>
      <c r="P459" s="178">
        <v>3.54</v>
      </c>
      <c r="Q459" s="178">
        <v>219</v>
      </c>
      <c r="R459" s="177">
        <v>16</v>
      </c>
      <c r="S459" s="171" t="s">
        <v>135</v>
      </c>
      <c r="T459" s="171" t="s">
        <v>381</v>
      </c>
      <c r="U459" s="171" t="s">
        <v>1335</v>
      </c>
      <c r="V459" s="171"/>
      <c r="W459" s="170"/>
      <c r="X459" s="170"/>
      <c r="Y459" s="170"/>
      <c r="Z459" s="93"/>
      <c r="AA459" s="93"/>
      <c r="AB459" s="93"/>
    </row>
    <row r="460" spans="1:262" ht="38.25" x14ac:dyDescent="0.2">
      <c r="A460" s="225">
        <v>44372</v>
      </c>
      <c r="B460" s="223" t="s">
        <v>2475</v>
      </c>
      <c r="C460" s="223" t="s">
        <v>246</v>
      </c>
      <c r="D460" s="223" t="s">
        <v>140</v>
      </c>
      <c r="E460" s="223" t="s">
        <v>143</v>
      </c>
      <c r="F460" s="63">
        <v>44006</v>
      </c>
      <c r="G460" s="104">
        <v>2020</v>
      </c>
      <c r="H460" s="225" t="s">
        <v>2477</v>
      </c>
      <c r="I460" s="225" t="str">
        <f t="shared" si="21"/>
        <v>CO</v>
      </c>
      <c r="J460" s="225" t="str">
        <f t="shared" si="22"/>
        <v>IL</v>
      </c>
      <c r="K460" s="231" t="str">
        <f t="shared" si="23"/>
        <v>Mountain, South Central, Midwest</v>
      </c>
      <c r="L460" s="225" t="str">
        <f>INDEX('State '!$A$1:$C$62,MATCH($I460,'State '!$B:$B,0),3)</f>
        <v>Mountain</v>
      </c>
      <c r="M460" s="225" t="str">
        <f>INDEX('State '!$A$1:$C$62,MATCH($J460,'State '!$B:$B,0),3)</f>
        <v>Midwest</v>
      </c>
      <c r="N460" s="225" t="s">
        <v>2529</v>
      </c>
      <c r="O460" s="178">
        <v>184.5</v>
      </c>
      <c r="P460" s="178"/>
      <c r="Q460" s="165">
        <v>1000</v>
      </c>
      <c r="R460" s="104"/>
      <c r="S460" s="225" t="s">
        <v>135</v>
      </c>
      <c r="T460" s="225" t="s">
        <v>381</v>
      </c>
      <c r="U460" s="225" t="s">
        <v>2476</v>
      </c>
      <c r="V460" s="225" t="s">
        <v>2239</v>
      </c>
      <c r="W460" s="223" t="s">
        <v>3258</v>
      </c>
      <c r="X460" s="223"/>
      <c r="Y460" s="226"/>
      <c r="Z460" s="93"/>
      <c r="AA460" s="93"/>
      <c r="AB460" s="93"/>
    </row>
    <row r="461" spans="1:262" x14ac:dyDescent="0.2">
      <c r="A461" s="225">
        <v>43781</v>
      </c>
      <c r="B461" s="223" t="s">
        <v>2448</v>
      </c>
      <c r="C461" s="223" t="s">
        <v>199</v>
      </c>
      <c r="D461" s="223" t="s">
        <v>140</v>
      </c>
      <c r="E461" s="223" t="s">
        <v>143</v>
      </c>
      <c r="F461" s="63">
        <v>43776</v>
      </c>
      <c r="G461" s="121">
        <v>2019</v>
      </c>
      <c r="H461" s="225" t="s">
        <v>20</v>
      </c>
      <c r="I461" s="225" t="str">
        <f t="shared" si="21"/>
        <v>NJ</v>
      </c>
      <c r="J461" s="225" t="str">
        <f t="shared" si="22"/>
        <v>NJ</v>
      </c>
      <c r="K461" s="231" t="str">
        <f t="shared" si="23"/>
        <v>Northeast</v>
      </c>
      <c r="L461" s="225" t="str">
        <f>INDEX('State '!$A$1:$C$62,MATCH($I461,'State '!$B:$B,0),3)</f>
        <v>Northeast</v>
      </c>
      <c r="M461" s="225" t="str">
        <f>INDEX('State '!$A$1:$C$62,MATCH($J461,'State '!$B:$B,0),3)</f>
        <v>Northeast</v>
      </c>
      <c r="N461" s="225"/>
      <c r="O461" s="178"/>
      <c r="P461" s="199"/>
      <c r="Q461" s="165">
        <v>60</v>
      </c>
      <c r="R461" s="104"/>
      <c r="S461" s="225" t="s">
        <v>135</v>
      </c>
      <c r="T461" s="225" t="s">
        <v>381</v>
      </c>
      <c r="U461" s="225" t="s">
        <v>2461</v>
      </c>
      <c r="V461" s="225" t="s">
        <v>2236</v>
      </c>
      <c r="W461" s="223"/>
      <c r="X461" s="223" t="s">
        <v>2907</v>
      </c>
      <c r="Y461" s="226"/>
      <c r="Z461" s="93"/>
      <c r="AA461" s="93"/>
      <c r="AB461" s="93"/>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c r="DV461" s="19"/>
      <c r="DW461" s="19"/>
      <c r="DX461" s="19"/>
      <c r="DY461" s="19"/>
      <c r="DZ461" s="19"/>
      <c r="EA461" s="19"/>
      <c r="EB461" s="19"/>
      <c r="EC461" s="19"/>
      <c r="ED461" s="19"/>
      <c r="EE461" s="19"/>
      <c r="EF461" s="19"/>
      <c r="EG461" s="19"/>
      <c r="EH461" s="19"/>
      <c r="EI461" s="19"/>
      <c r="EJ461" s="19"/>
      <c r="EK461" s="19"/>
      <c r="EL461" s="19"/>
      <c r="EM461" s="19"/>
      <c r="EN461" s="19"/>
      <c r="EO461" s="19"/>
      <c r="EP461" s="19"/>
      <c r="EQ461" s="19"/>
      <c r="ER461" s="19"/>
      <c r="ES461" s="19"/>
      <c r="ET461" s="19"/>
      <c r="EU461" s="19"/>
      <c r="EV461" s="19"/>
      <c r="EW461" s="19"/>
      <c r="EX461" s="19"/>
      <c r="EY461" s="19"/>
      <c r="EZ461" s="19"/>
      <c r="FA461" s="19"/>
      <c r="FB461" s="19"/>
      <c r="FC461" s="19"/>
      <c r="FD461" s="19"/>
      <c r="FE461" s="19"/>
      <c r="FF461" s="19"/>
      <c r="FG461" s="19"/>
      <c r="FH461" s="19"/>
      <c r="FI461" s="19"/>
      <c r="FJ461" s="19"/>
      <c r="FK461" s="19"/>
      <c r="FL461" s="19"/>
      <c r="FM461" s="19"/>
      <c r="FN461" s="19"/>
      <c r="FO461" s="19"/>
      <c r="FP461" s="19"/>
      <c r="FQ461" s="19"/>
      <c r="FR461" s="19"/>
      <c r="FS461" s="19"/>
      <c r="FT461" s="19"/>
      <c r="FU461" s="19"/>
      <c r="FV461" s="19"/>
      <c r="FW461" s="19"/>
      <c r="FX461" s="19"/>
      <c r="FY461" s="19"/>
      <c r="FZ461" s="19"/>
      <c r="GA461" s="19"/>
      <c r="GB461" s="19"/>
      <c r="GC461" s="19"/>
      <c r="GD461" s="19"/>
      <c r="GE461" s="19"/>
      <c r="GF461" s="19"/>
      <c r="GG461" s="19"/>
      <c r="GH461" s="19"/>
      <c r="GI461" s="19"/>
      <c r="GJ461" s="19"/>
      <c r="GK461" s="19"/>
      <c r="GL461" s="19"/>
      <c r="GM461" s="19"/>
      <c r="GN461" s="19"/>
      <c r="GO461" s="19"/>
      <c r="GP461" s="19"/>
      <c r="GQ461" s="19"/>
      <c r="GR461" s="19"/>
      <c r="GS461" s="19"/>
      <c r="GT461" s="19"/>
      <c r="GU461" s="19"/>
      <c r="GV461" s="19"/>
      <c r="GW461" s="19"/>
      <c r="GX461" s="19"/>
      <c r="GY461" s="19"/>
      <c r="GZ461" s="19"/>
      <c r="HA461" s="19"/>
      <c r="HB461" s="19"/>
      <c r="HC461" s="19"/>
      <c r="HD461" s="19"/>
      <c r="HE461" s="19"/>
      <c r="HF461" s="19"/>
      <c r="HG461" s="19"/>
      <c r="HH461" s="19"/>
      <c r="HI461" s="19"/>
      <c r="HJ461" s="19"/>
      <c r="HK461" s="19"/>
      <c r="HL461" s="19"/>
      <c r="HM461" s="19"/>
      <c r="HN461" s="19"/>
      <c r="HO461" s="19"/>
      <c r="HP461" s="19"/>
      <c r="HQ461" s="19"/>
      <c r="HR461" s="19"/>
      <c r="HS461" s="19"/>
      <c r="HT461" s="19"/>
      <c r="HU461" s="19"/>
      <c r="HV461" s="19"/>
      <c r="HW461" s="19"/>
      <c r="HX461" s="19"/>
      <c r="HY461" s="19"/>
      <c r="HZ461" s="19"/>
      <c r="IA461" s="19"/>
      <c r="IB461" s="19"/>
      <c r="IC461" s="19"/>
      <c r="ID461" s="19"/>
      <c r="IE461" s="19"/>
      <c r="IF461" s="19"/>
      <c r="IG461" s="19"/>
      <c r="IH461" s="19"/>
      <c r="II461" s="19"/>
      <c r="IJ461" s="19"/>
      <c r="IK461" s="19"/>
      <c r="IL461" s="19"/>
      <c r="IM461" s="19"/>
      <c r="IN461" s="19"/>
      <c r="IO461" s="19"/>
      <c r="IP461" s="19"/>
      <c r="IQ461" s="19"/>
      <c r="IR461" s="19"/>
      <c r="IS461" s="19"/>
      <c r="IT461" s="19"/>
      <c r="IU461" s="19"/>
      <c r="IV461" s="19"/>
      <c r="IW461" s="19"/>
      <c r="IX461" s="19"/>
      <c r="IY461" s="19"/>
      <c r="IZ461" s="19"/>
      <c r="JA461" s="19"/>
      <c r="JB461" s="19"/>
    </row>
    <row r="462" spans="1:262" s="19" customFormat="1" ht="25.5" x14ac:dyDescent="0.2">
      <c r="A462" s="171">
        <v>43103</v>
      </c>
      <c r="B462" s="184" t="s">
        <v>2004</v>
      </c>
      <c r="C462" s="184" t="s">
        <v>261</v>
      </c>
      <c r="D462" s="184" t="s">
        <v>1935</v>
      </c>
      <c r="E462" s="184" t="s">
        <v>143</v>
      </c>
      <c r="F462" s="185">
        <v>43101</v>
      </c>
      <c r="G462" s="186">
        <v>2018</v>
      </c>
      <c r="H462" s="171" t="s">
        <v>2401</v>
      </c>
      <c r="I462" s="171" t="str">
        <f t="shared" si="21"/>
        <v>OH</v>
      </c>
      <c r="J462" s="171" t="str">
        <f t="shared" si="22"/>
        <v>KY</v>
      </c>
      <c r="K462" s="176" t="str">
        <f t="shared" si="23"/>
        <v>Northeast, Midwest</v>
      </c>
      <c r="L462" s="171" t="str">
        <f>INDEX('State '!$A$1:$C$62,MATCH($I462,'State '!$B:$B,0),3)</f>
        <v>Northeast</v>
      </c>
      <c r="M462" s="171" t="str">
        <f>INDEX('State '!$A$1:$C$62,MATCH($J462,'State '!$B:$B,0),3)</f>
        <v>Midwest</v>
      </c>
      <c r="N462" s="171"/>
      <c r="O462" s="178">
        <v>1400</v>
      </c>
      <c r="P462" s="178">
        <v>160</v>
      </c>
      <c r="Q462" s="178">
        <v>1530</v>
      </c>
      <c r="R462" s="177">
        <v>36</v>
      </c>
      <c r="S462" s="171" t="s">
        <v>135</v>
      </c>
      <c r="T462" s="171" t="s">
        <v>381</v>
      </c>
      <c r="U462" s="171" t="s">
        <v>2101</v>
      </c>
      <c r="V462" s="171" t="s">
        <v>2239</v>
      </c>
      <c r="W462" s="170" t="s">
        <v>2522</v>
      </c>
      <c r="X462" s="170"/>
      <c r="Y462" s="170" t="s">
        <v>2565</v>
      </c>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c r="CC462" s="93"/>
      <c r="CD462" s="93"/>
      <c r="CE462" s="93"/>
      <c r="CF462" s="93"/>
      <c r="CG462" s="93"/>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c r="FA462" s="93"/>
      <c r="FB462" s="93"/>
      <c r="FC462" s="93"/>
      <c r="FD462" s="93"/>
      <c r="FE462" s="93"/>
      <c r="FF462" s="93"/>
      <c r="FG462" s="93"/>
      <c r="FH462" s="93"/>
      <c r="FI462" s="93"/>
      <c r="FJ462" s="93"/>
      <c r="FK462" s="93"/>
      <c r="FL462" s="93"/>
      <c r="FM462" s="93"/>
      <c r="FN462" s="93"/>
      <c r="FO462" s="93"/>
      <c r="FP462" s="93"/>
      <c r="FQ462" s="93"/>
      <c r="FR462" s="93"/>
      <c r="FS462" s="93"/>
      <c r="FT462" s="93"/>
      <c r="FU462" s="93"/>
      <c r="FV462" s="93"/>
      <c r="FW462" s="93"/>
      <c r="FX462" s="93"/>
      <c r="FY462" s="93"/>
      <c r="FZ462" s="93"/>
      <c r="GA462" s="93"/>
      <c r="GB462" s="93"/>
      <c r="GC462" s="93"/>
      <c r="GD462" s="93"/>
      <c r="GE462" s="93"/>
      <c r="GF462" s="93"/>
      <c r="GG462" s="93"/>
      <c r="GH462" s="93"/>
      <c r="GI462" s="93"/>
      <c r="GJ462" s="93"/>
      <c r="GK462" s="93"/>
      <c r="GL462" s="93"/>
      <c r="GM462" s="93"/>
      <c r="GN462" s="93"/>
      <c r="GO462" s="93"/>
      <c r="GP462" s="93"/>
      <c r="GQ462" s="93"/>
      <c r="GR462" s="93"/>
      <c r="GS462" s="93"/>
      <c r="GT462" s="93"/>
      <c r="GU462" s="93"/>
      <c r="GV462" s="93"/>
      <c r="GW462" s="93"/>
      <c r="GX462" s="93"/>
      <c r="GY462" s="93"/>
      <c r="GZ462" s="93"/>
      <c r="HA462" s="93"/>
      <c r="HB462" s="93"/>
      <c r="HC462" s="93"/>
      <c r="HD462" s="93"/>
      <c r="HE462" s="93"/>
      <c r="HF462" s="93"/>
      <c r="HG462" s="93"/>
      <c r="HH462" s="93"/>
      <c r="HI462" s="93"/>
      <c r="HJ462" s="93"/>
      <c r="HK462" s="93"/>
      <c r="HL462" s="93"/>
      <c r="HM462" s="93"/>
      <c r="HN462" s="93"/>
      <c r="HO462" s="93"/>
      <c r="HP462" s="93"/>
      <c r="HQ462" s="93"/>
      <c r="HR462" s="93"/>
      <c r="HS462" s="93"/>
      <c r="HT462" s="93"/>
      <c r="HU462" s="93"/>
      <c r="HV462" s="93"/>
      <c r="HW462" s="93"/>
      <c r="HX462" s="93"/>
      <c r="HY462" s="93"/>
      <c r="HZ462" s="93"/>
      <c r="IA462" s="93"/>
      <c r="IB462" s="93"/>
      <c r="IC462" s="93"/>
      <c r="ID462" s="93"/>
      <c r="IE462" s="93"/>
      <c r="IF462" s="93"/>
      <c r="IG462" s="93"/>
      <c r="IH462" s="93"/>
      <c r="II462" s="93"/>
      <c r="IJ462" s="93"/>
      <c r="IK462" s="93"/>
      <c r="IL462" s="93"/>
      <c r="IM462" s="93"/>
      <c r="IN462" s="93"/>
      <c r="IO462" s="93"/>
      <c r="IP462" s="93"/>
      <c r="IQ462" s="93"/>
      <c r="IR462" s="93"/>
      <c r="IS462" s="93"/>
      <c r="IT462" s="93"/>
      <c r="IU462" s="93"/>
      <c r="IV462" s="93"/>
      <c r="IW462" s="93"/>
      <c r="IX462" s="93"/>
      <c r="IY462" s="93"/>
      <c r="IZ462" s="93"/>
      <c r="JA462" s="93"/>
      <c r="JB462" s="93"/>
    </row>
    <row r="463" spans="1:262" s="19" customFormat="1" x14ac:dyDescent="0.2">
      <c r="A463" s="171">
        <v>42943</v>
      </c>
      <c r="B463" s="172" t="s">
        <v>2157</v>
      </c>
      <c r="C463" s="184" t="s">
        <v>199</v>
      </c>
      <c r="D463" s="172" t="s">
        <v>1935</v>
      </c>
      <c r="E463" s="173" t="s">
        <v>143</v>
      </c>
      <c r="F463" s="174">
        <v>42942</v>
      </c>
      <c r="G463" s="175">
        <v>2017</v>
      </c>
      <c r="H463" s="171" t="s">
        <v>1987</v>
      </c>
      <c r="I463" s="171" t="str">
        <f t="shared" si="21"/>
        <v>PA</v>
      </c>
      <c r="J463" s="171" t="str">
        <f t="shared" si="22"/>
        <v>OH</v>
      </c>
      <c r="K463" s="176" t="str">
        <f t="shared" si="23"/>
        <v>Northeast</v>
      </c>
      <c r="L463" s="171" t="str">
        <f>INDEX('State '!$A$1:$C$62,MATCH($I463,'State '!$B:$B,0),3)</f>
        <v>Northeast</v>
      </c>
      <c r="M463" s="171" t="str">
        <f>INDEX('State '!$A$1:$C$62,MATCH($J463,'State '!$B:$B,0),3)</f>
        <v>Northeast</v>
      </c>
      <c r="N463" s="171"/>
      <c r="O463" s="178"/>
      <c r="P463" s="177"/>
      <c r="Q463" s="177">
        <v>180</v>
      </c>
      <c r="R463" s="178"/>
      <c r="S463" s="179" t="s">
        <v>135</v>
      </c>
      <c r="T463" s="176" t="s">
        <v>381</v>
      </c>
      <c r="U463" s="180" t="s">
        <v>2158</v>
      </c>
      <c r="V463" s="171" t="s">
        <v>2239</v>
      </c>
      <c r="W463" s="170"/>
      <c r="X463" s="170"/>
      <c r="Y463" s="170"/>
    </row>
    <row r="464" spans="1:262" s="19" customFormat="1" x14ac:dyDescent="0.2">
      <c r="A464" s="225">
        <v>43124</v>
      </c>
      <c r="B464" s="223" t="s">
        <v>2274</v>
      </c>
      <c r="C464" s="223" t="s">
        <v>1782</v>
      </c>
      <c r="D464" s="223" t="s">
        <v>1935</v>
      </c>
      <c r="E464" s="223" t="s">
        <v>2437</v>
      </c>
      <c r="F464" s="63"/>
      <c r="G464" s="64"/>
      <c r="H464" s="225" t="s">
        <v>8</v>
      </c>
      <c r="I464" s="225" t="str">
        <f t="shared" si="21"/>
        <v>OH</v>
      </c>
      <c r="J464" s="225" t="str">
        <f t="shared" si="22"/>
        <v>OH</v>
      </c>
      <c r="K464" s="231" t="str">
        <f t="shared" si="23"/>
        <v>Northeast</v>
      </c>
      <c r="L464" s="225" t="str">
        <f>INDEX('State '!$A$1:$C$62,MATCH($I464,'State '!$B:$B,0),3)</f>
        <v>Northeast</v>
      </c>
      <c r="M464" s="225" t="str">
        <f>INDEX('State '!$A$1:$C$62,MATCH($J464,'State '!$B:$B,0),3)</f>
        <v>Northeast</v>
      </c>
      <c r="N464" s="225"/>
      <c r="O464" s="178"/>
      <c r="P464" s="199"/>
      <c r="Q464" s="165"/>
      <c r="R464" s="104"/>
      <c r="S464" s="225" t="s">
        <v>135</v>
      </c>
      <c r="T464" s="225" t="s">
        <v>381</v>
      </c>
      <c r="U464" s="225" t="s">
        <v>382</v>
      </c>
      <c r="V464" s="225" t="s">
        <v>2236</v>
      </c>
      <c r="W464" s="223"/>
      <c r="X464" s="223"/>
      <c r="Y464" s="226"/>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c r="CC464" s="93"/>
      <c r="CD464" s="93"/>
      <c r="CE464" s="93"/>
      <c r="CF464" s="93"/>
      <c r="CG464" s="93"/>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c r="FA464" s="93"/>
      <c r="FB464" s="93"/>
      <c r="FC464" s="93"/>
      <c r="FD464" s="93"/>
      <c r="FE464" s="93"/>
      <c r="FF464" s="93"/>
      <c r="FG464" s="93"/>
      <c r="FH464" s="93"/>
      <c r="FI464" s="93"/>
      <c r="FJ464" s="93"/>
      <c r="FK464" s="93"/>
      <c r="FL464" s="93"/>
      <c r="FM464" s="93"/>
      <c r="FN464" s="93"/>
      <c r="FO464" s="93"/>
      <c r="FP464" s="93"/>
      <c r="FQ464" s="93"/>
      <c r="FR464" s="93"/>
      <c r="FS464" s="93"/>
      <c r="FT464" s="93"/>
      <c r="FU464" s="93"/>
      <c r="FV464" s="93"/>
      <c r="FW464" s="93"/>
      <c r="FX464" s="93"/>
      <c r="FY464" s="93"/>
      <c r="FZ464" s="93"/>
      <c r="GA464" s="93"/>
      <c r="GB464" s="93"/>
      <c r="GC464" s="93"/>
      <c r="GD464" s="93"/>
      <c r="GE464" s="93"/>
      <c r="GF464" s="93"/>
      <c r="GG464" s="93"/>
      <c r="GH464" s="93"/>
      <c r="GI464" s="93"/>
      <c r="GJ464" s="93"/>
      <c r="GK464" s="93"/>
      <c r="GL464" s="93"/>
      <c r="GM464" s="93"/>
      <c r="GN464" s="93"/>
      <c r="GO464" s="93"/>
      <c r="GP464" s="93"/>
      <c r="GQ464" s="93"/>
      <c r="GR464" s="93"/>
      <c r="GS464" s="93"/>
      <c r="GT464" s="93"/>
      <c r="GU464" s="93"/>
      <c r="GV464" s="93"/>
      <c r="GW464" s="93"/>
      <c r="GX464" s="93"/>
      <c r="GY464" s="93"/>
      <c r="GZ464" s="93"/>
      <c r="HA464" s="93"/>
      <c r="HB464" s="93"/>
      <c r="HC464" s="93"/>
      <c r="HD464" s="93"/>
      <c r="HE464" s="93"/>
      <c r="HF464" s="93"/>
      <c r="HG464" s="93"/>
      <c r="HH464" s="93"/>
      <c r="HI464" s="93"/>
      <c r="HJ464" s="93"/>
      <c r="HK464" s="93"/>
      <c r="HL464" s="93"/>
      <c r="HM464" s="93"/>
      <c r="HN464" s="93"/>
      <c r="HO464" s="93"/>
      <c r="HP464" s="93"/>
      <c r="HQ464" s="93"/>
      <c r="HR464" s="93"/>
      <c r="HS464" s="93"/>
      <c r="HT464" s="93"/>
      <c r="HU464" s="93"/>
      <c r="HV464" s="93"/>
      <c r="HW464" s="93"/>
      <c r="HX464" s="93"/>
      <c r="HY464" s="93"/>
      <c r="HZ464" s="93"/>
      <c r="IA464" s="93"/>
      <c r="IB464" s="93"/>
      <c r="IC464" s="93"/>
      <c r="ID464" s="93"/>
      <c r="IE464" s="93"/>
      <c r="IF464" s="93"/>
      <c r="IG464" s="93"/>
      <c r="IH464" s="93"/>
      <c r="II464" s="93"/>
      <c r="IJ464" s="93"/>
      <c r="IK464" s="93"/>
      <c r="IL464" s="93"/>
      <c r="IM464" s="93"/>
      <c r="IN464" s="93"/>
      <c r="IO464" s="93"/>
      <c r="IP464" s="93"/>
      <c r="IQ464" s="93"/>
      <c r="IR464" s="93"/>
      <c r="IS464" s="93"/>
      <c r="IT464" s="93"/>
      <c r="IU464" s="93"/>
      <c r="IV464" s="93"/>
      <c r="IW464" s="93"/>
      <c r="IX464" s="93"/>
      <c r="IY464" s="93"/>
      <c r="IZ464" s="93"/>
      <c r="JA464" s="93"/>
      <c r="JB464" s="93"/>
    </row>
    <row r="465" spans="1:262" x14ac:dyDescent="0.2">
      <c r="A465" s="196">
        <v>42614</v>
      </c>
      <c r="B465" s="184" t="s">
        <v>1937</v>
      </c>
      <c r="C465" s="184" t="s">
        <v>1782</v>
      </c>
      <c r="D465" s="184" t="s">
        <v>1935</v>
      </c>
      <c r="E465" s="184" t="s">
        <v>143</v>
      </c>
      <c r="F465" s="185">
        <v>42125</v>
      </c>
      <c r="G465" s="186">
        <v>2015</v>
      </c>
      <c r="H465" s="171" t="s">
        <v>8</v>
      </c>
      <c r="I465" s="171" t="str">
        <f t="shared" si="21"/>
        <v>OH</v>
      </c>
      <c r="J465" s="171" t="str">
        <f t="shared" si="22"/>
        <v>OH</v>
      </c>
      <c r="K465" s="171" t="str">
        <f t="shared" si="23"/>
        <v>Northeast</v>
      </c>
      <c r="L465" s="171" t="str">
        <f>INDEX('State '!$A$1:$C$62,MATCH($I465,'State '!$B:$B,0),3)</f>
        <v>Northeast</v>
      </c>
      <c r="M465" s="171" t="str">
        <f>INDEX('State '!$A$1:$C$62,MATCH($J465,'State '!$B:$B,0),3)</f>
        <v>Northeast</v>
      </c>
      <c r="N465" s="171"/>
      <c r="O465" s="178">
        <v>156</v>
      </c>
      <c r="P465" s="178"/>
      <c r="Q465" s="178">
        <v>290</v>
      </c>
      <c r="R465" s="177"/>
      <c r="S465" s="171" t="s">
        <v>135</v>
      </c>
      <c r="T465" s="171" t="s">
        <v>382</v>
      </c>
      <c r="U465" s="171" t="s">
        <v>382</v>
      </c>
      <c r="V465" s="171" t="s">
        <v>2236</v>
      </c>
      <c r="W465" s="170"/>
      <c r="X465" s="170"/>
      <c r="Y465" s="170"/>
      <c r="Z465" s="93"/>
      <c r="AA465" s="93"/>
      <c r="AB465" s="93"/>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c r="DY465" s="19"/>
      <c r="DZ465" s="19"/>
      <c r="EA465" s="19"/>
      <c r="EB465" s="19"/>
      <c r="EC465" s="19"/>
      <c r="ED465" s="19"/>
      <c r="EE465" s="19"/>
      <c r="EF465" s="19"/>
      <c r="EG465" s="19"/>
      <c r="EH465" s="19"/>
      <c r="EI465" s="19"/>
      <c r="EJ465" s="19"/>
      <c r="EK465" s="19"/>
      <c r="EL465" s="19"/>
      <c r="EM465" s="19"/>
      <c r="EN465" s="19"/>
      <c r="EO465" s="19"/>
      <c r="EP465" s="19"/>
      <c r="EQ465" s="19"/>
      <c r="ER465" s="19"/>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c r="IN465" s="19"/>
      <c r="IO465" s="19"/>
      <c r="IP465" s="19"/>
      <c r="IQ465" s="19"/>
      <c r="IR465" s="19"/>
      <c r="IS465" s="19"/>
      <c r="IT465" s="19"/>
      <c r="IU465" s="19"/>
      <c r="IV465" s="19"/>
      <c r="IW465" s="19"/>
      <c r="IX465" s="19"/>
      <c r="IY465" s="19"/>
      <c r="IZ465" s="19"/>
      <c r="JA465" s="19"/>
      <c r="JB465" s="19"/>
    </row>
    <row r="466" spans="1:262" x14ac:dyDescent="0.2">
      <c r="A466" s="171">
        <v>42612</v>
      </c>
      <c r="B466" s="184" t="s">
        <v>1986</v>
      </c>
      <c r="C466" s="184" t="s">
        <v>223</v>
      </c>
      <c r="D466" s="184" t="s">
        <v>140</v>
      </c>
      <c r="E466" s="184" t="s">
        <v>143</v>
      </c>
      <c r="F466" s="185">
        <v>42675</v>
      </c>
      <c r="G466" s="186">
        <v>2016</v>
      </c>
      <c r="H466" s="171" t="s">
        <v>1987</v>
      </c>
      <c r="I466" s="171" t="str">
        <f t="shared" si="21"/>
        <v>PA</v>
      </c>
      <c r="J466" s="171" t="str">
        <f t="shared" si="22"/>
        <v>OH</v>
      </c>
      <c r="K466" s="171" t="str">
        <f t="shared" si="23"/>
        <v>Northeast</v>
      </c>
      <c r="L466" s="171" t="str">
        <f>INDEX('State '!$A$1:$C$62,MATCH($I466,'State '!$B:$B,0),3)</f>
        <v>Northeast</v>
      </c>
      <c r="M466" s="171" t="str">
        <f>INDEX('State '!$A$1:$C$62,MATCH($J466,'State '!$B:$B,0),3)</f>
        <v>Northeast</v>
      </c>
      <c r="N466" s="171"/>
      <c r="O466" s="178">
        <v>111.8</v>
      </c>
      <c r="P466" s="178"/>
      <c r="Q466" s="178">
        <v>130</v>
      </c>
      <c r="R466" s="177"/>
      <c r="S466" s="171" t="s">
        <v>135</v>
      </c>
      <c r="T466" s="171" t="s">
        <v>381</v>
      </c>
      <c r="U466" s="171" t="s">
        <v>1988</v>
      </c>
      <c r="V466" s="171" t="s">
        <v>2239</v>
      </c>
      <c r="W466" s="170"/>
      <c r="X466" s="170"/>
      <c r="Y466" s="170"/>
      <c r="Z466" s="93"/>
      <c r="AA466" s="93"/>
      <c r="AB466" s="93"/>
    </row>
    <row r="467" spans="1:262" x14ac:dyDescent="0.2">
      <c r="A467" s="171">
        <v>43068</v>
      </c>
      <c r="B467" s="184" t="s">
        <v>2159</v>
      </c>
      <c r="C467" s="184" t="s">
        <v>223</v>
      </c>
      <c r="D467" s="184" t="s">
        <v>140</v>
      </c>
      <c r="E467" s="173" t="s">
        <v>143</v>
      </c>
      <c r="F467" s="185">
        <v>43005</v>
      </c>
      <c r="G467" s="186">
        <v>2017</v>
      </c>
      <c r="H467" s="171" t="s">
        <v>1758</v>
      </c>
      <c r="I467" s="171" t="str">
        <f t="shared" ref="I467:I530" si="24">LEFT($H467,2)</f>
        <v>PA</v>
      </c>
      <c r="J467" s="171" t="str">
        <f t="shared" ref="J467:J530" si="25">RIGHT($H467,2)</f>
        <v>VA</v>
      </c>
      <c r="K467" s="176" t="str">
        <f t="shared" ref="K467:K530" si="26">IF($L467=$M467,L467,CONCATENATE($L467,", ",IF(ISBLANK(N467),"",CONCATENATE(N467,", ")),$M467))</f>
        <v>Northeast</v>
      </c>
      <c r="L467" s="171" t="str">
        <f>INDEX('State '!$A$1:$C$62,MATCH($I467,'State '!$B:$B,0),3)</f>
        <v>Northeast</v>
      </c>
      <c r="M467" s="171" t="str">
        <f>INDEX('State '!$A$1:$C$62,MATCH($J467,'State '!$B:$B,0),3)</f>
        <v>Northeast</v>
      </c>
      <c r="N467" s="171"/>
      <c r="O467" s="178">
        <v>210</v>
      </c>
      <c r="P467" s="178"/>
      <c r="Q467" s="178">
        <v>155</v>
      </c>
      <c r="R467" s="177"/>
      <c r="S467" s="171" t="s">
        <v>135</v>
      </c>
      <c r="T467" s="171" t="s">
        <v>381</v>
      </c>
      <c r="U467" s="171" t="s">
        <v>2160</v>
      </c>
      <c r="V467" s="171" t="s">
        <v>2239</v>
      </c>
      <c r="W467" s="170"/>
      <c r="X467" s="170"/>
      <c r="Y467" s="170"/>
      <c r="Z467" s="93"/>
      <c r="AA467" s="93"/>
      <c r="AB467" s="93"/>
    </row>
    <row r="468" spans="1:262" s="19" customFormat="1" x14ac:dyDescent="0.2">
      <c r="A468" s="171">
        <v>42601</v>
      </c>
      <c r="B468" s="184" t="s">
        <v>1886</v>
      </c>
      <c r="C468" s="184" t="s">
        <v>1932</v>
      </c>
      <c r="D468" s="184" t="s">
        <v>140</v>
      </c>
      <c r="E468" s="184" t="s">
        <v>143</v>
      </c>
      <c r="F468" s="185">
        <v>42374</v>
      </c>
      <c r="G468" s="186">
        <v>2015</v>
      </c>
      <c r="H468" s="171" t="s">
        <v>1758</v>
      </c>
      <c r="I468" s="171" t="str">
        <f t="shared" si="24"/>
        <v>PA</v>
      </c>
      <c r="J468" s="171" t="str">
        <f t="shared" si="25"/>
        <v>VA</v>
      </c>
      <c r="K468" s="171" t="str">
        <f t="shared" si="26"/>
        <v>Northeast</v>
      </c>
      <c r="L468" s="171" t="str">
        <f>INDEX('State '!$A$1:$C$62,MATCH($I468,'State '!$B:$B,0),3)</f>
        <v>Northeast</v>
      </c>
      <c r="M468" s="171" t="str">
        <f>INDEX('State '!$A$1:$C$62,MATCH($J468,'State '!$B:$B,0),3)</f>
        <v>Northeast</v>
      </c>
      <c r="N468" s="171"/>
      <c r="O468" s="178">
        <v>610</v>
      </c>
      <c r="P468" s="178">
        <v>30</v>
      </c>
      <c r="Q468" s="178">
        <v>525</v>
      </c>
      <c r="R468" s="177">
        <v>42</v>
      </c>
      <c r="S468" s="171" t="s">
        <v>135</v>
      </c>
      <c r="T468" s="171" t="s">
        <v>381</v>
      </c>
      <c r="U468" s="171" t="s">
        <v>1887</v>
      </c>
      <c r="V468" s="171" t="s">
        <v>2239</v>
      </c>
      <c r="W468" s="170"/>
      <c r="X468" s="170"/>
      <c r="Y468" s="170"/>
    </row>
    <row r="469" spans="1:262" s="19" customFormat="1" x14ac:dyDescent="0.2">
      <c r="A469" s="171">
        <v>40380</v>
      </c>
      <c r="B469" s="172" t="s">
        <v>1008</v>
      </c>
      <c r="C469" s="172" t="s">
        <v>311</v>
      </c>
      <c r="D469" s="172" t="s">
        <v>134</v>
      </c>
      <c r="E469" s="173" t="s">
        <v>143</v>
      </c>
      <c r="F469" s="174">
        <v>39052</v>
      </c>
      <c r="G469" s="175">
        <v>2006</v>
      </c>
      <c r="H469" s="171" t="s">
        <v>0</v>
      </c>
      <c r="I469" s="171" t="str">
        <f t="shared" si="24"/>
        <v>LA</v>
      </c>
      <c r="J469" s="171" t="str">
        <f t="shared" si="25"/>
        <v>LA</v>
      </c>
      <c r="K469" s="171" t="str">
        <f t="shared" si="26"/>
        <v>South Central</v>
      </c>
      <c r="L469" s="171" t="str">
        <f>INDEX('State '!$A$1:$C$62,MATCH($I469,'State '!$B:$B,0),3)</f>
        <v>South Central</v>
      </c>
      <c r="M469" s="171" t="str">
        <f>INDEX('State '!$A$1:$C$62,MATCH($J469,'State '!$B:$B,0),3)</f>
        <v>South Central</v>
      </c>
      <c r="N469" s="171"/>
      <c r="O469" s="178">
        <v>30</v>
      </c>
      <c r="P469" s="177">
        <v>23</v>
      </c>
      <c r="Q469" s="177">
        <v>1000</v>
      </c>
      <c r="R469" s="178">
        <v>30</v>
      </c>
      <c r="S469" s="179" t="s">
        <v>135</v>
      </c>
      <c r="T469" s="176" t="s">
        <v>381</v>
      </c>
      <c r="U469" s="180" t="s">
        <v>1009</v>
      </c>
      <c r="V469" s="171"/>
      <c r="W469" s="170"/>
      <c r="X469" s="170"/>
      <c r="Y469" s="170"/>
    </row>
    <row r="470" spans="1:262" x14ac:dyDescent="0.2">
      <c r="A470" s="171">
        <v>42597</v>
      </c>
      <c r="B470" s="172" t="s">
        <v>2194</v>
      </c>
      <c r="C470" s="172" t="s">
        <v>261</v>
      </c>
      <c r="D470" s="172" t="s">
        <v>142</v>
      </c>
      <c r="E470" s="173" t="s">
        <v>143</v>
      </c>
      <c r="F470" s="174">
        <v>41936</v>
      </c>
      <c r="G470" s="175">
        <v>2014</v>
      </c>
      <c r="H470" s="171" t="s">
        <v>7</v>
      </c>
      <c r="I470" s="171" t="str">
        <f t="shared" si="24"/>
        <v>PA</v>
      </c>
      <c r="J470" s="171" t="str">
        <f t="shared" si="25"/>
        <v>PA</v>
      </c>
      <c r="K470" s="171" t="str">
        <f t="shared" si="26"/>
        <v>Northeast</v>
      </c>
      <c r="L470" s="171" t="str">
        <f>INDEX('State '!$A$1:$C$62,MATCH($I470,'State '!$B:$B,0),3)</f>
        <v>Northeast</v>
      </c>
      <c r="M470" s="171" t="str">
        <f>INDEX('State '!$A$1:$C$62,MATCH($J470,'State '!$B:$B,0),3)</f>
        <v>Northeast</v>
      </c>
      <c r="N470" s="171"/>
      <c r="O470" s="178">
        <v>121.7</v>
      </c>
      <c r="P470" s="177">
        <v>18.5</v>
      </c>
      <c r="Q470" s="177">
        <v>99</v>
      </c>
      <c r="R470" s="178"/>
      <c r="S470" s="179" t="s">
        <v>135</v>
      </c>
      <c r="T470" s="176" t="s">
        <v>381</v>
      </c>
      <c r="U470" s="180" t="s">
        <v>2195</v>
      </c>
      <c r="V470" s="171"/>
      <c r="W470" s="170"/>
      <c r="X470" s="170"/>
      <c r="Y470" s="170"/>
      <c r="Z470" s="93"/>
      <c r="AA470" s="93"/>
      <c r="AB470" s="93"/>
    </row>
    <row r="471" spans="1:262" x14ac:dyDescent="0.2">
      <c r="A471" s="171">
        <v>39990</v>
      </c>
      <c r="B471" s="172" t="s">
        <v>987</v>
      </c>
      <c r="C471" s="172" t="s">
        <v>308</v>
      </c>
      <c r="D471" s="172" t="s">
        <v>134</v>
      </c>
      <c r="E471" s="173" t="s">
        <v>143</v>
      </c>
      <c r="F471" s="174">
        <v>39387</v>
      </c>
      <c r="G471" s="175">
        <v>2007</v>
      </c>
      <c r="H471" s="171" t="s">
        <v>13</v>
      </c>
      <c r="I471" s="171" t="str">
        <f t="shared" si="24"/>
        <v>CA</v>
      </c>
      <c r="J471" s="171" t="str">
        <f t="shared" si="25"/>
        <v>CA</v>
      </c>
      <c r="K471" s="171" t="str">
        <f t="shared" si="26"/>
        <v>Pacific</v>
      </c>
      <c r="L471" s="171" t="str">
        <f>INDEX('State '!$A$1:$C$62,MATCH($I471,'State '!$B:$B,0),3)</f>
        <v>Pacific</v>
      </c>
      <c r="M471" s="171" t="str">
        <f>INDEX('State '!$A$1:$C$62,MATCH($J471,'State '!$B:$B,0),3)</f>
        <v>Pacific</v>
      </c>
      <c r="N471" s="171"/>
      <c r="O471" s="178">
        <v>30</v>
      </c>
      <c r="P471" s="177">
        <v>6.4</v>
      </c>
      <c r="Q471" s="177">
        <v>100</v>
      </c>
      <c r="R471" s="178">
        <v>24</v>
      </c>
      <c r="S471" s="179" t="s">
        <v>138</v>
      </c>
      <c r="T471" s="176" t="s">
        <v>187</v>
      </c>
      <c r="U471" s="180" t="s">
        <v>382</v>
      </c>
      <c r="V471" s="171"/>
      <c r="W471" s="170"/>
      <c r="X471" s="170"/>
      <c r="Y471" s="170"/>
      <c r="Z471" s="93"/>
      <c r="AA471" s="93"/>
      <c r="AB471" s="93"/>
    </row>
    <row r="472" spans="1:262" ht="25.5" x14ac:dyDescent="0.2">
      <c r="A472" s="228">
        <v>44008</v>
      </c>
      <c r="B472" s="224" t="s">
        <v>2375</v>
      </c>
      <c r="C472" s="224" t="s">
        <v>230</v>
      </c>
      <c r="D472" s="224" t="s">
        <v>140</v>
      </c>
      <c r="E472" s="224" t="s">
        <v>143</v>
      </c>
      <c r="F472" s="227">
        <v>44008</v>
      </c>
      <c r="G472" s="229">
        <v>2020</v>
      </c>
      <c r="H472" s="228" t="s">
        <v>2376</v>
      </c>
      <c r="I472" s="228" t="str">
        <f t="shared" si="24"/>
        <v>PA</v>
      </c>
      <c r="J472" s="228" t="str">
        <f t="shared" si="25"/>
        <v>ON</v>
      </c>
      <c r="K472" s="231" t="str">
        <f t="shared" si="26"/>
        <v>Northeast, Canada</v>
      </c>
      <c r="L472" s="225" t="str">
        <f>INDEX('State '!$A$1:$C$62,MATCH($I472,'State '!$B:$B,0),3)</f>
        <v>Northeast</v>
      </c>
      <c r="M472" s="225" t="str">
        <f>INDEX('State '!$A$1:$C$62,MATCH($J472,'State '!$B:$B,0),3)</f>
        <v>Canada</v>
      </c>
      <c r="N472" s="225"/>
      <c r="O472" s="178">
        <v>141</v>
      </c>
      <c r="P472" s="178">
        <v>25</v>
      </c>
      <c r="Q472" s="232">
        <v>300</v>
      </c>
      <c r="R472" s="229">
        <v>26</v>
      </c>
      <c r="S472" s="228" t="s">
        <v>135</v>
      </c>
      <c r="T472" s="228" t="s">
        <v>381</v>
      </c>
      <c r="U472" s="228" t="s">
        <v>2546</v>
      </c>
      <c r="V472" s="225" t="s">
        <v>2239</v>
      </c>
      <c r="W472" s="223"/>
      <c r="X472" s="223"/>
      <c r="Y472" s="156" t="s">
        <v>2562</v>
      </c>
      <c r="Z472" s="93"/>
      <c r="AA472" s="93"/>
      <c r="AB472" s="93"/>
    </row>
    <row r="473" spans="1:262" x14ac:dyDescent="0.2">
      <c r="A473" s="225">
        <v>43838</v>
      </c>
      <c r="B473" s="223" t="s">
        <v>2682</v>
      </c>
      <c r="C473" s="223" t="s">
        <v>201</v>
      </c>
      <c r="D473" s="223" t="s">
        <v>140</v>
      </c>
      <c r="E473" s="112" t="s">
        <v>143</v>
      </c>
      <c r="F473" s="63">
        <v>43811</v>
      </c>
      <c r="G473" s="64">
        <v>2019</v>
      </c>
      <c r="H473" s="225" t="s">
        <v>388</v>
      </c>
      <c r="I473" s="225" t="str">
        <f t="shared" si="24"/>
        <v>PA</v>
      </c>
      <c r="J473" s="225" t="str">
        <f t="shared" si="25"/>
        <v>NY</v>
      </c>
      <c r="K473" s="231" t="str">
        <f t="shared" si="26"/>
        <v>Northeast</v>
      </c>
      <c r="L473" s="225" t="str">
        <f>INDEX('State '!$A$1:$C$62,MATCH($I473,'State '!$B:$B,0),3)</f>
        <v>Northeast</v>
      </c>
      <c r="M473" s="225" t="str">
        <f>INDEX('State '!$A$1:$C$62,MATCH($J473,'State '!$B:$B,0),3)</f>
        <v>Northeast</v>
      </c>
      <c r="N473" s="225"/>
      <c r="O473" s="178">
        <v>3.06</v>
      </c>
      <c r="P473" s="199"/>
      <c r="Q473" s="165">
        <v>15</v>
      </c>
      <c r="R473" s="104"/>
      <c r="S473" s="225" t="s">
        <v>135</v>
      </c>
      <c r="T473" s="225" t="s">
        <v>381</v>
      </c>
      <c r="U473" s="225" t="s">
        <v>2690</v>
      </c>
      <c r="V473" s="225" t="s">
        <v>2239</v>
      </c>
      <c r="W473" s="223" t="s">
        <v>2683</v>
      </c>
      <c r="X473" s="223"/>
      <c r="Y473" s="226"/>
      <c r="Z473" s="93"/>
      <c r="AA473" s="93"/>
      <c r="AB473" s="93"/>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c r="DV473" s="19"/>
      <c r="DW473" s="19"/>
      <c r="DX473" s="19"/>
      <c r="DY473" s="19"/>
      <c r="DZ473" s="19"/>
      <c r="EA473" s="19"/>
      <c r="EB473" s="19"/>
      <c r="EC473" s="19"/>
      <c r="ED473" s="19"/>
      <c r="EE473" s="19"/>
      <c r="EF473" s="19"/>
      <c r="EG473" s="19"/>
      <c r="EH473" s="19"/>
      <c r="EI473" s="19"/>
      <c r="EJ473" s="19"/>
      <c r="EK473" s="19"/>
      <c r="EL473" s="19"/>
      <c r="EM473" s="19"/>
      <c r="EN473" s="19"/>
      <c r="EO473" s="19"/>
      <c r="EP473" s="19"/>
      <c r="EQ473" s="19"/>
      <c r="ER473" s="19"/>
      <c r="ES473" s="19"/>
      <c r="ET473" s="19"/>
      <c r="EU473" s="19"/>
      <c r="EV473" s="19"/>
      <c r="EW473" s="19"/>
      <c r="EX473" s="19"/>
      <c r="EY473" s="19"/>
      <c r="EZ473" s="19"/>
      <c r="FA473" s="19"/>
      <c r="FB473" s="19"/>
      <c r="FC473" s="19"/>
      <c r="FD473" s="19"/>
      <c r="FE473" s="19"/>
      <c r="FF473" s="19"/>
      <c r="FG473" s="19"/>
      <c r="FH473" s="19"/>
      <c r="FI473" s="19"/>
      <c r="FJ473" s="19"/>
      <c r="FK473" s="19"/>
      <c r="FL473" s="19"/>
      <c r="FM473" s="19"/>
      <c r="FN473" s="19"/>
      <c r="FO473" s="19"/>
      <c r="FP473" s="19"/>
      <c r="FQ473" s="19"/>
      <c r="FR473" s="19"/>
      <c r="FS473" s="19"/>
      <c r="FT473" s="19"/>
      <c r="FU473" s="19"/>
      <c r="FV473" s="19"/>
      <c r="FW473" s="19"/>
      <c r="FX473" s="19"/>
      <c r="FY473" s="19"/>
      <c r="FZ473" s="19"/>
      <c r="GA473" s="19"/>
      <c r="GB473" s="19"/>
      <c r="GC473" s="19"/>
      <c r="GD473" s="19"/>
      <c r="GE473" s="19"/>
      <c r="GF473" s="19"/>
      <c r="GG473" s="19"/>
      <c r="GH473" s="19"/>
      <c r="GI473" s="19"/>
      <c r="GJ473" s="19"/>
      <c r="GK473" s="19"/>
      <c r="GL473" s="19"/>
      <c r="GM473" s="19"/>
      <c r="GN473" s="19"/>
      <c r="GO473" s="19"/>
      <c r="GP473" s="19"/>
      <c r="GQ473" s="19"/>
      <c r="GR473" s="19"/>
      <c r="GS473" s="19"/>
      <c r="GT473" s="19"/>
      <c r="GU473" s="19"/>
      <c r="GV473" s="19"/>
      <c r="GW473" s="19"/>
      <c r="GX473" s="19"/>
      <c r="GY473" s="19"/>
      <c r="GZ473" s="19"/>
      <c r="HA473" s="19"/>
      <c r="HB473" s="19"/>
      <c r="HC473" s="19"/>
      <c r="HD473" s="19"/>
      <c r="HE473" s="19"/>
      <c r="HF473" s="19"/>
      <c r="HG473" s="19"/>
      <c r="HH473" s="19"/>
      <c r="HI473" s="19"/>
      <c r="HJ473" s="19"/>
      <c r="HK473" s="19"/>
      <c r="HL473" s="19"/>
      <c r="HM473" s="19"/>
      <c r="HN473" s="19"/>
      <c r="HO473" s="19"/>
      <c r="HP473" s="19"/>
      <c r="HQ473" s="19"/>
      <c r="HR473" s="19"/>
      <c r="HS473" s="19"/>
      <c r="HT473" s="19"/>
      <c r="HU473" s="19"/>
      <c r="HV473" s="19"/>
      <c r="HW473" s="19"/>
      <c r="HX473" s="19"/>
      <c r="HY473" s="19"/>
      <c r="HZ473" s="19"/>
      <c r="IA473" s="19"/>
      <c r="IB473" s="19"/>
      <c r="IC473" s="19"/>
      <c r="ID473" s="19"/>
      <c r="IE473" s="19"/>
      <c r="IF473" s="19"/>
      <c r="IG473" s="19"/>
      <c r="IH473" s="19"/>
      <c r="II473" s="19"/>
      <c r="IJ473" s="19"/>
      <c r="IK473" s="19"/>
      <c r="IL473" s="19"/>
      <c r="IM473" s="19"/>
      <c r="IN473" s="19"/>
      <c r="IO473" s="19"/>
      <c r="IP473" s="19"/>
      <c r="IQ473" s="19"/>
      <c r="IR473" s="19"/>
      <c r="IS473" s="19"/>
      <c r="IT473" s="19"/>
      <c r="IU473" s="19"/>
      <c r="IV473" s="19"/>
      <c r="IW473" s="19"/>
      <c r="IX473" s="19"/>
      <c r="IY473" s="19"/>
      <c r="IZ473" s="19"/>
      <c r="JA473" s="19"/>
      <c r="JB473" s="19"/>
    </row>
    <row r="474" spans="1:262" x14ac:dyDescent="0.2">
      <c r="A474" s="171">
        <v>41676</v>
      </c>
      <c r="B474" s="172" t="s">
        <v>1930</v>
      </c>
      <c r="C474" s="172" t="s">
        <v>261</v>
      </c>
      <c r="D474" s="172" t="s">
        <v>140</v>
      </c>
      <c r="E474" s="173" t="s">
        <v>143</v>
      </c>
      <c r="F474" s="174">
        <v>41940</v>
      </c>
      <c r="G474" s="175">
        <v>2014</v>
      </c>
      <c r="H474" s="171" t="s">
        <v>54</v>
      </c>
      <c r="I474" s="171" t="str">
        <f t="shared" si="24"/>
        <v>MD</v>
      </c>
      <c r="J474" s="171" t="str">
        <f t="shared" si="25"/>
        <v>MD</v>
      </c>
      <c r="K474" s="171" t="str">
        <f t="shared" si="26"/>
        <v>Northeast</v>
      </c>
      <c r="L474" s="171" t="str">
        <f>INDEX('State '!$A$1:$C$62,MATCH($I474,'State '!$B:$B,0),3)</f>
        <v>Northeast</v>
      </c>
      <c r="M474" s="171" t="str">
        <f>INDEX('State '!$A$1:$C$62,MATCH($J474,'State '!$B:$B,0),3)</f>
        <v>Northeast</v>
      </c>
      <c r="N474" s="171"/>
      <c r="O474" s="178">
        <v>132</v>
      </c>
      <c r="P474" s="177">
        <v>21</v>
      </c>
      <c r="Q474" s="177"/>
      <c r="R474" s="178">
        <v>26</v>
      </c>
      <c r="S474" s="179" t="s">
        <v>135</v>
      </c>
      <c r="T474" s="176" t="s">
        <v>381</v>
      </c>
      <c r="U474" s="180" t="s">
        <v>1864</v>
      </c>
      <c r="V474" s="171"/>
      <c r="W474" s="170"/>
      <c r="X474" s="170"/>
      <c r="Y474" s="170"/>
      <c r="Z474" s="93"/>
      <c r="AA474" s="93"/>
      <c r="AB474" s="93"/>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c r="DY474" s="19"/>
      <c r="DZ474" s="19"/>
      <c r="EA474" s="19"/>
      <c r="EB474" s="19"/>
      <c r="EC474" s="19"/>
      <c r="ED474" s="19"/>
      <c r="EE474" s="19"/>
      <c r="EF474" s="19"/>
      <c r="EG474" s="19"/>
      <c r="EH474" s="19"/>
      <c r="EI474" s="19"/>
      <c r="EJ474" s="19"/>
      <c r="EK474" s="19"/>
      <c r="EL474" s="19"/>
      <c r="EM474" s="19"/>
      <c r="EN474" s="19"/>
      <c r="EO474" s="19"/>
      <c r="EP474" s="19"/>
      <c r="EQ474" s="19"/>
      <c r="ER474" s="19"/>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c r="IN474" s="19"/>
      <c r="IO474" s="19"/>
      <c r="IP474" s="19"/>
      <c r="IQ474" s="19"/>
      <c r="IR474" s="19"/>
      <c r="IS474" s="19"/>
      <c r="IT474" s="19"/>
      <c r="IU474" s="19"/>
      <c r="IV474" s="19"/>
      <c r="IW474" s="19"/>
      <c r="IX474" s="19"/>
      <c r="IY474" s="19"/>
      <c r="IZ474" s="19"/>
      <c r="JA474" s="19"/>
      <c r="JB474" s="19"/>
    </row>
    <row r="475" spans="1:262" s="19" customFormat="1" x14ac:dyDescent="0.2">
      <c r="A475" s="171">
        <v>41215</v>
      </c>
      <c r="B475" s="172" t="s">
        <v>475</v>
      </c>
      <c r="C475" s="172" t="s">
        <v>201</v>
      </c>
      <c r="D475" s="172" t="s">
        <v>140</v>
      </c>
      <c r="E475" s="173" t="s">
        <v>143</v>
      </c>
      <c r="F475" s="174">
        <v>41213</v>
      </c>
      <c r="G475" s="175">
        <v>2012</v>
      </c>
      <c r="H475" s="171" t="s">
        <v>7</v>
      </c>
      <c r="I475" s="171" t="str">
        <f t="shared" si="24"/>
        <v>PA</v>
      </c>
      <c r="J475" s="171" t="str">
        <f t="shared" si="25"/>
        <v>PA</v>
      </c>
      <c r="K475" s="171" t="str">
        <f t="shared" si="26"/>
        <v>Northeast</v>
      </c>
      <c r="L475" s="171" t="str">
        <f>INDEX('State '!$A$1:$C$62,MATCH($I475,'State '!$B:$B,0),3)</f>
        <v>Northeast</v>
      </c>
      <c r="M475" s="171" t="str">
        <f>INDEX('State '!$A$1:$C$62,MATCH($J475,'State '!$B:$B,0),3)</f>
        <v>Northeast</v>
      </c>
      <c r="N475" s="171"/>
      <c r="O475" s="178">
        <v>35.823</v>
      </c>
      <c r="P475" s="177">
        <v>4.8499999999999996</v>
      </c>
      <c r="Q475" s="177">
        <v>150</v>
      </c>
      <c r="R475" s="178">
        <v>24</v>
      </c>
      <c r="S475" s="179" t="s">
        <v>135</v>
      </c>
      <c r="T475" s="176" t="s">
        <v>381</v>
      </c>
      <c r="U475" s="180" t="s">
        <v>476</v>
      </c>
      <c r="V475" s="171"/>
      <c r="W475" s="170"/>
      <c r="X475" s="170"/>
      <c r="Y475" s="170"/>
    </row>
    <row r="476" spans="1:262" s="19" customFormat="1" ht="25.5" x14ac:dyDescent="0.2">
      <c r="A476" s="225">
        <v>43791</v>
      </c>
      <c r="B476" s="223" t="s">
        <v>2680</v>
      </c>
      <c r="C476" s="223" t="s">
        <v>201</v>
      </c>
      <c r="D476" s="223" t="s">
        <v>134</v>
      </c>
      <c r="E476" s="112" t="s">
        <v>143</v>
      </c>
      <c r="F476" s="63">
        <v>43781</v>
      </c>
      <c r="G476" s="64">
        <v>2019</v>
      </c>
      <c r="H476" s="225" t="s">
        <v>7</v>
      </c>
      <c r="I476" s="225" t="str">
        <f t="shared" si="24"/>
        <v>PA</v>
      </c>
      <c r="J476" s="225" t="str">
        <f t="shared" si="25"/>
        <v>PA</v>
      </c>
      <c r="K476" s="231" t="str">
        <f t="shared" si="26"/>
        <v>Northeast</v>
      </c>
      <c r="L476" s="225" t="str">
        <f>INDEX('State '!$A$1:$C$62,MATCH($I476,'State '!$B:$B,0),3)</f>
        <v>Northeast</v>
      </c>
      <c r="M476" s="225" t="str">
        <f>INDEX('State '!$A$1:$C$62,MATCH($J476,'State '!$B:$B,0),3)</f>
        <v>Northeast</v>
      </c>
      <c r="N476" s="225"/>
      <c r="O476" s="178">
        <v>20.2</v>
      </c>
      <c r="P476" s="199">
        <v>4.5</v>
      </c>
      <c r="Q476" s="165">
        <v>133</v>
      </c>
      <c r="R476" s="104">
        <v>12</v>
      </c>
      <c r="S476" s="225" t="s">
        <v>138</v>
      </c>
      <c r="T476" s="225" t="s">
        <v>381</v>
      </c>
      <c r="U476" s="225" t="s">
        <v>2689</v>
      </c>
      <c r="V476" s="225" t="s">
        <v>2236</v>
      </c>
      <c r="W476" s="223" t="s">
        <v>2681</v>
      </c>
      <c r="X476" s="223" t="s">
        <v>2903</v>
      </c>
      <c r="Y476" s="226"/>
    </row>
    <row r="477" spans="1:262" ht="25.5" x14ac:dyDescent="0.2">
      <c r="A477" s="171">
        <v>42083</v>
      </c>
      <c r="B477" s="172" t="s">
        <v>1942</v>
      </c>
      <c r="C477" s="172" t="s">
        <v>204</v>
      </c>
      <c r="D477" s="172" t="s">
        <v>140</v>
      </c>
      <c r="E477" s="173" t="s">
        <v>143</v>
      </c>
      <c r="F477" s="174">
        <v>42271</v>
      </c>
      <c r="G477" s="175">
        <v>2015</v>
      </c>
      <c r="H477" s="171" t="s">
        <v>7</v>
      </c>
      <c r="I477" s="171" t="str">
        <f t="shared" si="24"/>
        <v>PA</v>
      </c>
      <c r="J477" s="171" t="str">
        <f t="shared" si="25"/>
        <v>PA</v>
      </c>
      <c r="K477" s="171" t="str">
        <f t="shared" si="26"/>
        <v>Northeast</v>
      </c>
      <c r="L477" s="171" t="str">
        <f>INDEX('State '!$A$1:$C$62,MATCH($I477,'State '!$B:$B,0),3)</f>
        <v>Northeast</v>
      </c>
      <c r="M477" s="171" t="str">
        <f>INDEX('State '!$A$1:$C$62,MATCH($J477,'State '!$B:$B,0),3)</f>
        <v>Northeast</v>
      </c>
      <c r="N477" s="171"/>
      <c r="O477" s="178">
        <v>76.099999999999994</v>
      </c>
      <c r="P477" s="177">
        <v>23</v>
      </c>
      <c r="Q477" s="177">
        <v>175</v>
      </c>
      <c r="R477" s="178">
        <v>24</v>
      </c>
      <c r="S477" s="179" t="s">
        <v>135</v>
      </c>
      <c r="T477" s="176" t="s">
        <v>381</v>
      </c>
      <c r="U477" s="180" t="s">
        <v>1943</v>
      </c>
      <c r="V477" s="171" t="s">
        <v>2236</v>
      </c>
      <c r="W477" s="170"/>
      <c r="X477" s="170"/>
      <c r="Y477" s="170"/>
      <c r="Z477" s="93"/>
      <c r="AA477" s="93"/>
      <c r="AB477" s="93"/>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19"/>
      <c r="DX477" s="19"/>
      <c r="DY477" s="19"/>
      <c r="DZ477" s="19"/>
      <c r="EA477" s="19"/>
      <c r="EB477" s="19"/>
      <c r="EC477" s="19"/>
      <c r="ED477" s="19"/>
      <c r="EE477" s="19"/>
      <c r="EF477" s="19"/>
      <c r="EG477" s="19"/>
      <c r="EH477" s="19"/>
      <c r="EI477" s="19"/>
      <c r="EJ477" s="19"/>
      <c r="EK477" s="19"/>
      <c r="EL477" s="19"/>
      <c r="EM477" s="19"/>
      <c r="EN477" s="19"/>
      <c r="EO477" s="19"/>
      <c r="EP477" s="19"/>
      <c r="EQ477" s="19"/>
      <c r="ER477" s="19"/>
      <c r="ES477" s="19"/>
      <c r="ET477" s="19"/>
      <c r="EU477" s="19"/>
      <c r="EV477" s="19"/>
      <c r="EW477" s="19"/>
      <c r="EX477" s="19"/>
      <c r="EY477" s="19"/>
      <c r="EZ477" s="19"/>
      <c r="FA477" s="19"/>
      <c r="FB477" s="19"/>
      <c r="FC477" s="19"/>
      <c r="FD477" s="19"/>
      <c r="FE477" s="19"/>
      <c r="FF477" s="19"/>
      <c r="FG477" s="19"/>
      <c r="FH477" s="19"/>
      <c r="FI477" s="19"/>
      <c r="FJ477" s="19"/>
      <c r="FK477" s="19"/>
      <c r="FL477" s="19"/>
      <c r="FM477" s="19"/>
      <c r="FN477" s="19"/>
      <c r="FO477" s="19"/>
      <c r="FP477" s="19"/>
      <c r="FQ477" s="19"/>
      <c r="FR477" s="19"/>
      <c r="FS477" s="19"/>
      <c r="FT477" s="19"/>
      <c r="FU477" s="19"/>
      <c r="FV477" s="19"/>
      <c r="FW477" s="19"/>
      <c r="FX477" s="19"/>
      <c r="FY477" s="19"/>
      <c r="FZ477" s="19"/>
      <c r="GA477" s="19"/>
      <c r="GB477" s="19"/>
      <c r="GC477" s="19"/>
      <c r="GD477" s="19"/>
      <c r="GE477" s="19"/>
      <c r="GF477" s="19"/>
      <c r="GG477" s="19"/>
      <c r="GH477" s="19"/>
      <c r="GI477" s="19"/>
      <c r="GJ477" s="19"/>
      <c r="GK477" s="19"/>
      <c r="GL477" s="19"/>
      <c r="GM477" s="19"/>
      <c r="GN477" s="19"/>
      <c r="GO477" s="19"/>
      <c r="GP477" s="19"/>
      <c r="GQ477" s="19"/>
      <c r="GR477" s="19"/>
      <c r="GS477" s="19"/>
      <c r="GT477" s="19"/>
      <c r="GU477" s="19"/>
      <c r="GV477" s="19"/>
      <c r="GW477" s="19"/>
      <c r="GX477" s="19"/>
      <c r="GY477" s="19"/>
      <c r="GZ477" s="19"/>
      <c r="HA477" s="19"/>
      <c r="HB477" s="19"/>
      <c r="HC477" s="19"/>
      <c r="HD477" s="19"/>
      <c r="HE477" s="19"/>
      <c r="HF477" s="19"/>
      <c r="HG477" s="19"/>
      <c r="HH477" s="19"/>
      <c r="HI477" s="19"/>
      <c r="HJ477" s="19"/>
      <c r="HK477" s="19"/>
      <c r="HL477" s="19"/>
      <c r="HM477" s="19"/>
      <c r="HN477" s="19"/>
      <c r="HO477" s="19"/>
      <c r="HP477" s="19"/>
      <c r="HQ477" s="19"/>
      <c r="HR477" s="19"/>
      <c r="HS477" s="19"/>
      <c r="HT477" s="19"/>
      <c r="HU477" s="19"/>
      <c r="HV477" s="19"/>
      <c r="HW477" s="19"/>
      <c r="HX477" s="19"/>
      <c r="HY477" s="19"/>
      <c r="HZ477" s="19"/>
      <c r="IA477" s="19"/>
      <c r="IB477" s="19"/>
      <c r="IC477" s="19"/>
      <c r="ID477" s="19"/>
      <c r="IE477" s="19"/>
      <c r="IF477" s="19"/>
      <c r="IG477" s="19"/>
      <c r="IH477" s="19"/>
      <c r="II477" s="19"/>
      <c r="IJ477" s="19"/>
      <c r="IK477" s="19"/>
      <c r="IL477" s="19"/>
      <c r="IM477" s="19"/>
      <c r="IN477" s="19"/>
      <c r="IO477" s="19"/>
      <c r="IP477" s="19"/>
      <c r="IQ477" s="19"/>
      <c r="IR477" s="19"/>
      <c r="IS477" s="19"/>
      <c r="IT477" s="19"/>
      <c r="IU477" s="19"/>
      <c r="IV477" s="19"/>
      <c r="IW477" s="19"/>
      <c r="IX477" s="19"/>
      <c r="IY477" s="19"/>
      <c r="IZ477" s="19"/>
      <c r="JA477" s="19"/>
      <c r="JB477" s="19"/>
    </row>
    <row r="478" spans="1:262" ht="25.5" x14ac:dyDescent="0.2">
      <c r="A478" s="225">
        <v>44018</v>
      </c>
      <c r="B478" s="223" t="s">
        <v>2627</v>
      </c>
      <c r="C478" s="223" t="s">
        <v>1775</v>
      </c>
      <c r="D478" s="223" t="s">
        <v>140</v>
      </c>
      <c r="E478" s="223" t="s">
        <v>143</v>
      </c>
      <c r="F478" s="63">
        <v>44014</v>
      </c>
      <c r="G478" s="64">
        <v>2020</v>
      </c>
      <c r="H478" s="225" t="s">
        <v>2624</v>
      </c>
      <c r="I478" s="225" t="str">
        <f t="shared" si="24"/>
        <v>TX</v>
      </c>
      <c r="J478" s="225" t="str">
        <f t="shared" si="25"/>
        <v>MX</v>
      </c>
      <c r="K478" s="231" t="str">
        <f t="shared" si="26"/>
        <v>South Central, Mountain, Pacific, Mexico</v>
      </c>
      <c r="L478" s="225" t="str">
        <f>INDEX('State '!$A$1:$C$62,MATCH($I478,'State '!$B:$B,0),3)</f>
        <v>South Central</v>
      </c>
      <c r="M478" s="225" t="str">
        <f>INDEX('State '!$A$1:$C$62,MATCH($J478,'State '!$B:$B,0),3)</f>
        <v>Mexico</v>
      </c>
      <c r="N478" s="225" t="s">
        <v>2626</v>
      </c>
      <c r="O478" s="178">
        <v>122</v>
      </c>
      <c r="P478" s="178">
        <v>17</v>
      </c>
      <c r="Q478" s="165">
        <v>321</v>
      </c>
      <c r="R478" s="104">
        <v>30</v>
      </c>
      <c r="S478" s="225" t="s">
        <v>135</v>
      </c>
      <c r="T478" s="225" t="s">
        <v>381</v>
      </c>
      <c r="U478" s="225" t="s">
        <v>2625</v>
      </c>
      <c r="V478" s="225" t="s">
        <v>2239</v>
      </c>
      <c r="W478" s="223"/>
      <c r="X478" s="223"/>
      <c r="Y478" s="226"/>
      <c r="Z478" s="93"/>
      <c r="AA478" s="93"/>
      <c r="AB478" s="93"/>
    </row>
    <row r="479" spans="1:262" ht="38.25" x14ac:dyDescent="0.2">
      <c r="A479" s="196">
        <v>43468</v>
      </c>
      <c r="B479" s="184" t="s">
        <v>2750</v>
      </c>
      <c r="C479" s="184" t="s">
        <v>201</v>
      </c>
      <c r="D479" s="184" t="s">
        <v>140</v>
      </c>
      <c r="E479" s="184" t="s">
        <v>143</v>
      </c>
      <c r="F479" s="185">
        <v>43456</v>
      </c>
      <c r="G479" s="186">
        <v>2018</v>
      </c>
      <c r="H479" s="171" t="s">
        <v>7</v>
      </c>
      <c r="I479" s="171" t="str">
        <f t="shared" si="24"/>
        <v>PA</v>
      </c>
      <c r="J479" s="171" t="str">
        <f t="shared" si="25"/>
        <v>PA</v>
      </c>
      <c r="K479" s="176" t="str">
        <f t="shared" si="26"/>
        <v>Northeast</v>
      </c>
      <c r="L479" s="171" t="str">
        <f>INDEX('State '!$A$1:$C$62,MATCH($I479,'State '!$B:$B,0),3)</f>
        <v>Northeast</v>
      </c>
      <c r="M479" s="171" t="str">
        <f>INDEX('State '!$A$1:$C$62,MATCH($J479,'State '!$B:$B,0),3)</f>
        <v>Northeast</v>
      </c>
      <c r="N479" s="171"/>
      <c r="O479" s="178">
        <v>39.5</v>
      </c>
      <c r="P479" s="178">
        <f>14.4+5.8</f>
        <v>20.2</v>
      </c>
      <c r="Q479" s="178"/>
      <c r="R479" s="177" t="s">
        <v>2753</v>
      </c>
      <c r="S479" s="171" t="s">
        <v>135</v>
      </c>
      <c r="T479" s="171" t="s">
        <v>381</v>
      </c>
      <c r="U479" s="171" t="s">
        <v>2751</v>
      </c>
      <c r="V479" s="171" t="s">
        <v>2472</v>
      </c>
      <c r="W479" s="170" t="s">
        <v>2754</v>
      </c>
      <c r="X479" s="170"/>
      <c r="Y479" s="170" t="s">
        <v>2752</v>
      </c>
      <c r="Z479" s="93"/>
      <c r="AA479" s="93"/>
      <c r="AB479" s="93"/>
    </row>
    <row r="480" spans="1:262" s="19" customFormat="1" x14ac:dyDescent="0.2">
      <c r="A480" s="171">
        <v>39990</v>
      </c>
      <c r="B480" s="184" t="s">
        <v>1648</v>
      </c>
      <c r="C480" s="184" t="s">
        <v>374</v>
      </c>
      <c r="D480" s="184" t="s">
        <v>140</v>
      </c>
      <c r="E480" s="184" t="s">
        <v>143</v>
      </c>
      <c r="F480" s="185">
        <v>36100</v>
      </c>
      <c r="G480" s="186">
        <v>1998</v>
      </c>
      <c r="H480" s="171" t="s">
        <v>0</v>
      </c>
      <c r="I480" s="171" t="str">
        <f t="shared" si="24"/>
        <v>LA</v>
      </c>
      <c r="J480" s="171" t="str">
        <f t="shared" si="25"/>
        <v>LA</v>
      </c>
      <c r="K480" s="171" t="str">
        <f t="shared" si="26"/>
        <v>South Central</v>
      </c>
      <c r="L480" s="171" t="str">
        <f>INDEX('State '!$A$1:$C$62,MATCH($I480,'State '!$B:$B,0),3)</f>
        <v>South Central</v>
      </c>
      <c r="M480" s="171" t="str">
        <f>INDEX('State '!$A$1:$C$62,MATCH($J480,'State '!$B:$B,0),3)</f>
        <v>South Central</v>
      </c>
      <c r="N480" s="171"/>
      <c r="O480" s="178">
        <v>32</v>
      </c>
      <c r="P480" s="178">
        <v>90</v>
      </c>
      <c r="Q480" s="178">
        <v>170</v>
      </c>
      <c r="R480" s="177">
        <v>20</v>
      </c>
      <c r="S480" s="171" t="s">
        <v>135</v>
      </c>
      <c r="T480" s="171" t="s">
        <v>381</v>
      </c>
      <c r="U480" s="171" t="s">
        <v>1649</v>
      </c>
      <c r="V480" s="171"/>
      <c r="W480" s="170"/>
      <c r="X480" s="170"/>
      <c r="Y480" s="170"/>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c r="EU480" s="93"/>
      <c r="EV480" s="93"/>
      <c r="EW480" s="93"/>
      <c r="EX480" s="93"/>
      <c r="EY480" s="93"/>
      <c r="EZ480" s="93"/>
      <c r="FA480" s="93"/>
      <c r="FB480" s="93"/>
      <c r="FC480" s="93"/>
      <c r="FD480" s="93"/>
      <c r="FE480" s="93"/>
      <c r="FF480" s="93"/>
      <c r="FG480" s="93"/>
      <c r="FH480" s="93"/>
      <c r="FI480" s="93"/>
      <c r="FJ480" s="93"/>
      <c r="FK480" s="93"/>
      <c r="FL480" s="93"/>
      <c r="FM480" s="93"/>
      <c r="FN480" s="93"/>
      <c r="FO480" s="93"/>
      <c r="FP480" s="93"/>
      <c r="FQ480" s="93"/>
      <c r="FR480" s="93"/>
      <c r="FS480" s="93"/>
      <c r="FT480" s="93"/>
      <c r="FU480" s="93"/>
      <c r="FV480" s="93"/>
      <c r="FW480" s="93"/>
      <c r="FX480" s="93"/>
      <c r="FY480" s="93"/>
      <c r="FZ480" s="93"/>
      <c r="GA480" s="93"/>
      <c r="GB480" s="93"/>
      <c r="GC480" s="93"/>
      <c r="GD480" s="93"/>
      <c r="GE480" s="93"/>
      <c r="GF480" s="93"/>
      <c r="GG480" s="93"/>
      <c r="GH480" s="93"/>
      <c r="GI480" s="93"/>
      <c r="GJ480" s="93"/>
      <c r="GK480" s="93"/>
      <c r="GL480" s="93"/>
      <c r="GM480" s="93"/>
      <c r="GN480" s="93"/>
      <c r="GO480" s="93"/>
      <c r="GP480" s="93"/>
      <c r="GQ480" s="93"/>
      <c r="GR480" s="93"/>
      <c r="GS480" s="93"/>
      <c r="GT480" s="93"/>
      <c r="GU480" s="93"/>
      <c r="GV480" s="93"/>
      <c r="GW480" s="93"/>
      <c r="GX480" s="93"/>
      <c r="GY480" s="93"/>
      <c r="GZ480" s="93"/>
      <c r="HA480" s="93"/>
      <c r="HB480" s="93"/>
      <c r="HC480" s="93"/>
      <c r="HD480" s="93"/>
      <c r="HE480" s="93"/>
      <c r="HF480" s="93"/>
      <c r="HG480" s="93"/>
      <c r="HH480" s="93"/>
      <c r="HI480" s="93"/>
      <c r="HJ480" s="93"/>
      <c r="HK480" s="93"/>
      <c r="HL480" s="93"/>
      <c r="HM480" s="93"/>
      <c r="HN480" s="93"/>
      <c r="HO480" s="93"/>
      <c r="HP480" s="93"/>
      <c r="HQ480" s="93"/>
      <c r="HR480" s="93"/>
      <c r="HS480" s="93"/>
      <c r="HT480" s="93"/>
      <c r="HU480" s="93"/>
      <c r="HV480" s="93"/>
      <c r="HW480" s="93"/>
      <c r="HX480" s="93"/>
      <c r="HY480" s="93"/>
      <c r="HZ480" s="93"/>
      <c r="IA480" s="93"/>
      <c r="IB480" s="93"/>
      <c r="IC480" s="93"/>
      <c r="ID480" s="93"/>
      <c r="IE480" s="93"/>
      <c r="IF480" s="93"/>
      <c r="IG480" s="93"/>
      <c r="IH480" s="93"/>
      <c r="II480" s="93"/>
      <c r="IJ480" s="93"/>
      <c r="IK480" s="93"/>
      <c r="IL480" s="93"/>
      <c r="IM480" s="93"/>
      <c r="IN480" s="93"/>
      <c r="IO480" s="93"/>
      <c r="IP480" s="93"/>
      <c r="IQ480" s="93"/>
      <c r="IR480" s="93"/>
      <c r="IS480" s="93"/>
      <c r="IT480" s="93"/>
      <c r="IU480" s="93"/>
      <c r="IV480" s="93"/>
      <c r="IW480" s="93"/>
      <c r="IX480" s="93"/>
      <c r="IY480" s="93"/>
      <c r="IZ480" s="93"/>
      <c r="JA480" s="93"/>
      <c r="JB480" s="93"/>
    </row>
    <row r="481" spans="1:262" s="19" customFormat="1" ht="25.5" x14ac:dyDescent="0.2">
      <c r="A481" s="225">
        <v>44217</v>
      </c>
      <c r="B481" s="223" t="s">
        <v>2997</v>
      </c>
      <c r="C481" s="223" t="s">
        <v>2998</v>
      </c>
      <c r="D481" s="223" t="s">
        <v>140</v>
      </c>
      <c r="E481" s="223" t="s">
        <v>143</v>
      </c>
      <c r="F481" s="63">
        <v>44027</v>
      </c>
      <c r="G481" s="104">
        <v>2020</v>
      </c>
      <c r="H481" s="225" t="s">
        <v>33</v>
      </c>
      <c r="I481" s="225" t="str">
        <f t="shared" si="24"/>
        <v>WV</v>
      </c>
      <c r="J481" s="225" t="str">
        <f t="shared" si="25"/>
        <v>WV</v>
      </c>
      <c r="K481" s="231" t="str">
        <f t="shared" si="26"/>
        <v>Northeast</v>
      </c>
      <c r="L481" s="225" t="str">
        <f>INDEX('State '!$A$1:$C$62,MATCH($I481,'State '!$B:$B,0),3)</f>
        <v>Northeast</v>
      </c>
      <c r="M481" s="225" t="str">
        <f>INDEX('State '!$A$1:$C$62,MATCH($J481,'State '!$B:$B,0),3)</f>
        <v>Northeast</v>
      </c>
      <c r="N481" s="225"/>
      <c r="O481" s="178">
        <v>4.9000000000000004</v>
      </c>
      <c r="P481" s="178"/>
      <c r="Q481" s="165">
        <v>300</v>
      </c>
      <c r="R481" s="104"/>
      <c r="S481" s="225" t="s">
        <v>135</v>
      </c>
      <c r="T481" s="225" t="s">
        <v>381</v>
      </c>
      <c r="U481" s="225" t="s">
        <v>2995</v>
      </c>
      <c r="V481" s="225" t="s">
        <v>2236</v>
      </c>
      <c r="W481" s="223" t="s">
        <v>2999</v>
      </c>
      <c r="X481" s="223"/>
      <c r="Y481" s="226"/>
    </row>
    <row r="482" spans="1:262" s="19" customFormat="1" x14ac:dyDescent="0.2">
      <c r="A482" s="171">
        <v>39990</v>
      </c>
      <c r="B482" s="172" t="s">
        <v>1038</v>
      </c>
      <c r="C482" s="172" t="s">
        <v>313</v>
      </c>
      <c r="D482" s="172" t="s">
        <v>134</v>
      </c>
      <c r="E482" s="173" t="s">
        <v>143</v>
      </c>
      <c r="F482" s="174">
        <v>39022</v>
      </c>
      <c r="G482" s="175">
        <v>2006</v>
      </c>
      <c r="H482" s="171" t="s">
        <v>13</v>
      </c>
      <c r="I482" s="171" t="str">
        <f t="shared" si="24"/>
        <v>CA</v>
      </c>
      <c r="J482" s="171" t="str">
        <f t="shared" si="25"/>
        <v>CA</v>
      </c>
      <c r="K482" s="171" t="str">
        <f t="shared" si="26"/>
        <v>Pacific</v>
      </c>
      <c r="L482" s="171" t="str">
        <f>INDEX('State '!$A$1:$C$62,MATCH($I482,'State '!$B:$B,0),3)</f>
        <v>Pacific</v>
      </c>
      <c r="M482" s="171" t="str">
        <f>INDEX('State '!$A$1:$C$62,MATCH($J482,'State '!$B:$B,0),3)</f>
        <v>Pacific</v>
      </c>
      <c r="N482" s="171"/>
      <c r="O482" s="178">
        <v>11</v>
      </c>
      <c r="P482" s="177">
        <v>6</v>
      </c>
      <c r="Q482" s="177">
        <v>50</v>
      </c>
      <c r="R482" s="178">
        <v>24</v>
      </c>
      <c r="S482" s="179" t="s">
        <v>138</v>
      </c>
      <c r="T482" s="176" t="s">
        <v>187</v>
      </c>
      <c r="U482" s="180" t="s">
        <v>382</v>
      </c>
      <c r="V482" s="171"/>
      <c r="W482" s="170"/>
      <c r="X482" s="170"/>
      <c r="Y482" s="170"/>
    </row>
    <row r="483" spans="1:262" s="19" customFormat="1" x14ac:dyDescent="0.2">
      <c r="A483" s="171">
        <v>39990</v>
      </c>
      <c r="B483" s="184" t="s">
        <v>1446</v>
      </c>
      <c r="C483" s="184" t="s">
        <v>313</v>
      </c>
      <c r="D483" s="184" t="s">
        <v>134</v>
      </c>
      <c r="E483" s="184" t="s">
        <v>143</v>
      </c>
      <c r="F483" s="185">
        <v>37196</v>
      </c>
      <c r="G483" s="186">
        <v>2001</v>
      </c>
      <c r="H483" s="171" t="s">
        <v>13</v>
      </c>
      <c r="I483" s="171" t="str">
        <f t="shared" si="24"/>
        <v>CA</v>
      </c>
      <c r="J483" s="171" t="str">
        <f t="shared" si="25"/>
        <v>CA</v>
      </c>
      <c r="K483" s="171" t="str">
        <f t="shared" si="26"/>
        <v>Pacific</v>
      </c>
      <c r="L483" s="171" t="str">
        <f>INDEX('State '!$A$1:$C$62,MATCH($I483,'State '!$B:$B,0),3)</f>
        <v>Pacific</v>
      </c>
      <c r="M483" s="171" t="str">
        <f>INDEX('State '!$A$1:$C$62,MATCH($J483,'State '!$B:$B,0),3)</f>
        <v>Pacific</v>
      </c>
      <c r="N483" s="171"/>
      <c r="O483" s="178">
        <v>12</v>
      </c>
      <c r="P483" s="178">
        <v>33</v>
      </c>
      <c r="Q483" s="178">
        <v>500</v>
      </c>
      <c r="R483" s="177">
        <v>24</v>
      </c>
      <c r="S483" s="171" t="s">
        <v>138</v>
      </c>
      <c r="T483" s="171" t="s">
        <v>187</v>
      </c>
      <c r="U483" s="171" t="s">
        <v>382</v>
      </c>
      <c r="V483" s="171"/>
      <c r="W483" s="170"/>
      <c r="X483" s="170"/>
      <c r="Y483" s="170"/>
    </row>
    <row r="484" spans="1:262" s="19" customFormat="1" x14ac:dyDescent="0.2">
      <c r="A484" s="196">
        <v>43454</v>
      </c>
      <c r="B484" s="184" t="s">
        <v>2254</v>
      </c>
      <c r="C484" s="172" t="s">
        <v>206</v>
      </c>
      <c r="D484" s="184" t="s">
        <v>140</v>
      </c>
      <c r="E484" s="184" t="s">
        <v>143</v>
      </c>
      <c r="F484" s="185">
        <v>43432</v>
      </c>
      <c r="G484" s="186">
        <v>2018</v>
      </c>
      <c r="H484" s="171" t="s">
        <v>2216</v>
      </c>
      <c r="I484" s="171" t="str">
        <f t="shared" si="24"/>
        <v>MS</v>
      </c>
      <c r="J484" s="171" t="str">
        <f t="shared" si="25"/>
        <v>TX</v>
      </c>
      <c r="K484" s="176" t="str">
        <f t="shared" si="26"/>
        <v>South Central</v>
      </c>
      <c r="L484" s="171" t="str">
        <f>INDEX('State '!$A$1:$C$62,MATCH($I484,'State '!$B:$B,0),3)</f>
        <v>South Central</v>
      </c>
      <c r="M484" s="171" t="str">
        <f>INDEX('State '!$A$1:$C$62,MATCH($J484,'State '!$B:$B,0),3)</f>
        <v>South Central</v>
      </c>
      <c r="N484" s="171"/>
      <c r="O484" s="178">
        <v>132</v>
      </c>
      <c r="P484" s="178"/>
      <c r="Q484" s="178">
        <v>300</v>
      </c>
      <c r="R484" s="177"/>
      <c r="S484" s="171" t="s">
        <v>135</v>
      </c>
      <c r="T484" s="171" t="s">
        <v>381</v>
      </c>
      <c r="U484" s="171" t="s">
        <v>2253</v>
      </c>
      <c r="V484" s="171" t="s">
        <v>2236</v>
      </c>
      <c r="W484" s="170" t="s">
        <v>2240</v>
      </c>
      <c r="X484" s="170"/>
      <c r="Y484" s="206"/>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3"/>
      <c r="FL484" s="93"/>
      <c r="FM484" s="93"/>
      <c r="FN484" s="93"/>
      <c r="FO484" s="93"/>
      <c r="FP484" s="93"/>
      <c r="FQ484" s="93"/>
      <c r="FR484" s="93"/>
      <c r="FS484" s="93"/>
      <c r="FT484" s="93"/>
      <c r="FU484" s="93"/>
      <c r="FV484" s="93"/>
      <c r="FW484" s="93"/>
      <c r="FX484" s="93"/>
      <c r="FY484" s="93"/>
      <c r="FZ484" s="93"/>
      <c r="GA484" s="93"/>
      <c r="GB484" s="93"/>
      <c r="GC484" s="93"/>
      <c r="GD484" s="93"/>
      <c r="GE484" s="93"/>
      <c r="GF484" s="93"/>
      <c r="GG484" s="93"/>
      <c r="GH484" s="93"/>
      <c r="GI484" s="93"/>
      <c r="GJ484" s="93"/>
      <c r="GK484" s="93"/>
      <c r="GL484" s="93"/>
      <c r="GM484" s="93"/>
      <c r="GN484" s="93"/>
      <c r="GO484" s="93"/>
      <c r="GP484" s="93"/>
      <c r="GQ484" s="93"/>
      <c r="GR484" s="93"/>
      <c r="GS484" s="93"/>
      <c r="GT484" s="93"/>
      <c r="GU484" s="93"/>
      <c r="GV484" s="93"/>
      <c r="GW484" s="93"/>
      <c r="GX484" s="93"/>
      <c r="GY484" s="93"/>
      <c r="GZ484" s="93"/>
      <c r="HA484" s="93"/>
      <c r="HB484" s="93"/>
      <c r="HC484" s="93"/>
      <c r="HD484" s="93"/>
      <c r="HE484" s="93"/>
      <c r="HF484" s="93"/>
      <c r="HG484" s="93"/>
      <c r="HH484" s="93"/>
      <c r="HI484" s="93"/>
      <c r="HJ484" s="93"/>
      <c r="HK484" s="93"/>
      <c r="HL484" s="93"/>
      <c r="HM484" s="93"/>
      <c r="HN484" s="93"/>
      <c r="HO484" s="93"/>
      <c r="HP484" s="93"/>
      <c r="HQ484" s="93"/>
      <c r="HR484" s="93"/>
      <c r="HS484" s="93"/>
      <c r="HT484" s="93"/>
      <c r="HU484" s="93"/>
      <c r="HV484" s="93"/>
      <c r="HW484" s="93"/>
      <c r="HX484" s="93"/>
      <c r="HY484" s="93"/>
      <c r="HZ484" s="93"/>
      <c r="IA484" s="93"/>
      <c r="IB484" s="93"/>
      <c r="IC484" s="93"/>
      <c r="ID484" s="93"/>
      <c r="IE484" s="93"/>
      <c r="IF484" s="93"/>
      <c r="IG484" s="93"/>
      <c r="IH484" s="93"/>
      <c r="II484" s="93"/>
      <c r="IJ484" s="93"/>
      <c r="IK484" s="93"/>
      <c r="IL484" s="93"/>
      <c r="IM484" s="93"/>
      <c r="IN484" s="93"/>
      <c r="IO484" s="93"/>
      <c r="IP484" s="93"/>
      <c r="IQ484" s="93"/>
      <c r="IR484" s="93"/>
      <c r="IS484" s="93"/>
      <c r="IT484" s="93"/>
      <c r="IU484" s="93"/>
      <c r="IV484" s="93"/>
      <c r="IW484" s="93"/>
      <c r="IX484" s="93"/>
      <c r="IY484" s="93"/>
      <c r="IZ484" s="93"/>
      <c r="JA484" s="93"/>
      <c r="JB484" s="93"/>
    </row>
    <row r="485" spans="1:262" s="19" customFormat="1" x14ac:dyDescent="0.2">
      <c r="A485" s="171">
        <v>42601</v>
      </c>
      <c r="B485" s="184" t="s">
        <v>2095</v>
      </c>
      <c r="C485" s="172" t="s">
        <v>231</v>
      </c>
      <c r="D485" s="184" t="s">
        <v>140</v>
      </c>
      <c r="E485" s="184" t="s">
        <v>143</v>
      </c>
      <c r="F485" s="185">
        <v>42614</v>
      </c>
      <c r="G485" s="186">
        <v>2016</v>
      </c>
      <c r="H485" s="171" t="s">
        <v>52</v>
      </c>
      <c r="I485" s="171" t="str">
        <f t="shared" si="24"/>
        <v>TN</v>
      </c>
      <c r="J485" s="171" t="str">
        <f t="shared" si="25"/>
        <v>TN</v>
      </c>
      <c r="K485" s="171" t="str">
        <f t="shared" si="26"/>
        <v>Midwest</v>
      </c>
      <c r="L485" s="171" t="str">
        <f>INDEX('State '!$A$1:$C$62,MATCH($I485,'State '!$B:$B,0),3)</f>
        <v>Midwest</v>
      </c>
      <c r="M485" s="171" t="str">
        <f>INDEX('State '!$A$1:$C$62,MATCH($J485,'State '!$B:$B,0),3)</f>
        <v>Midwest</v>
      </c>
      <c r="N485" s="171"/>
      <c r="O485" s="178">
        <v>53</v>
      </c>
      <c r="P485" s="178">
        <v>10</v>
      </c>
      <c r="Q485" s="178">
        <v>40</v>
      </c>
      <c r="R485" s="177">
        <v>12</v>
      </c>
      <c r="S485" s="171" t="s">
        <v>135</v>
      </c>
      <c r="T485" s="171" t="s">
        <v>381</v>
      </c>
      <c r="U485" s="171" t="s">
        <v>2096</v>
      </c>
      <c r="V485" s="171" t="s">
        <v>2236</v>
      </c>
      <c r="W485" s="170"/>
      <c r="X485" s="170"/>
      <c r="Y485" s="170"/>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3"/>
      <c r="FL485" s="93"/>
      <c r="FM485" s="93"/>
      <c r="FN485" s="93"/>
      <c r="FO485" s="93"/>
      <c r="FP485" s="93"/>
      <c r="FQ485" s="93"/>
      <c r="FR485" s="93"/>
      <c r="FS485" s="93"/>
      <c r="FT485" s="93"/>
      <c r="FU485" s="93"/>
      <c r="FV485" s="93"/>
      <c r="FW485" s="93"/>
      <c r="FX485" s="93"/>
      <c r="FY485" s="93"/>
      <c r="FZ485" s="93"/>
      <c r="GA485" s="93"/>
      <c r="GB485" s="93"/>
      <c r="GC485" s="93"/>
      <c r="GD485" s="93"/>
      <c r="GE485" s="93"/>
      <c r="GF485" s="93"/>
      <c r="GG485" s="93"/>
      <c r="GH485" s="93"/>
      <c r="GI485" s="93"/>
      <c r="GJ485" s="93"/>
      <c r="GK485" s="93"/>
      <c r="GL485" s="93"/>
      <c r="GM485" s="93"/>
      <c r="GN485" s="93"/>
      <c r="GO485" s="93"/>
      <c r="GP485" s="93"/>
      <c r="GQ485" s="93"/>
      <c r="GR485" s="93"/>
      <c r="GS485" s="93"/>
      <c r="GT485" s="93"/>
      <c r="GU485" s="93"/>
      <c r="GV485" s="93"/>
      <c r="GW485" s="93"/>
      <c r="GX485" s="93"/>
      <c r="GY485" s="93"/>
      <c r="GZ485" s="93"/>
      <c r="HA485" s="93"/>
      <c r="HB485" s="93"/>
      <c r="HC485" s="93"/>
      <c r="HD485" s="93"/>
      <c r="HE485" s="93"/>
      <c r="HF485" s="93"/>
      <c r="HG485" s="93"/>
      <c r="HH485" s="93"/>
      <c r="HI485" s="93"/>
      <c r="HJ485" s="93"/>
      <c r="HK485" s="93"/>
      <c r="HL485" s="93"/>
      <c r="HM485" s="93"/>
      <c r="HN485" s="93"/>
      <c r="HO485" s="93"/>
      <c r="HP485" s="93"/>
      <c r="HQ485" s="93"/>
      <c r="HR485" s="93"/>
      <c r="HS485" s="93"/>
      <c r="HT485" s="93"/>
      <c r="HU485" s="93"/>
      <c r="HV485" s="93"/>
      <c r="HW485" s="93"/>
      <c r="HX485" s="93"/>
      <c r="HY485" s="93"/>
      <c r="HZ485" s="93"/>
      <c r="IA485" s="93"/>
      <c r="IB485" s="93"/>
      <c r="IC485" s="93"/>
      <c r="ID485" s="93"/>
      <c r="IE485" s="93"/>
      <c r="IF485" s="93"/>
      <c r="IG485" s="93"/>
      <c r="IH485" s="93"/>
      <c r="II485" s="93"/>
      <c r="IJ485" s="93"/>
      <c r="IK485" s="93"/>
      <c r="IL485" s="93"/>
      <c r="IM485" s="93"/>
      <c r="IN485" s="93"/>
      <c r="IO485" s="93"/>
      <c r="IP485" s="93"/>
      <c r="IQ485" s="93"/>
      <c r="IR485" s="93"/>
      <c r="IS485" s="93"/>
      <c r="IT485" s="93"/>
      <c r="IU485" s="93"/>
      <c r="IV485" s="93"/>
      <c r="IW485" s="93"/>
      <c r="IX485" s="93"/>
      <c r="IY485" s="93"/>
      <c r="IZ485" s="93"/>
      <c r="JA485" s="93"/>
      <c r="JB485" s="93"/>
    </row>
    <row r="486" spans="1:262" s="19" customFormat="1" x14ac:dyDescent="0.2">
      <c r="A486" s="171">
        <v>41584</v>
      </c>
      <c r="B486" s="172" t="s">
        <v>1892</v>
      </c>
      <c r="C486" s="172" t="s">
        <v>1893</v>
      </c>
      <c r="D486" s="172" t="s">
        <v>136</v>
      </c>
      <c r="E486" s="173" t="s">
        <v>143</v>
      </c>
      <c r="F486" s="174">
        <v>41821</v>
      </c>
      <c r="G486" s="175">
        <v>2014</v>
      </c>
      <c r="H486" s="171" t="s">
        <v>25</v>
      </c>
      <c r="I486" s="171" t="str">
        <f t="shared" si="24"/>
        <v>CO</v>
      </c>
      <c r="J486" s="171" t="str">
        <f t="shared" si="25"/>
        <v>CO</v>
      </c>
      <c r="K486" s="171" t="str">
        <f t="shared" si="26"/>
        <v>Mountain</v>
      </c>
      <c r="L486" s="171" t="str">
        <f>INDEX('State '!$A$1:$C$62,MATCH($I486,'State '!$B:$B,0),3)</f>
        <v>Mountain</v>
      </c>
      <c r="M486" s="171" t="str">
        <f>INDEX('State '!$A$1:$C$62,MATCH($J486,'State '!$B:$B,0),3)</f>
        <v>Mountain</v>
      </c>
      <c r="N486" s="171"/>
      <c r="O486" s="178">
        <v>12</v>
      </c>
      <c r="P486" s="177">
        <v>7.6</v>
      </c>
      <c r="Q486" s="177">
        <v>230</v>
      </c>
      <c r="R486" s="178"/>
      <c r="S486" s="179" t="s">
        <v>135</v>
      </c>
      <c r="T486" s="176" t="s">
        <v>381</v>
      </c>
      <c r="U486" s="180" t="s">
        <v>1894</v>
      </c>
      <c r="V486" s="171"/>
      <c r="W486" s="170"/>
      <c r="X486" s="170"/>
      <c r="Y486" s="170"/>
    </row>
    <row r="487" spans="1:262" s="19" customFormat="1" x14ac:dyDescent="0.2">
      <c r="A487" s="225">
        <v>43691</v>
      </c>
      <c r="B487" s="223" t="s">
        <v>2145</v>
      </c>
      <c r="C487" s="223" t="s">
        <v>2146</v>
      </c>
      <c r="D487" s="223" t="s">
        <v>140</v>
      </c>
      <c r="E487" s="223" t="s">
        <v>2282</v>
      </c>
      <c r="F487" s="63"/>
      <c r="G487" s="64"/>
      <c r="H487" s="225" t="s">
        <v>492</v>
      </c>
      <c r="I487" s="225" t="str">
        <f t="shared" si="24"/>
        <v>MS</v>
      </c>
      <c r="J487" s="225" t="str">
        <f t="shared" si="25"/>
        <v>AL</v>
      </c>
      <c r="K487" s="231" t="str">
        <f t="shared" si="26"/>
        <v>South Central</v>
      </c>
      <c r="L487" s="225" t="str">
        <f>INDEX('State '!$A$1:$C$62,MATCH($I487,'State '!$B:$B,0),3)</f>
        <v>South Central</v>
      </c>
      <c r="M487" s="225" t="str">
        <f>INDEX('State '!$A$1:$C$62,MATCH($J487,'State '!$B:$B,0),3)</f>
        <v>South Central</v>
      </c>
      <c r="N487" s="225"/>
      <c r="O487" s="178">
        <v>45</v>
      </c>
      <c r="P487" s="199"/>
      <c r="Q487" s="165">
        <v>500</v>
      </c>
      <c r="R487" s="104"/>
      <c r="S487" s="225" t="s">
        <v>138</v>
      </c>
      <c r="T487" s="225" t="s">
        <v>2147</v>
      </c>
      <c r="U487" s="225" t="s">
        <v>382</v>
      </c>
      <c r="V487" s="225" t="s">
        <v>2239</v>
      </c>
      <c r="W487" s="223"/>
      <c r="X487" s="223"/>
      <c r="Y487" s="226"/>
    </row>
    <row r="488" spans="1:262" s="19" customFormat="1" x14ac:dyDescent="0.2">
      <c r="A488" s="171">
        <v>40619</v>
      </c>
      <c r="B488" s="172" t="s">
        <v>530</v>
      </c>
      <c r="C488" s="172" t="s">
        <v>237</v>
      </c>
      <c r="D488" s="172" t="s">
        <v>140</v>
      </c>
      <c r="E488" s="173" t="s">
        <v>143</v>
      </c>
      <c r="F488" s="174">
        <v>40576</v>
      </c>
      <c r="G488" s="175">
        <v>2011</v>
      </c>
      <c r="H488" s="171" t="s">
        <v>29</v>
      </c>
      <c r="I488" s="171" t="str">
        <f t="shared" si="24"/>
        <v>WY</v>
      </c>
      <c r="J488" s="171" t="str">
        <f t="shared" si="25"/>
        <v>WY</v>
      </c>
      <c r="K488" s="171" t="str">
        <f t="shared" si="26"/>
        <v>Mountain</v>
      </c>
      <c r="L488" s="171" t="str">
        <f>INDEX('State '!$A$1:$C$62,MATCH($I488,'State '!$B:$B,0),3)</f>
        <v>Mountain</v>
      </c>
      <c r="M488" s="171" t="str">
        <f>INDEX('State '!$A$1:$C$62,MATCH($J488,'State '!$B:$B,0),3)</f>
        <v>Mountain</v>
      </c>
      <c r="N488" s="171"/>
      <c r="O488" s="178">
        <v>94</v>
      </c>
      <c r="P488" s="177">
        <v>43.3</v>
      </c>
      <c r="Q488" s="177">
        <v>800</v>
      </c>
      <c r="R488" s="178">
        <v>36</v>
      </c>
      <c r="S488" s="179" t="s">
        <v>135</v>
      </c>
      <c r="T488" s="176" t="s">
        <v>381</v>
      </c>
      <c r="U488" s="180" t="s">
        <v>531</v>
      </c>
      <c r="V488" s="171"/>
      <c r="W488" s="170"/>
      <c r="X488" s="170"/>
      <c r="Y488" s="170"/>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c r="CM488" s="93"/>
      <c r="CN488" s="93"/>
      <c r="CO488" s="93"/>
      <c r="CP488" s="93"/>
      <c r="CQ488" s="93"/>
      <c r="CR488" s="93"/>
      <c r="CS488" s="93"/>
      <c r="CT488" s="93"/>
      <c r="CU488" s="93"/>
      <c r="CV488" s="93"/>
      <c r="CW488" s="93"/>
      <c r="CX488" s="93"/>
      <c r="CY488" s="93"/>
      <c r="CZ488" s="93"/>
      <c r="DA488" s="93"/>
      <c r="DB488" s="93"/>
      <c r="DC488" s="93"/>
      <c r="DD488" s="93"/>
      <c r="DE488" s="93"/>
      <c r="DF488" s="93"/>
      <c r="DG488" s="93"/>
      <c r="DH488" s="93"/>
      <c r="DI488" s="93"/>
      <c r="DJ488" s="93"/>
      <c r="DK488" s="93"/>
      <c r="DL488" s="93"/>
      <c r="DM488" s="93"/>
      <c r="DN488" s="93"/>
      <c r="DO488" s="93"/>
      <c r="DP488" s="93"/>
      <c r="DQ488" s="93"/>
      <c r="DR488" s="93"/>
      <c r="DS488" s="93"/>
      <c r="DT488" s="93"/>
      <c r="DU488" s="93"/>
      <c r="DV488" s="93"/>
      <c r="DW488" s="93"/>
      <c r="DX488" s="93"/>
      <c r="DY488" s="93"/>
      <c r="DZ488" s="93"/>
      <c r="EA488" s="93"/>
      <c r="EB488" s="93"/>
      <c r="EC488" s="93"/>
      <c r="ED488" s="93"/>
      <c r="EE488" s="93"/>
      <c r="EF488" s="93"/>
      <c r="EG488" s="93"/>
      <c r="EH488" s="93"/>
      <c r="EI488" s="93"/>
      <c r="EJ488" s="93"/>
      <c r="EK488" s="93"/>
      <c r="EL488" s="93"/>
      <c r="EM488" s="93"/>
      <c r="EN488" s="93"/>
      <c r="EO488" s="93"/>
      <c r="EP488" s="93"/>
      <c r="EQ488" s="93"/>
      <c r="ER488" s="93"/>
      <c r="ES488" s="93"/>
      <c r="ET488" s="93"/>
      <c r="EU488" s="93"/>
      <c r="EV488" s="93"/>
      <c r="EW488" s="93"/>
      <c r="EX488" s="93"/>
      <c r="EY488" s="93"/>
      <c r="EZ488" s="93"/>
      <c r="FA488" s="93"/>
      <c r="FB488" s="93"/>
      <c r="FC488" s="93"/>
      <c r="FD488" s="93"/>
      <c r="FE488" s="93"/>
      <c r="FF488" s="93"/>
      <c r="FG488" s="93"/>
      <c r="FH488" s="93"/>
      <c r="FI488" s="93"/>
      <c r="FJ488" s="93"/>
      <c r="FK488" s="93"/>
      <c r="FL488" s="93"/>
      <c r="FM488" s="93"/>
      <c r="FN488" s="93"/>
      <c r="FO488" s="93"/>
      <c r="FP488" s="93"/>
      <c r="FQ488" s="93"/>
      <c r="FR488" s="93"/>
      <c r="FS488" s="93"/>
      <c r="FT488" s="93"/>
      <c r="FU488" s="93"/>
      <c r="FV488" s="93"/>
      <c r="FW488" s="93"/>
      <c r="FX488" s="93"/>
      <c r="FY488" s="93"/>
      <c r="FZ488" s="93"/>
      <c r="GA488" s="93"/>
      <c r="GB488" s="93"/>
      <c r="GC488" s="93"/>
      <c r="GD488" s="93"/>
      <c r="GE488" s="93"/>
      <c r="GF488" s="93"/>
      <c r="GG488" s="93"/>
      <c r="GH488" s="93"/>
      <c r="GI488" s="93"/>
      <c r="GJ488" s="93"/>
      <c r="GK488" s="93"/>
      <c r="GL488" s="93"/>
      <c r="GM488" s="93"/>
      <c r="GN488" s="93"/>
      <c r="GO488" s="93"/>
      <c r="GP488" s="93"/>
      <c r="GQ488" s="93"/>
      <c r="GR488" s="93"/>
      <c r="GS488" s="93"/>
      <c r="GT488" s="93"/>
      <c r="GU488" s="93"/>
      <c r="GV488" s="93"/>
      <c r="GW488" s="93"/>
      <c r="GX488" s="93"/>
      <c r="GY488" s="93"/>
      <c r="GZ488" s="93"/>
      <c r="HA488" s="93"/>
      <c r="HB488" s="93"/>
      <c r="HC488" s="93"/>
      <c r="HD488" s="93"/>
      <c r="HE488" s="93"/>
      <c r="HF488" s="93"/>
      <c r="HG488" s="93"/>
      <c r="HH488" s="93"/>
      <c r="HI488" s="93"/>
      <c r="HJ488" s="93"/>
      <c r="HK488" s="93"/>
      <c r="HL488" s="93"/>
      <c r="HM488" s="93"/>
      <c r="HN488" s="93"/>
      <c r="HO488" s="93"/>
      <c r="HP488" s="93"/>
      <c r="HQ488" s="93"/>
      <c r="HR488" s="93"/>
      <c r="HS488" s="93"/>
      <c r="HT488" s="93"/>
      <c r="HU488" s="93"/>
      <c r="HV488" s="93"/>
      <c r="HW488" s="93"/>
      <c r="HX488" s="93"/>
      <c r="HY488" s="93"/>
      <c r="HZ488" s="93"/>
      <c r="IA488" s="93"/>
      <c r="IB488" s="93"/>
      <c r="IC488" s="93"/>
      <c r="ID488" s="93"/>
      <c r="IE488" s="93"/>
      <c r="IF488" s="93"/>
      <c r="IG488" s="93"/>
      <c r="IH488" s="93"/>
      <c r="II488" s="93"/>
      <c r="IJ488" s="93"/>
      <c r="IK488" s="93"/>
      <c r="IL488" s="93"/>
      <c r="IM488" s="93"/>
      <c r="IN488" s="93"/>
      <c r="IO488" s="93"/>
      <c r="IP488" s="93"/>
      <c r="IQ488" s="93"/>
      <c r="IR488" s="93"/>
      <c r="IS488" s="93"/>
      <c r="IT488" s="93"/>
      <c r="IU488" s="93"/>
      <c r="IV488" s="93"/>
      <c r="IW488" s="93"/>
      <c r="IX488" s="93"/>
      <c r="IY488" s="93"/>
      <c r="IZ488" s="93"/>
      <c r="JA488" s="93"/>
      <c r="JB488" s="93"/>
    </row>
    <row r="489" spans="1:262" s="19" customFormat="1" x14ac:dyDescent="0.2">
      <c r="A489" s="171">
        <v>40283</v>
      </c>
      <c r="B489" s="172" t="s">
        <v>556</v>
      </c>
      <c r="C489" s="172" t="s">
        <v>224</v>
      </c>
      <c r="D489" s="172" t="s">
        <v>140</v>
      </c>
      <c r="E489" s="173" t="s">
        <v>143</v>
      </c>
      <c r="F489" s="174">
        <v>40277</v>
      </c>
      <c r="G489" s="175">
        <v>2010</v>
      </c>
      <c r="H489" s="171" t="s">
        <v>557</v>
      </c>
      <c r="I489" s="171" t="str">
        <f t="shared" si="24"/>
        <v>WY</v>
      </c>
      <c r="J489" s="171" t="str">
        <f t="shared" si="25"/>
        <v>NV</v>
      </c>
      <c r="K489" s="171" t="str">
        <f t="shared" si="26"/>
        <v>Mountain</v>
      </c>
      <c r="L489" s="171" t="str">
        <f>INDEX('State '!$A$1:$C$62,MATCH($I489,'State '!$B:$B,0),3)</f>
        <v>Mountain</v>
      </c>
      <c r="M489" s="171" t="str">
        <f>INDEX('State '!$A$1:$C$62,MATCH($J489,'State '!$B:$B,0),3)</f>
        <v>Mountain</v>
      </c>
      <c r="N489" s="171"/>
      <c r="O489" s="178">
        <v>62.1</v>
      </c>
      <c r="P489" s="177"/>
      <c r="Q489" s="177">
        <v>145</v>
      </c>
      <c r="R489" s="178">
        <v>36</v>
      </c>
      <c r="S489" s="179" t="s">
        <v>135</v>
      </c>
      <c r="T489" s="176" t="s">
        <v>381</v>
      </c>
      <c r="U489" s="180" t="s">
        <v>558</v>
      </c>
      <c r="V489" s="171"/>
      <c r="W489" s="170"/>
      <c r="X489" s="170"/>
      <c r="Y489" s="170"/>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c r="FG489" s="93"/>
      <c r="FH489" s="93"/>
      <c r="FI489" s="93"/>
      <c r="FJ489" s="93"/>
      <c r="FK489" s="93"/>
      <c r="FL489" s="93"/>
      <c r="FM489" s="93"/>
      <c r="FN489" s="93"/>
      <c r="FO489" s="93"/>
      <c r="FP489" s="93"/>
      <c r="FQ489" s="93"/>
      <c r="FR489" s="93"/>
      <c r="FS489" s="93"/>
      <c r="FT489" s="93"/>
      <c r="FU489" s="93"/>
      <c r="FV489" s="93"/>
      <c r="FW489" s="93"/>
      <c r="FX489" s="93"/>
      <c r="FY489" s="93"/>
      <c r="FZ489" s="93"/>
      <c r="GA489" s="93"/>
      <c r="GB489" s="93"/>
      <c r="GC489" s="93"/>
      <c r="GD489" s="93"/>
      <c r="GE489" s="93"/>
      <c r="GF489" s="93"/>
      <c r="GG489" s="93"/>
      <c r="GH489" s="93"/>
      <c r="GI489" s="93"/>
      <c r="GJ489" s="93"/>
      <c r="GK489" s="93"/>
      <c r="GL489" s="93"/>
      <c r="GM489" s="93"/>
      <c r="GN489" s="93"/>
      <c r="GO489" s="93"/>
      <c r="GP489" s="93"/>
      <c r="GQ489" s="93"/>
      <c r="GR489" s="93"/>
      <c r="GS489" s="93"/>
      <c r="GT489" s="93"/>
      <c r="GU489" s="93"/>
      <c r="GV489" s="93"/>
      <c r="GW489" s="93"/>
      <c r="GX489" s="93"/>
      <c r="GY489" s="93"/>
      <c r="GZ489" s="93"/>
      <c r="HA489" s="93"/>
      <c r="HB489" s="93"/>
      <c r="HC489" s="93"/>
      <c r="HD489" s="93"/>
      <c r="HE489" s="93"/>
      <c r="HF489" s="93"/>
      <c r="HG489" s="93"/>
      <c r="HH489" s="93"/>
      <c r="HI489" s="93"/>
      <c r="HJ489" s="93"/>
      <c r="HK489" s="93"/>
      <c r="HL489" s="93"/>
      <c r="HM489" s="93"/>
      <c r="HN489" s="93"/>
      <c r="HO489" s="93"/>
      <c r="HP489" s="93"/>
      <c r="HQ489" s="93"/>
      <c r="HR489" s="93"/>
      <c r="HS489" s="93"/>
      <c r="HT489" s="93"/>
      <c r="HU489" s="93"/>
      <c r="HV489" s="93"/>
      <c r="HW489" s="93"/>
      <c r="HX489" s="93"/>
      <c r="HY489" s="93"/>
      <c r="HZ489" s="93"/>
      <c r="IA489" s="93"/>
      <c r="IB489" s="93"/>
      <c r="IC489" s="93"/>
      <c r="ID489" s="93"/>
      <c r="IE489" s="93"/>
      <c r="IF489" s="93"/>
      <c r="IG489" s="93"/>
      <c r="IH489" s="93"/>
      <c r="II489" s="93"/>
      <c r="IJ489" s="93"/>
      <c r="IK489" s="93"/>
      <c r="IL489" s="93"/>
      <c r="IM489" s="93"/>
      <c r="IN489" s="93"/>
      <c r="IO489" s="93"/>
      <c r="IP489" s="93"/>
      <c r="IQ489" s="93"/>
      <c r="IR489" s="93"/>
      <c r="IS489" s="93"/>
      <c r="IT489" s="93"/>
      <c r="IU489" s="93"/>
      <c r="IV489" s="93"/>
      <c r="IW489" s="93"/>
      <c r="IX489" s="93"/>
      <c r="IY489" s="93"/>
      <c r="IZ489" s="93"/>
      <c r="JA489" s="93"/>
      <c r="JB489" s="93"/>
    </row>
    <row r="490" spans="1:262" s="19" customFormat="1" x14ac:dyDescent="0.2">
      <c r="A490" s="171">
        <v>42612</v>
      </c>
      <c r="B490" s="184" t="s">
        <v>2179</v>
      </c>
      <c r="C490" s="184" t="s">
        <v>266</v>
      </c>
      <c r="D490" s="184" t="s">
        <v>134</v>
      </c>
      <c r="E490" s="184" t="s">
        <v>143</v>
      </c>
      <c r="F490" s="185">
        <v>42477</v>
      </c>
      <c r="G490" s="186">
        <v>2016</v>
      </c>
      <c r="H490" s="171" t="s">
        <v>43</v>
      </c>
      <c r="I490" s="171" t="str">
        <f t="shared" si="24"/>
        <v>NM</v>
      </c>
      <c r="J490" s="171" t="str">
        <f t="shared" si="25"/>
        <v>NM</v>
      </c>
      <c r="K490" s="171" t="str">
        <f t="shared" si="26"/>
        <v>Mountain</v>
      </c>
      <c r="L490" s="171" t="str">
        <f>INDEX('State '!$A$1:$C$62,MATCH($I490,'State '!$B:$B,0),3)</f>
        <v>Mountain</v>
      </c>
      <c r="M490" s="171" t="str">
        <f>INDEX('State '!$A$1:$C$62,MATCH($J490,'State '!$B:$B,0),3)</f>
        <v>Mountain</v>
      </c>
      <c r="N490" s="171"/>
      <c r="O490" s="178">
        <v>23</v>
      </c>
      <c r="P490" s="178">
        <v>15</v>
      </c>
      <c r="Q490" s="178">
        <v>200</v>
      </c>
      <c r="R490" s="177"/>
      <c r="S490" s="171" t="s">
        <v>135</v>
      </c>
      <c r="T490" s="171" t="s">
        <v>381</v>
      </c>
      <c r="U490" s="171" t="s">
        <v>2180</v>
      </c>
      <c r="V490" s="171" t="s">
        <v>2236</v>
      </c>
      <c r="W490" s="170"/>
      <c r="X490" s="170"/>
      <c r="Y490" s="170"/>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c r="FG490" s="93"/>
      <c r="FH490" s="93"/>
      <c r="FI490" s="93"/>
      <c r="FJ490" s="93"/>
      <c r="FK490" s="93"/>
      <c r="FL490" s="93"/>
      <c r="FM490" s="93"/>
      <c r="FN490" s="93"/>
      <c r="FO490" s="93"/>
      <c r="FP490" s="93"/>
      <c r="FQ490" s="93"/>
      <c r="FR490" s="93"/>
      <c r="FS490" s="93"/>
      <c r="FT490" s="93"/>
      <c r="FU490" s="93"/>
      <c r="FV490" s="93"/>
      <c r="FW490" s="93"/>
      <c r="FX490" s="93"/>
      <c r="FY490" s="93"/>
      <c r="FZ490" s="93"/>
      <c r="GA490" s="93"/>
      <c r="GB490" s="93"/>
      <c r="GC490" s="93"/>
      <c r="GD490" s="93"/>
      <c r="GE490" s="93"/>
      <c r="GF490" s="93"/>
      <c r="GG490" s="93"/>
      <c r="GH490" s="93"/>
      <c r="GI490" s="93"/>
      <c r="GJ490" s="93"/>
      <c r="GK490" s="93"/>
      <c r="GL490" s="93"/>
      <c r="GM490" s="93"/>
      <c r="GN490" s="93"/>
      <c r="GO490" s="93"/>
      <c r="GP490" s="93"/>
      <c r="GQ490" s="93"/>
      <c r="GR490" s="93"/>
      <c r="GS490" s="93"/>
      <c r="GT490" s="93"/>
      <c r="GU490" s="93"/>
      <c r="GV490" s="93"/>
      <c r="GW490" s="93"/>
      <c r="GX490" s="93"/>
      <c r="GY490" s="93"/>
      <c r="GZ490" s="93"/>
      <c r="HA490" s="93"/>
      <c r="HB490" s="93"/>
      <c r="HC490" s="93"/>
      <c r="HD490" s="93"/>
      <c r="HE490" s="93"/>
      <c r="HF490" s="93"/>
      <c r="HG490" s="93"/>
      <c r="HH490" s="93"/>
      <c r="HI490" s="93"/>
      <c r="HJ490" s="93"/>
      <c r="HK490" s="93"/>
      <c r="HL490" s="93"/>
      <c r="HM490" s="93"/>
      <c r="HN490" s="93"/>
      <c r="HO490" s="93"/>
      <c r="HP490" s="93"/>
      <c r="HQ490" s="93"/>
      <c r="HR490" s="93"/>
      <c r="HS490" s="93"/>
      <c r="HT490" s="93"/>
      <c r="HU490" s="93"/>
      <c r="HV490" s="93"/>
      <c r="HW490" s="93"/>
      <c r="HX490" s="93"/>
      <c r="HY490" s="93"/>
      <c r="HZ490" s="93"/>
      <c r="IA490" s="93"/>
      <c r="IB490" s="93"/>
      <c r="IC490" s="93"/>
      <c r="ID490" s="93"/>
      <c r="IE490" s="93"/>
      <c r="IF490" s="93"/>
      <c r="IG490" s="93"/>
      <c r="IH490" s="93"/>
      <c r="II490" s="93"/>
      <c r="IJ490" s="93"/>
      <c r="IK490" s="93"/>
      <c r="IL490" s="93"/>
      <c r="IM490" s="93"/>
      <c r="IN490" s="93"/>
      <c r="IO490" s="93"/>
      <c r="IP490" s="93"/>
      <c r="IQ490" s="93"/>
      <c r="IR490" s="93"/>
      <c r="IS490" s="93"/>
      <c r="IT490" s="93"/>
      <c r="IU490" s="93"/>
      <c r="IV490" s="93"/>
      <c r="IW490" s="93"/>
      <c r="IX490" s="93"/>
      <c r="IY490" s="93"/>
      <c r="IZ490" s="93"/>
      <c r="JA490" s="93"/>
      <c r="JB490" s="93"/>
    </row>
    <row r="491" spans="1:262" s="19" customFormat="1" x14ac:dyDescent="0.2">
      <c r="A491" s="225">
        <v>43124</v>
      </c>
      <c r="B491" s="83" t="s">
        <v>1980</v>
      </c>
      <c r="C491" s="83" t="s">
        <v>229</v>
      </c>
      <c r="D491" s="83" t="s">
        <v>134</v>
      </c>
      <c r="E491" s="112" t="s">
        <v>2437</v>
      </c>
      <c r="F491" s="65"/>
      <c r="G491" s="117"/>
      <c r="H491" s="225" t="s">
        <v>7</v>
      </c>
      <c r="I491" s="225" t="str">
        <f t="shared" si="24"/>
        <v>PA</v>
      </c>
      <c r="J491" s="225" t="str">
        <f t="shared" si="25"/>
        <v>PA</v>
      </c>
      <c r="K491" s="231" t="str">
        <f t="shared" si="26"/>
        <v>Northeast</v>
      </c>
      <c r="L491" s="225" t="str">
        <f>INDEX('State '!$A$1:$C$62,MATCH($I491,'State '!$B:$B,0),3)</f>
        <v>Northeast</v>
      </c>
      <c r="M491" s="225" t="str">
        <f>INDEX('State '!$A$1:$C$62,MATCH($J491,'State '!$B:$B,0),3)</f>
        <v>Northeast</v>
      </c>
      <c r="N491" s="225"/>
      <c r="O491" s="178">
        <v>400</v>
      </c>
      <c r="P491" s="200">
        <v>30</v>
      </c>
      <c r="Q491" s="118">
        <v>700</v>
      </c>
      <c r="R491" s="66">
        <v>30</v>
      </c>
      <c r="S491" s="113" t="s">
        <v>135</v>
      </c>
      <c r="T491" s="114" t="s">
        <v>381</v>
      </c>
      <c r="U491" s="115" t="s">
        <v>382</v>
      </c>
      <c r="V491" s="225" t="s">
        <v>2236</v>
      </c>
      <c r="W491" s="223"/>
      <c r="X491" s="223"/>
      <c r="Y491" s="226"/>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c r="FG491" s="93"/>
      <c r="FH491" s="93"/>
      <c r="FI491" s="93"/>
      <c r="FJ491" s="93"/>
      <c r="FK491" s="93"/>
      <c r="FL491" s="93"/>
      <c r="FM491" s="93"/>
      <c r="FN491" s="93"/>
      <c r="FO491" s="93"/>
      <c r="FP491" s="93"/>
      <c r="FQ491" s="93"/>
      <c r="FR491" s="93"/>
      <c r="FS491" s="93"/>
      <c r="FT491" s="93"/>
      <c r="FU491" s="93"/>
      <c r="FV491" s="93"/>
      <c r="FW491" s="93"/>
      <c r="FX491" s="93"/>
      <c r="FY491" s="93"/>
      <c r="FZ491" s="93"/>
      <c r="GA491" s="93"/>
      <c r="GB491" s="93"/>
      <c r="GC491" s="93"/>
      <c r="GD491" s="93"/>
      <c r="GE491" s="93"/>
      <c r="GF491" s="93"/>
      <c r="GG491" s="93"/>
      <c r="GH491" s="93"/>
      <c r="GI491" s="93"/>
      <c r="GJ491" s="93"/>
      <c r="GK491" s="93"/>
      <c r="GL491" s="93"/>
      <c r="GM491" s="93"/>
      <c r="GN491" s="93"/>
      <c r="GO491" s="93"/>
      <c r="GP491" s="93"/>
      <c r="GQ491" s="93"/>
      <c r="GR491" s="93"/>
      <c r="GS491" s="93"/>
      <c r="GT491" s="93"/>
      <c r="GU491" s="93"/>
      <c r="GV491" s="93"/>
      <c r="GW491" s="93"/>
      <c r="GX491" s="93"/>
      <c r="GY491" s="93"/>
      <c r="GZ491" s="93"/>
      <c r="HA491" s="93"/>
      <c r="HB491" s="93"/>
      <c r="HC491" s="93"/>
      <c r="HD491" s="93"/>
      <c r="HE491" s="93"/>
      <c r="HF491" s="93"/>
      <c r="HG491" s="93"/>
      <c r="HH491" s="93"/>
      <c r="HI491" s="93"/>
      <c r="HJ491" s="93"/>
      <c r="HK491" s="93"/>
      <c r="HL491" s="93"/>
      <c r="HM491" s="93"/>
      <c r="HN491" s="93"/>
      <c r="HO491" s="93"/>
      <c r="HP491" s="93"/>
      <c r="HQ491" s="93"/>
      <c r="HR491" s="93"/>
      <c r="HS491" s="93"/>
      <c r="HT491" s="93"/>
      <c r="HU491" s="93"/>
      <c r="HV491" s="93"/>
      <c r="HW491" s="93"/>
      <c r="HX491" s="93"/>
      <c r="HY491" s="93"/>
      <c r="HZ491" s="93"/>
      <c r="IA491" s="93"/>
      <c r="IB491" s="93"/>
      <c r="IC491" s="93"/>
      <c r="ID491" s="93"/>
      <c r="IE491" s="93"/>
      <c r="IF491" s="93"/>
      <c r="IG491" s="93"/>
      <c r="IH491" s="93"/>
      <c r="II491" s="93"/>
      <c r="IJ491" s="93"/>
      <c r="IK491" s="93"/>
      <c r="IL491" s="93"/>
      <c r="IM491" s="93"/>
      <c r="IN491" s="93"/>
      <c r="IO491" s="93"/>
      <c r="IP491" s="93"/>
      <c r="IQ491" s="93"/>
      <c r="IR491" s="93"/>
      <c r="IS491" s="93"/>
      <c r="IT491" s="93"/>
      <c r="IU491" s="93"/>
      <c r="IV491" s="93"/>
      <c r="IW491" s="93"/>
      <c r="IX491" s="93"/>
      <c r="IY491" s="93"/>
      <c r="IZ491" s="93"/>
      <c r="JA491" s="93"/>
      <c r="JB491" s="93"/>
    </row>
    <row r="492" spans="1:262" s="19" customFormat="1" x14ac:dyDescent="0.2">
      <c r="A492" s="171">
        <v>39990</v>
      </c>
      <c r="B492" s="184" t="s">
        <v>1102</v>
      </c>
      <c r="C492" s="184" t="s">
        <v>317</v>
      </c>
      <c r="D492" s="184" t="s">
        <v>140</v>
      </c>
      <c r="E492" s="184" t="s">
        <v>143</v>
      </c>
      <c r="F492" s="185">
        <v>38671</v>
      </c>
      <c r="G492" s="186">
        <v>2005</v>
      </c>
      <c r="H492" s="171" t="s">
        <v>8</v>
      </c>
      <c r="I492" s="171" t="str">
        <f t="shared" si="24"/>
        <v>OH</v>
      </c>
      <c r="J492" s="171" t="str">
        <f t="shared" si="25"/>
        <v>OH</v>
      </c>
      <c r="K492" s="171" t="str">
        <f t="shared" si="26"/>
        <v>Northeast</v>
      </c>
      <c r="L492" s="171" t="str">
        <f>INDEX('State '!$A$1:$C$62,MATCH($I492,'State '!$B:$B,0),3)</f>
        <v>Northeast</v>
      </c>
      <c r="M492" s="171" t="str">
        <f>INDEX('State '!$A$1:$C$62,MATCH($J492,'State '!$B:$B,0),3)</f>
        <v>Northeast</v>
      </c>
      <c r="N492" s="171"/>
      <c r="O492" s="178">
        <v>9</v>
      </c>
      <c r="P492" s="178">
        <v>20</v>
      </c>
      <c r="Q492" s="178">
        <v>100</v>
      </c>
      <c r="R492" s="177">
        <v>12</v>
      </c>
      <c r="S492" s="171" t="s">
        <v>138</v>
      </c>
      <c r="T492" s="171" t="s">
        <v>187</v>
      </c>
      <c r="U492" s="171" t="s">
        <v>382</v>
      </c>
      <c r="V492" s="171"/>
      <c r="W492" s="170"/>
      <c r="X492" s="170"/>
      <c r="Y492" s="170"/>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93"/>
      <c r="FR492" s="93"/>
      <c r="FS492" s="93"/>
      <c r="FT492" s="93"/>
      <c r="FU492" s="93"/>
      <c r="FV492" s="93"/>
      <c r="FW492" s="93"/>
      <c r="FX492" s="93"/>
      <c r="FY492" s="93"/>
      <c r="FZ492" s="93"/>
      <c r="GA492" s="93"/>
      <c r="GB492" s="93"/>
      <c r="GC492" s="93"/>
      <c r="GD492" s="93"/>
      <c r="GE492" s="93"/>
      <c r="GF492" s="93"/>
      <c r="GG492" s="93"/>
      <c r="GH492" s="93"/>
      <c r="GI492" s="93"/>
      <c r="GJ492" s="93"/>
      <c r="GK492" s="93"/>
      <c r="GL492" s="93"/>
      <c r="GM492" s="93"/>
      <c r="GN492" s="93"/>
      <c r="GO492" s="93"/>
      <c r="GP492" s="93"/>
      <c r="GQ492" s="93"/>
      <c r="GR492" s="93"/>
      <c r="GS492" s="93"/>
      <c r="GT492" s="93"/>
      <c r="GU492" s="93"/>
      <c r="GV492" s="93"/>
      <c r="GW492" s="93"/>
      <c r="GX492" s="93"/>
      <c r="GY492" s="93"/>
      <c r="GZ492" s="93"/>
      <c r="HA492" s="93"/>
      <c r="HB492" s="93"/>
      <c r="HC492" s="93"/>
      <c r="HD492" s="93"/>
      <c r="HE492" s="93"/>
      <c r="HF492" s="93"/>
      <c r="HG492" s="93"/>
      <c r="HH492" s="93"/>
      <c r="HI492" s="93"/>
      <c r="HJ492" s="93"/>
      <c r="HK492" s="93"/>
      <c r="HL492" s="93"/>
      <c r="HM492" s="93"/>
      <c r="HN492" s="93"/>
      <c r="HO492" s="93"/>
      <c r="HP492" s="93"/>
      <c r="HQ492" s="93"/>
      <c r="HR492" s="93"/>
      <c r="HS492" s="93"/>
      <c r="HT492" s="93"/>
      <c r="HU492" s="93"/>
      <c r="HV492" s="93"/>
      <c r="HW492" s="93"/>
      <c r="HX492" s="93"/>
      <c r="HY492" s="93"/>
      <c r="HZ492" s="93"/>
      <c r="IA492" s="93"/>
      <c r="IB492" s="93"/>
      <c r="IC492" s="93"/>
      <c r="ID492" s="93"/>
      <c r="IE492" s="93"/>
      <c r="IF492" s="93"/>
      <c r="IG492" s="93"/>
      <c r="IH492" s="93"/>
      <c r="II492" s="93"/>
      <c r="IJ492" s="93"/>
      <c r="IK492" s="93"/>
      <c r="IL492" s="93"/>
      <c r="IM492" s="93"/>
      <c r="IN492" s="93"/>
      <c r="IO492" s="93"/>
      <c r="IP492" s="93"/>
      <c r="IQ492" s="93"/>
      <c r="IR492" s="93"/>
      <c r="IS492" s="93"/>
      <c r="IT492" s="93"/>
      <c r="IU492" s="93"/>
      <c r="IV492" s="93"/>
      <c r="IW492" s="93"/>
      <c r="IX492" s="93"/>
      <c r="IY492" s="93"/>
      <c r="IZ492" s="93"/>
      <c r="JA492" s="93"/>
      <c r="JB492" s="93"/>
    </row>
    <row r="493" spans="1:262" s="19" customFormat="1" x14ac:dyDescent="0.2">
      <c r="A493" s="171">
        <v>39990</v>
      </c>
      <c r="B493" s="184" t="s">
        <v>1905</v>
      </c>
      <c r="C493" s="184" t="s">
        <v>298</v>
      </c>
      <c r="D493" s="184" t="s">
        <v>140</v>
      </c>
      <c r="E493" s="184" t="s">
        <v>143</v>
      </c>
      <c r="F493" s="185">
        <v>37210</v>
      </c>
      <c r="G493" s="186">
        <v>2001</v>
      </c>
      <c r="H493" s="171" t="s">
        <v>1442</v>
      </c>
      <c r="I493" s="171" t="str">
        <f t="shared" si="24"/>
        <v>NB</v>
      </c>
      <c r="J493" s="171" t="str">
        <f t="shared" si="25"/>
        <v>ME</v>
      </c>
      <c r="K493" s="171" t="str">
        <f t="shared" si="26"/>
        <v>Canada, Northeast</v>
      </c>
      <c r="L493" s="171" t="str">
        <f>INDEX('State '!$A$1:$C$62,MATCH($I493,'State '!$B:$B,0),3)</f>
        <v>Canada</v>
      </c>
      <c r="M493" s="171" t="str">
        <f>INDEX('State '!$A$1:$C$62,MATCH($J493,'State '!$B:$B,0),3)</f>
        <v>Northeast</v>
      </c>
      <c r="N493" s="171"/>
      <c r="O493" s="178"/>
      <c r="P493" s="178"/>
      <c r="Q493" s="178">
        <v>40</v>
      </c>
      <c r="R493" s="177">
        <v>36</v>
      </c>
      <c r="S493" s="171" t="s">
        <v>135</v>
      </c>
      <c r="T493" s="171" t="s">
        <v>381</v>
      </c>
      <c r="U493" s="171" t="s">
        <v>1443</v>
      </c>
      <c r="V493" s="171"/>
      <c r="W493" s="170"/>
      <c r="X493" s="170"/>
      <c r="Y493" s="170"/>
    </row>
    <row r="494" spans="1:262" s="19" customFormat="1" x14ac:dyDescent="0.2">
      <c r="A494" s="171">
        <v>39990</v>
      </c>
      <c r="B494" s="184" t="s">
        <v>1571</v>
      </c>
      <c r="C494" s="184" t="s">
        <v>298</v>
      </c>
      <c r="D494" s="184" t="s">
        <v>136</v>
      </c>
      <c r="E494" s="184" t="s">
        <v>143</v>
      </c>
      <c r="F494" s="185">
        <v>36465</v>
      </c>
      <c r="G494" s="186">
        <v>1999</v>
      </c>
      <c r="H494" s="171" t="s">
        <v>1442</v>
      </c>
      <c r="I494" s="171" t="str">
        <f t="shared" si="24"/>
        <v>NB</v>
      </c>
      <c r="J494" s="171" t="str">
        <f t="shared" si="25"/>
        <v>ME</v>
      </c>
      <c r="K494" s="171" t="str">
        <f t="shared" si="26"/>
        <v>Canada, Northeast</v>
      </c>
      <c r="L494" s="171" t="str">
        <f>INDEX('State '!$A$1:$C$62,MATCH($I494,'State '!$B:$B,0),3)</f>
        <v>Canada</v>
      </c>
      <c r="M494" s="171" t="str">
        <f>INDEX('State '!$A$1:$C$62,MATCH($J494,'State '!$B:$B,0),3)</f>
        <v>Northeast</v>
      </c>
      <c r="N494" s="171"/>
      <c r="O494" s="178">
        <v>611</v>
      </c>
      <c r="P494" s="178">
        <v>347</v>
      </c>
      <c r="Q494" s="178">
        <v>400</v>
      </c>
      <c r="R494" s="177" t="s">
        <v>436</v>
      </c>
      <c r="S494" s="171" t="s">
        <v>135</v>
      </c>
      <c r="T494" s="171" t="s">
        <v>381</v>
      </c>
      <c r="U494" s="171" t="s">
        <v>1572</v>
      </c>
      <c r="V494" s="171"/>
      <c r="W494" s="170"/>
      <c r="X494" s="170"/>
      <c r="Y494" s="170"/>
    </row>
    <row r="495" spans="1:262" s="19" customFormat="1" x14ac:dyDescent="0.2">
      <c r="A495" s="171">
        <v>39990</v>
      </c>
      <c r="B495" s="184" t="s">
        <v>1257</v>
      </c>
      <c r="C495" s="184" t="s">
        <v>298</v>
      </c>
      <c r="D495" s="184" t="s">
        <v>140</v>
      </c>
      <c r="E495" s="184" t="s">
        <v>143</v>
      </c>
      <c r="F495" s="185">
        <v>37949</v>
      </c>
      <c r="G495" s="186">
        <v>2003</v>
      </c>
      <c r="H495" s="171" t="s">
        <v>36</v>
      </c>
      <c r="I495" s="171" t="str">
        <f t="shared" si="24"/>
        <v>MA</v>
      </c>
      <c r="J495" s="171" t="str">
        <f t="shared" si="25"/>
        <v>MA</v>
      </c>
      <c r="K495" s="171" t="str">
        <f t="shared" si="26"/>
        <v>Northeast</v>
      </c>
      <c r="L495" s="171" t="str">
        <f>INDEX('State '!$A$1:$C$62,MATCH($I495,'State '!$B:$B,0),3)</f>
        <v>Northeast</v>
      </c>
      <c r="M495" s="171" t="str">
        <f>INDEX('State '!$A$1:$C$62,MATCH($J495,'State '!$B:$B,0),3)</f>
        <v>Northeast</v>
      </c>
      <c r="N495" s="171"/>
      <c r="O495" s="178">
        <v>133.99</v>
      </c>
      <c r="P495" s="178">
        <v>25</v>
      </c>
      <c r="Q495" s="178">
        <v>230</v>
      </c>
      <c r="R495" s="177" t="s">
        <v>413</v>
      </c>
      <c r="S495" s="171" t="s">
        <v>135</v>
      </c>
      <c r="T495" s="171" t="s">
        <v>381</v>
      </c>
      <c r="U495" s="171" t="s">
        <v>1258</v>
      </c>
      <c r="V495" s="171"/>
      <c r="W495" s="170"/>
      <c r="X495" s="170"/>
      <c r="Y495" s="170"/>
    </row>
    <row r="496" spans="1:262" s="19" customFormat="1" x14ac:dyDescent="0.2">
      <c r="A496" s="171">
        <v>39990</v>
      </c>
      <c r="B496" s="184" t="s">
        <v>895</v>
      </c>
      <c r="C496" s="184" t="s">
        <v>298</v>
      </c>
      <c r="D496" s="184" t="s">
        <v>140</v>
      </c>
      <c r="E496" s="184" t="s">
        <v>143</v>
      </c>
      <c r="F496" s="185">
        <v>39797</v>
      </c>
      <c r="G496" s="186">
        <v>2008</v>
      </c>
      <c r="H496" s="171" t="s">
        <v>896</v>
      </c>
      <c r="I496" s="171" t="str">
        <f t="shared" si="24"/>
        <v>NB</v>
      </c>
      <c r="J496" s="171" t="str">
        <f t="shared" si="25"/>
        <v>MA</v>
      </c>
      <c r="K496" s="171" t="str">
        <f t="shared" si="26"/>
        <v>Canada, Northeast</v>
      </c>
      <c r="L496" s="171" t="str">
        <f>INDEX('State '!$A$1:$C$62,MATCH($I496,'State '!$B:$B,0),3)</f>
        <v>Canada</v>
      </c>
      <c r="M496" s="171" t="str">
        <f>INDEX('State '!$A$1:$C$62,MATCH($J496,'State '!$B:$B,0),3)</f>
        <v>Northeast</v>
      </c>
      <c r="N496" s="171"/>
      <c r="O496" s="178">
        <v>321.3</v>
      </c>
      <c r="P496" s="178">
        <v>1.7</v>
      </c>
      <c r="Q496" s="178">
        <v>420</v>
      </c>
      <c r="R496" s="177">
        <v>30</v>
      </c>
      <c r="S496" s="171" t="s">
        <v>135</v>
      </c>
      <c r="T496" s="171" t="s">
        <v>381</v>
      </c>
      <c r="U496" s="171" t="s">
        <v>897</v>
      </c>
      <c r="V496" s="171"/>
      <c r="W496" s="170"/>
      <c r="X496" s="170"/>
      <c r="Y496" s="170"/>
    </row>
    <row r="497" spans="1:262" x14ac:dyDescent="0.2">
      <c r="A497" s="171">
        <v>39990</v>
      </c>
      <c r="B497" s="184" t="s">
        <v>1569</v>
      </c>
      <c r="C497" s="184" t="s">
        <v>298</v>
      </c>
      <c r="D497" s="184" t="s">
        <v>134</v>
      </c>
      <c r="E497" s="184" t="s">
        <v>143</v>
      </c>
      <c r="F497" s="185">
        <v>36465</v>
      </c>
      <c r="G497" s="186">
        <v>1999</v>
      </c>
      <c r="H497" s="171" t="s">
        <v>4</v>
      </c>
      <c r="I497" s="171" t="str">
        <f t="shared" si="24"/>
        <v>ME</v>
      </c>
      <c r="J497" s="171" t="str">
        <f t="shared" si="25"/>
        <v>ME</v>
      </c>
      <c r="K497" s="171" t="str">
        <f t="shared" si="26"/>
        <v>Northeast</v>
      </c>
      <c r="L497" s="171" t="str">
        <f>INDEX('State '!$A$1:$C$62,MATCH($I497,'State '!$B:$B,0),3)</f>
        <v>Northeast</v>
      </c>
      <c r="M497" s="171" t="str">
        <f>INDEX('State '!$A$1:$C$62,MATCH($J497,'State '!$B:$B,0),3)</f>
        <v>Northeast</v>
      </c>
      <c r="N497" s="171"/>
      <c r="O497" s="178">
        <v>5.6</v>
      </c>
      <c r="P497" s="178">
        <v>1.1000000000000001</v>
      </c>
      <c r="Q497" s="178">
        <v>105</v>
      </c>
      <c r="R497" s="177">
        <v>12</v>
      </c>
      <c r="S497" s="171" t="s">
        <v>135</v>
      </c>
      <c r="T497" s="171" t="s">
        <v>381</v>
      </c>
      <c r="U497" s="171" t="s">
        <v>1570</v>
      </c>
      <c r="V497" s="171"/>
      <c r="W497" s="170"/>
      <c r="X497" s="170"/>
      <c r="Y497" s="170"/>
      <c r="Z497" s="93"/>
      <c r="AA497" s="93"/>
      <c r="AB497" s="93"/>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c r="IS497" s="19"/>
      <c r="IT497" s="19"/>
      <c r="IU497" s="19"/>
      <c r="IV497" s="19"/>
      <c r="IW497" s="19"/>
      <c r="IX497" s="19"/>
      <c r="IY497" s="19"/>
      <c r="IZ497" s="19"/>
      <c r="JA497" s="19"/>
      <c r="JB497" s="19"/>
    </row>
    <row r="498" spans="1:262" x14ac:dyDescent="0.2">
      <c r="A498" s="171">
        <v>40248</v>
      </c>
      <c r="B498" s="184" t="s">
        <v>671</v>
      </c>
      <c r="C498" s="184" t="s">
        <v>265</v>
      </c>
      <c r="D498" s="184" t="s">
        <v>134</v>
      </c>
      <c r="E498" s="184" t="s">
        <v>143</v>
      </c>
      <c r="F498" s="185">
        <v>40008</v>
      </c>
      <c r="G498" s="186">
        <v>2009</v>
      </c>
      <c r="H498" s="171" t="s">
        <v>37</v>
      </c>
      <c r="I498" s="171" t="str">
        <f t="shared" si="24"/>
        <v>OK</v>
      </c>
      <c r="J498" s="171" t="str">
        <f t="shared" si="25"/>
        <v>OK</v>
      </c>
      <c r="K498" s="171" t="str">
        <f t="shared" si="26"/>
        <v>South Central</v>
      </c>
      <c r="L498" s="171" t="str">
        <f>INDEX('State '!$A$1:$C$62,MATCH($I498,'State '!$B:$B,0),3)</f>
        <v>South Central</v>
      </c>
      <c r="M498" s="171" t="str">
        <f>INDEX('State '!$A$1:$C$62,MATCH($J498,'State '!$B:$B,0),3)</f>
        <v>South Central</v>
      </c>
      <c r="N498" s="171"/>
      <c r="O498" s="178">
        <v>75</v>
      </c>
      <c r="P498" s="178">
        <v>50</v>
      </c>
      <c r="Q498" s="178">
        <v>638</v>
      </c>
      <c r="R498" s="177">
        <v>24</v>
      </c>
      <c r="S498" s="171" t="s">
        <v>135</v>
      </c>
      <c r="T498" s="171" t="s">
        <v>381</v>
      </c>
      <c r="U498" s="171" t="s">
        <v>672</v>
      </c>
      <c r="V498" s="171"/>
      <c r="W498" s="170"/>
      <c r="X498" s="170"/>
      <c r="Y498" s="170"/>
      <c r="Z498" s="93"/>
      <c r="AA498" s="93"/>
      <c r="AB498" s="93"/>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row>
    <row r="499" spans="1:262" x14ac:dyDescent="0.2">
      <c r="A499" s="171">
        <v>39990</v>
      </c>
      <c r="B499" s="184" t="s">
        <v>900</v>
      </c>
      <c r="C499" s="184" t="s">
        <v>299</v>
      </c>
      <c r="D499" s="184" t="s">
        <v>140</v>
      </c>
      <c r="E499" s="184" t="s">
        <v>143</v>
      </c>
      <c r="F499" s="185">
        <v>39706</v>
      </c>
      <c r="G499" s="186">
        <v>2008</v>
      </c>
      <c r="H499" s="171" t="s">
        <v>43</v>
      </c>
      <c r="I499" s="171" t="str">
        <f t="shared" si="24"/>
        <v>NM</v>
      </c>
      <c r="J499" s="171" t="str">
        <f t="shared" si="25"/>
        <v>NM</v>
      </c>
      <c r="K499" s="171" t="str">
        <f t="shared" si="26"/>
        <v>Mountain</v>
      </c>
      <c r="L499" s="171" t="str">
        <f>INDEX('State '!$A$1:$C$62,MATCH($I499,'State '!$B:$B,0),3)</f>
        <v>Mountain</v>
      </c>
      <c r="M499" s="171" t="str">
        <f>INDEX('State '!$A$1:$C$62,MATCH($J499,'State '!$B:$B,0),3)</f>
        <v>Mountain</v>
      </c>
      <c r="N499" s="171"/>
      <c r="O499" s="178">
        <v>3.2</v>
      </c>
      <c r="P499" s="178">
        <v>3.16</v>
      </c>
      <c r="Q499" s="178">
        <v>110</v>
      </c>
      <c r="R499" s="177">
        <v>16</v>
      </c>
      <c r="S499" s="171" t="s">
        <v>135</v>
      </c>
      <c r="T499" s="171" t="s">
        <v>381</v>
      </c>
      <c r="U499" s="171" t="s">
        <v>901</v>
      </c>
      <c r="V499" s="171"/>
      <c r="W499" s="170"/>
      <c r="X499" s="170"/>
      <c r="Y499" s="170"/>
      <c r="Z499" s="93"/>
      <c r="AA499" s="93"/>
      <c r="AB499" s="93"/>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19"/>
      <c r="IU499" s="19"/>
      <c r="IV499" s="19"/>
      <c r="IW499" s="19"/>
      <c r="IX499" s="19"/>
      <c r="IY499" s="19"/>
      <c r="IZ499" s="19"/>
      <c r="JA499" s="19"/>
      <c r="JB499" s="19"/>
    </row>
    <row r="500" spans="1:262" x14ac:dyDescent="0.2">
      <c r="A500" s="171">
        <v>39990</v>
      </c>
      <c r="B500" s="184" t="s">
        <v>1147</v>
      </c>
      <c r="C500" s="184" t="s">
        <v>299</v>
      </c>
      <c r="D500" s="184" t="s">
        <v>134</v>
      </c>
      <c r="E500" s="184" t="s">
        <v>143</v>
      </c>
      <c r="F500" s="185">
        <v>38078</v>
      </c>
      <c r="G500" s="186">
        <v>2004</v>
      </c>
      <c r="H500" s="171" t="s">
        <v>43</v>
      </c>
      <c r="I500" s="171" t="str">
        <f t="shared" si="24"/>
        <v>NM</v>
      </c>
      <c r="J500" s="171" t="str">
        <f t="shared" si="25"/>
        <v>NM</v>
      </c>
      <c r="K500" s="171" t="str">
        <f t="shared" si="26"/>
        <v>Mountain</v>
      </c>
      <c r="L500" s="171" t="str">
        <f>INDEX('State '!$A$1:$C$62,MATCH($I500,'State '!$B:$B,0),3)</f>
        <v>Mountain</v>
      </c>
      <c r="M500" s="171" t="str">
        <f>INDEX('State '!$A$1:$C$62,MATCH($J500,'State '!$B:$B,0),3)</f>
        <v>Mountain</v>
      </c>
      <c r="N500" s="171"/>
      <c r="O500" s="178">
        <v>0.56000000000000005</v>
      </c>
      <c r="P500" s="178">
        <v>2.4</v>
      </c>
      <c r="Q500" s="178">
        <v>124</v>
      </c>
      <c r="R500" s="177">
        <v>12</v>
      </c>
      <c r="S500" s="171" t="s">
        <v>135</v>
      </c>
      <c r="T500" s="171" t="s">
        <v>381</v>
      </c>
      <c r="U500" s="171" t="s">
        <v>1148</v>
      </c>
      <c r="V500" s="171"/>
      <c r="W500" s="170"/>
      <c r="X500" s="170"/>
      <c r="Y500" s="170"/>
      <c r="Z500" s="93"/>
      <c r="AA500" s="93"/>
      <c r="AB500" s="93"/>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c r="IN500" s="19"/>
      <c r="IO500" s="19"/>
      <c r="IP500" s="19"/>
      <c r="IQ500" s="19"/>
      <c r="IR500" s="19"/>
      <c r="IS500" s="19"/>
      <c r="IT500" s="19"/>
      <c r="IU500" s="19"/>
      <c r="IV500" s="19"/>
      <c r="IW500" s="19"/>
      <c r="IX500" s="19"/>
      <c r="IY500" s="19"/>
      <c r="IZ500" s="19"/>
      <c r="JA500" s="19"/>
      <c r="JB500" s="19"/>
    </row>
    <row r="501" spans="1:262" ht="25.5" x14ac:dyDescent="0.2">
      <c r="A501" s="225">
        <v>43838</v>
      </c>
      <c r="B501" s="83" t="s">
        <v>2686</v>
      </c>
      <c r="C501" s="223" t="s">
        <v>330</v>
      </c>
      <c r="D501" s="83" t="s">
        <v>140</v>
      </c>
      <c r="E501" s="112" t="s">
        <v>143</v>
      </c>
      <c r="F501" s="65">
        <v>43749</v>
      </c>
      <c r="G501" s="117">
        <v>2019</v>
      </c>
      <c r="H501" s="225" t="s">
        <v>41</v>
      </c>
      <c r="I501" s="225" t="str">
        <f t="shared" si="24"/>
        <v>MI</v>
      </c>
      <c r="J501" s="225" t="str">
        <f t="shared" si="25"/>
        <v>MI</v>
      </c>
      <c r="K501" s="231" t="str">
        <f t="shared" si="26"/>
        <v>Midwest</v>
      </c>
      <c r="L501" s="225" t="str">
        <f>INDEX('State '!$A$1:$C$62,MATCH($I501,'State '!$B:$B,0),3)</f>
        <v>Midwest</v>
      </c>
      <c r="M501" s="225" t="str">
        <f>INDEX('State '!$A$1:$C$62,MATCH($J501,'State '!$B:$B,0),3)</f>
        <v>Midwest</v>
      </c>
      <c r="N501" s="225"/>
      <c r="O501" s="178">
        <v>22.1</v>
      </c>
      <c r="P501" s="200"/>
      <c r="Q501" s="118">
        <v>24.6</v>
      </c>
      <c r="R501" s="66"/>
      <c r="S501" s="113" t="s">
        <v>135</v>
      </c>
      <c r="T501" s="114" t="s">
        <v>381</v>
      </c>
      <c r="U501" s="115" t="s">
        <v>2688</v>
      </c>
      <c r="V501" s="225" t="s">
        <v>2236</v>
      </c>
      <c r="W501" s="223" t="s">
        <v>2687</v>
      </c>
      <c r="X501" s="223" t="s">
        <v>2905</v>
      </c>
      <c r="Y501" s="226"/>
      <c r="Z501" s="93"/>
      <c r="AA501" s="93"/>
      <c r="AB501" s="93"/>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19"/>
      <c r="IU501" s="19"/>
      <c r="IV501" s="19"/>
      <c r="IW501" s="19"/>
      <c r="IX501" s="19"/>
      <c r="IY501" s="19"/>
      <c r="IZ501" s="19"/>
      <c r="JA501" s="19"/>
      <c r="JB501" s="19"/>
    </row>
    <row r="502" spans="1:262" x14ac:dyDescent="0.2">
      <c r="A502" s="196">
        <v>41215</v>
      </c>
      <c r="B502" s="172" t="s">
        <v>1853</v>
      </c>
      <c r="C502" s="172" t="s">
        <v>1782</v>
      </c>
      <c r="D502" s="172" t="s">
        <v>140</v>
      </c>
      <c r="E502" s="173" t="s">
        <v>143</v>
      </c>
      <c r="F502" s="174">
        <v>41214</v>
      </c>
      <c r="G502" s="175">
        <v>2012</v>
      </c>
      <c r="H502" s="171" t="s">
        <v>34</v>
      </c>
      <c r="I502" s="171" t="str">
        <f t="shared" si="24"/>
        <v>WI</v>
      </c>
      <c r="J502" s="171" t="str">
        <f t="shared" si="25"/>
        <v>WI</v>
      </c>
      <c r="K502" s="171" t="str">
        <f t="shared" si="26"/>
        <v>Midwest</v>
      </c>
      <c r="L502" s="171" t="str">
        <f>INDEX('State '!$A$1:$C$62,MATCH($I502,'State '!$B:$B,0),3)</f>
        <v>Midwest</v>
      </c>
      <c r="M502" s="171" t="str">
        <f>INDEX('State '!$A$1:$C$62,MATCH($J502,'State '!$B:$B,0),3)</f>
        <v>Midwest</v>
      </c>
      <c r="N502" s="171"/>
      <c r="O502" s="178">
        <v>25.1</v>
      </c>
      <c r="P502" s="177"/>
      <c r="Q502" s="177">
        <v>101.1</v>
      </c>
      <c r="R502" s="178"/>
      <c r="S502" s="179" t="s">
        <v>135</v>
      </c>
      <c r="T502" s="176" t="s">
        <v>381</v>
      </c>
      <c r="U502" s="180" t="s">
        <v>1854</v>
      </c>
      <c r="V502" s="171"/>
      <c r="W502" s="170"/>
      <c r="X502" s="170"/>
      <c r="Y502" s="170"/>
      <c r="Z502" s="93"/>
      <c r="AA502" s="93"/>
      <c r="AB502" s="93"/>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19"/>
      <c r="IU502" s="19"/>
      <c r="IV502" s="19"/>
      <c r="IW502" s="19"/>
      <c r="IX502" s="19"/>
      <c r="IY502" s="19"/>
      <c r="IZ502" s="19"/>
      <c r="JA502" s="19"/>
      <c r="JB502" s="19"/>
    </row>
    <row r="503" spans="1:262" x14ac:dyDescent="0.2">
      <c r="A503" s="171">
        <v>39990</v>
      </c>
      <c r="B503" s="184" t="s">
        <v>1309</v>
      </c>
      <c r="C503" s="184" t="s">
        <v>268</v>
      </c>
      <c r="D503" s="184" t="s">
        <v>134</v>
      </c>
      <c r="E503" s="184" t="s">
        <v>143</v>
      </c>
      <c r="F503" s="185">
        <v>37287</v>
      </c>
      <c r="G503" s="186">
        <v>2002</v>
      </c>
      <c r="H503" s="171" t="s">
        <v>41</v>
      </c>
      <c r="I503" s="171" t="str">
        <f t="shared" si="24"/>
        <v>MI</v>
      </c>
      <c r="J503" s="171" t="str">
        <f t="shared" si="25"/>
        <v>MI</v>
      </c>
      <c r="K503" s="171" t="str">
        <f t="shared" si="26"/>
        <v>Midwest</v>
      </c>
      <c r="L503" s="171" t="str">
        <f>INDEX('State '!$A$1:$C$62,MATCH($I503,'State '!$B:$B,0),3)</f>
        <v>Midwest</v>
      </c>
      <c r="M503" s="171" t="str">
        <f>INDEX('State '!$A$1:$C$62,MATCH($J503,'State '!$B:$B,0),3)</f>
        <v>Midwest</v>
      </c>
      <c r="N503" s="171"/>
      <c r="O503" s="178"/>
      <c r="P503" s="178">
        <v>9.1999999999999993</v>
      </c>
      <c r="Q503" s="178">
        <v>110</v>
      </c>
      <c r="R503" s="177">
        <v>20</v>
      </c>
      <c r="S503" s="171" t="s">
        <v>138</v>
      </c>
      <c r="T503" s="171" t="s">
        <v>187</v>
      </c>
      <c r="U503" s="171" t="s">
        <v>382</v>
      </c>
      <c r="V503" s="171"/>
      <c r="W503" s="170"/>
      <c r="X503" s="170"/>
      <c r="Y503" s="170"/>
      <c r="Z503" s="93"/>
      <c r="AA503" s="93"/>
      <c r="AB503" s="93"/>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19"/>
      <c r="IU503" s="19"/>
      <c r="IV503" s="19"/>
      <c r="IW503" s="19"/>
      <c r="IX503" s="19"/>
      <c r="IY503" s="19"/>
      <c r="IZ503" s="19"/>
      <c r="JA503" s="19"/>
      <c r="JB503" s="19"/>
    </row>
    <row r="504" spans="1:262" x14ac:dyDescent="0.2">
      <c r="A504" s="171">
        <v>40367</v>
      </c>
      <c r="B504" s="184" t="s">
        <v>687</v>
      </c>
      <c r="C504" s="184" t="s">
        <v>268</v>
      </c>
      <c r="D504" s="184" t="s">
        <v>140</v>
      </c>
      <c r="E504" s="184" t="s">
        <v>143</v>
      </c>
      <c r="F504" s="185">
        <v>40027</v>
      </c>
      <c r="G504" s="186">
        <v>2009</v>
      </c>
      <c r="H504" s="171" t="s">
        <v>41</v>
      </c>
      <c r="I504" s="171" t="str">
        <f t="shared" si="24"/>
        <v>MI</v>
      </c>
      <c r="J504" s="171" t="str">
        <f t="shared" si="25"/>
        <v>MI</v>
      </c>
      <c r="K504" s="171" t="str">
        <f t="shared" si="26"/>
        <v>Midwest</v>
      </c>
      <c r="L504" s="171" t="str">
        <f>INDEX('State '!$A$1:$C$62,MATCH($I504,'State '!$B:$B,0),3)</f>
        <v>Midwest</v>
      </c>
      <c r="M504" s="171" t="str">
        <f>INDEX('State '!$A$1:$C$62,MATCH($J504,'State '!$B:$B,0),3)</f>
        <v>Midwest</v>
      </c>
      <c r="N504" s="171"/>
      <c r="O504" s="178">
        <v>61</v>
      </c>
      <c r="P504" s="178">
        <v>15</v>
      </c>
      <c r="Q504" s="178">
        <v>214</v>
      </c>
      <c r="R504" s="177">
        <v>24</v>
      </c>
      <c r="S504" s="171" t="s">
        <v>138</v>
      </c>
      <c r="T504" s="171" t="s">
        <v>187</v>
      </c>
      <c r="U504" s="171" t="s">
        <v>688</v>
      </c>
      <c r="V504" s="171"/>
      <c r="W504" s="170"/>
      <c r="X504" s="170"/>
      <c r="Y504" s="170"/>
      <c r="Z504" s="93"/>
      <c r="AA504" s="93"/>
      <c r="AB504" s="93"/>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c r="DY504" s="19"/>
      <c r="DZ504" s="19"/>
      <c r="EA504" s="19"/>
      <c r="EB504" s="19"/>
      <c r="EC504" s="19"/>
      <c r="ED504" s="19"/>
      <c r="EE504" s="19"/>
      <c r="EF504" s="19"/>
      <c r="EG504" s="19"/>
      <c r="EH504" s="19"/>
      <c r="EI504" s="19"/>
      <c r="EJ504" s="19"/>
      <c r="EK504" s="19"/>
      <c r="EL504" s="19"/>
      <c r="EM504" s="19"/>
      <c r="EN504" s="19"/>
      <c r="EO504" s="19"/>
      <c r="EP504" s="19"/>
      <c r="EQ504" s="19"/>
      <c r="ER504" s="19"/>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c r="IN504" s="19"/>
      <c r="IO504" s="19"/>
      <c r="IP504" s="19"/>
      <c r="IQ504" s="19"/>
      <c r="IR504" s="19"/>
      <c r="IS504" s="19"/>
      <c r="IT504" s="19"/>
      <c r="IU504" s="19"/>
      <c r="IV504" s="19"/>
      <c r="IW504" s="19"/>
      <c r="IX504" s="19"/>
      <c r="IY504" s="19"/>
      <c r="IZ504" s="19"/>
      <c r="JA504" s="19"/>
      <c r="JB504" s="19"/>
    </row>
    <row r="505" spans="1:262" x14ac:dyDescent="0.2">
      <c r="A505" s="171">
        <v>39990</v>
      </c>
      <c r="B505" s="184" t="s">
        <v>1247</v>
      </c>
      <c r="C505" s="184" t="s">
        <v>338</v>
      </c>
      <c r="D505" s="184" t="s">
        <v>134</v>
      </c>
      <c r="E505" s="184" t="s">
        <v>143</v>
      </c>
      <c r="F505" s="185">
        <v>37773</v>
      </c>
      <c r="G505" s="186">
        <v>2003</v>
      </c>
      <c r="H505" s="171" t="s">
        <v>42</v>
      </c>
      <c r="I505" s="171" t="str">
        <f t="shared" si="24"/>
        <v>IA</v>
      </c>
      <c r="J505" s="171" t="str">
        <f t="shared" si="25"/>
        <v>IA</v>
      </c>
      <c r="K505" s="171" t="str">
        <f t="shared" si="26"/>
        <v>Midwest</v>
      </c>
      <c r="L505" s="171" t="str">
        <f>INDEX('State '!$A$1:$C$62,MATCH($I505,'State '!$B:$B,0),3)</f>
        <v>Midwest</v>
      </c>
      <c r="M505" s="171" t="str">
        <f>INDEX('State '!$A$1:$C$62,MATCH($J505,'State '!$B:$B,0),3)</f>
        <v>Midwest</v>
      </c>
      <c r="N505" s="171"/>
      <c r="O505" s="178">
        <v>1.5</v>
      </c>
      <c r="P505" s="178">
        <v>13</v>
      </c>
      <c r="Q505" s="178">
        <v>175</v>
      </c>
      <c r="R505" s="177">
        <v>20</v>
      </c>
      <c r="S505" s="171" t="s">
        <v>138</v>
      </c>
      <c r="T505" s="171" t="s">
        <v>187</v>
      </c>
      <c r="U505" s="171" t="s">
        <v>382</v>
      </c>
      <c r="V505" s="171"/>
      <c r="W505" s="170"/>
      <c r="X505" s="170"/>
      <c r="Y505" s="170"/>
      <c r="Z505" s="93"/>
      <c r="AA505" s="93"/>
      <c r="AB505" s="93"/>
    </row>
    <row r="506" spans="1:262" x14ac:dyDescent="0.2">
      <c r="A506" s="171">
        <v>41610</v>
      </c>
      <c r="B506" s="184" t="s">
        <v>441</v>
      </c>
      <c r="C506" s="184" t="s">
        <v>1932</v>
      </c>
      <c r="D506" s="184" t="s">
        <v>140</v>
      </c>
      <c r="E506" s="184" t="s">
        <v>143</v>
      </c>
      <c r="F506" s="185">
        <v>41327</v>
      </c>
      <c r="G506" s="186">
        <v>2013</v>
      </c>
      <c r="H506" s="171" t="s">
        <v>19</v>
      </c>
      <c r="I506" s="171" t="str">
        <f t="shared" si="24"/>
        <v>VA</v>
      </c>
      <c r="J506" s="171" t="str">
        <f t="shared" si="25"/>
        <v>VA</v>
      </c>
      <c r="K506" s="171" t="str">
        <f t="shared" si="26"/>
        <v>Northeast</v>
      </c>
      <c r="L506" s="171" t="str">
        <f>INDEX('State '!$A$1:$C$62,MATCH($I506,'State '!$B:$B,0),3)</f>
        <v>Northeast</v>
      </c>
      <c r="M506" s="171" t="str">
        <f>INDEX('State '!$A$1:$C$62,MATCH($J506,'State '!$B:$B,0),3)</f>
        <v>Northeast</v>
      </c>
      <c r="N506" s="171"/>
      <c r="O506" s="178">
        <v>55</v>
      </c>
      <c r="P506" s="178">
        <v>1.44</v>
      </c>
      <c r="Q506" s="178">
        <v>142</v>
      </c>
      <c r="R506" s="177">
        <v>42</v>
      </c>
      <c r="S506" s="171" t="s">
        <v>135</v>
      </c>
      <c r="T506" s="171" t="s">
        <v>381</v>
      </c>
      <c r="U506" s="171" t="s">
        <v>442</v>
      </c>
      <c r="V506" s="171"/>
      <c r="W506" s="170"/>
      <c r="X506" s="170"/>
      <c r="Y506" s="170"/>
      <c r="Z506" s="93"/>
      <c r="AA506" s="93"/>
      <c r="AB506" s="93"/>
    </row>
    <row r="507" spans="1:262" x14ac:dyDescent="0.2">
      <c r="A507" s="196">
        <v>39990</v>
      </c>
      <c r="B507" s="184" t="s">
        <v>1753</v>
      </c>
      <c r="C507" s="184" t="s">
        <v>345</v>
      </c>
      <c r="D507" s="184" t="s">
        <v>140</v>
      </c>
      <c r="E507" s="184" t="s">
        <v>143</v>
      </c>
      <c r="F507" s="185">
        <v>35735</v>
      </c>
      <c r="G507" s="186">
        <v>1997</v>
      </c>
      <c r="H507" s="171" t="s">
        <v>17</v>
      </c>
      <c r="I507" s="171" t="str">
        <f t="shared" si="24"/>
        <v>AL</v>
      </c>
      <c r="J507" s="171" t="str">
        <f t="shared" si="25"/>
        <v>AL</v>
      </c>
      <c r="K507" s="171" t="str">
        <f t="shared" si="26"/>
        <v>South Central</v>
      </c>
      <c r="L507" s="171" t="str">
        <f>INDEX('State '!$A$1:$C$62,MATCH($I507,'State '!$B:$B,0),3)</f>
        <v>South Central</v>
      </c>
      <c r="M507" s="171" t="str">
        <f>INDEX('State '!$A$1:$C$62,MATCH($J507,'State '!$B:$B,0),3)</f>
        <v>South Central</v>
      </c>
      <c r="N507" s="171"/>
      <c r="O507" s="178">
        <v>1.8</v>
      </c>
      <c r="P507" s="178"/>
      <c r="Q507" s="178">
        <v>8.3000000000000007</v>
      </c>
      <c r="R507" s="177"/>
      <c r="S507" s="171" t="s">
        <v>135</v>
      </c>
      <c r="T507" s="171" t="s">
        <v>381</v>
      </c>
      <c r="U507" s="171" t="s">
        <v>1754</v>
      </c>
      <c r="V507" s="171"/>
      <c r="W507" s="170"/>
      <c r="X507" s="170"/>
      <c r="Y507" s="170"/>
      <c r="Z507" s="93"/>
      <c r="AA507" s="93"/>
      <c r="AB507" s="93"/>
    </row>
    <row r="508" spans="1:262" x14ac:dyDescent="0.2">
      <c r="A508" s="196">
        <v>39990</v>
      </c>
      <c r="B508" s="184" t="s">
        <v>1790</v>
      </c>
      <c r="C508" s="184" t="s">
        <v>1791</v>
      </c>
      <c r="D508" s="184" t="s">
        <v>136</v>
      </c>
      <c r="E508" s="184" t="s">
        <v>143</v>
      </c>
      <c r="F508" s="185">
        <v>35339</v>
      </c>
      <c r="G508" s="186">
        <v>1996</v>
      </c>
      <c r="H508" s="171" t="s">
        <v>6</v>
      </c>
      <c r="I508" s="171" t="str">
        <f t="shared" si="24"/>
        <v>TX</v>
      </c>
      <c r="J508" s="171" t="str">
        <f t="shared" si="25"/>
        <v>TX</v>
      </c>
      <c r="K508" s="171" t="str">
        <f t="shared" si="26"/>
        <v>South Central</v>
      </c>
      <c r="L508" s="171" t="str">
        <f>INDEX('State '!$A$1:$C$62,MATCH($I508,'State '!$B:$B,0),3)</f>
        <v>South Central</v>
      </c>
      <c r="M508" s="171" t="str">
        <f>INDEX('State '!$A$1:$C$62,MATCH($J508,'State '!$B:$B,0),3)</f>
        <v>South Central</v>
      </c>
      <c r="N508" s="171"/>
      <c r="O508" s="178">
        <v>17</v>
      </c>
      <c r="P508" s="178">
        <v>70</v>
      </c>
      <c r="Q508" s="178">
        <v>274</v>
      </c>
      <c r="R508" s="177">
        <v>24</v>
      </c>
      <c r="S508" s="171" t="s">
        <v>135</v>
      </c>
      <c r="T508" s="171" t="s">
        <v>381</v>
      </c>
      <c r="U508" s="171" t="s">
        <v>1272</v>
      </c>
      <c r="V508" s="171"/>
      <c r="W508" s="170"/>
      <c r="X508" s="170"/>
      <c r="Y508" s="170"/>
      <c r="Z508" s="93"/>
      <c r="AA508" s="93"/>
      <c r="AB508" s="93"/>
    </row>
    <row r="509" spans="1:262" x14ac:dyDescent="0.2">
      <c r="A509" s="171">
        <v>40367</v>
      </c>
      <c r="B509" s="172" t="s">
        <v>252</v>
      </c>
      <c r="C509" s="172" t="s">
        <v>252</v>
      </c>
      <c r="D509" s="172" t="s">
        <v>136</v>
      </c>
      <c r="E509" s="173" t="s">
        <v>143</v>
      </c>
      <c r="F509" s="174">
        <v>39913</v>
      </c>
      <c r="G509" s="175">
        <v>2009</v>
      </c>
      <c r="H509" s="171" t="s">
        <v>677</v>
      </c>
      <c r="I509" s="171" t="str">
        <f t="shared" si="24"/>
        <v>OK</v>
      </c>
      <c r="J509" s="171" t="str">
        <f t="shared" si="25"/>
        <v>AL</v>
      </c>
      <c r="K509" s="171" t="str">
        <f t="shared" si="26"/>
        <v>South Central</v>
      </c>
      <c r="L509" s="171" t="str">
        <f>INDEX('State '!$A$1:$C$62,MATCH($I509,'State '!$B:$B,0),3)</f>
        <v>South Central</v>
      </c>
      <c r="M509" s="171" t="str">
        <f>INDEX('State '!$A$1:$C$62,MATCH($J509,'State '!$B:$B,0),3)</f>
        <v>South Central</v>
      </c>
      <c r="N509" s="171"/>
      <c r="O509" s="178">
        <v>1832</v>
      </c>
      <c r="P509" s="177">
        <v>507.3</v>
      </c>
      <c r="Q509" s="177">
        <v>1533</v>
      </c>
      <c r="R509" s="178" t="s">
        <v>470</v>
      </c>
      <c r="S509" s="179" t="s">
        <v>135</v>
      </c>
      <c r="T509" s="176" t="s">
        <v>381</v>
      </c>
      <c r="U509" s="180" t="s">
        <v>678</v>
      </c>
      <c r="V509" s="171"/>
      <c r="W509" s="170"/>
      <c r="X509" s="170"/>
      <c r="Y509" s="170"/>
      <c r="Z509" s="93"/>
      <c r="AA509" s="93"/>
      <c r="AB509" s="93"/>
    </row>
    <row r="510" spans="1:262" x14ac:dyDescent="0.2">
      <c r="A510" s="171">
        <v>40367</v>
      </c>
      <c r="B510" s="184" t="s">
        <v>591</v>
      </c>
      <c r="C510" s="184" t="s">
        <v>252</v>
      </c>
      <c r="D510" s="184" t="s">
        <v>140</v>
      </c>
      <c r="E510" s="184" t="s">
        <v>143</v>
      </c>
      <c r="F510" s="185">
        <v>40329</v>
      </c>
      <c r="G510" s="186">
        <v>2010</v>
      </c>
      <c r="H510" s="171" t="s">
        <v>592</v>
      </c>
      <c r="I510" s="171" t="str">
        <f t="shared" si="24"/>
        <v>OK</v>
      </c>
      <c r="J510" s="171" t="str">
        <f t="shared" si="25"/>
        <v>LA</v>
      </c>
      <c r="K510" s="171" t="str">
        <f t="shared" si="26"/>
        <v>South Central</v>
      </c>
      <c r="L510" s="171" t="str">
        <f>INDEX('State '!$A$1:$C$62,MATCH($I510,'State '!$B:$B,0),3)</f>
        <v>South Central</v>
      </c>
      <c r="M510" s="171" t="str">
        <f>INDEX('State '!$A$1:$C$62,MATCH($J510,'State '!$B:$B,0),3)</f>
        <v>South Central</v>
      </c>
      <c r="N510" s="171"/>
      <c r="O510" s="178">
        <v>1340</v>
      </c>
      <c r="P510" s="178"/>
      <c r="Q510" s="178">
        <v>1500</v>
      </c>
      <c r="R510" s="177"/>
      <c r="S510" s="171" t="s">
        <v>135</v>
      </c>
      <c r="T510" s="171" t="s">
        <v>381</v>
      </c>
      <c r="U510" s="171" t="s">
        <v>593</v>
      </c>
      <c r="V510" s="171"/>
      <c r="W510" s="170"/>
      <c r="X510" s="170"/>
      <c r="Y510" s="170"/>
      <c r="Z510" s="93"/>
      <c r="AA510" s="93"/>
      <c r="AB510" s="93"/>
    </row>
    <row r="511" spans="1:262" x14ac:dyDescent="0.2">
      <c r="A511" s="171">
        <v>39990</v>
      </c>
      <c r="B511" s="184" t="s">
        <v>838</v>
      </c>
      <c r="C511" s="184" t="s">
        <v>259</v>
      </c>
      <c r="D511" s="184" t="s">
        <v>140</v>
      </c>
      <c r="E511" s="184" t="s">
        <v>143</v>
      </c>
      <c r="F511" s="185">
        <v>39553</v>
      </c>
      <c r="G511" s="186">
        <v>2008</v>
      </c>
      <c r="H511" s="171" t="s">
        <v>52</v>
      </c>
      <c r="I511" s="171" t="str">
        <f t="shared" si="24"/>
        <v>TN</v>
      </c>
      <c r="J511" s="171" t="str">
        <f t="shared" si="25"/>
        <v>TN</v>
      </c>
      <c r="K511" s="171" t="str">
        <f t="shared" si="26"/>
        <v>Midwest</v>
      </c>
      <c r="L511" s="171" t="str">
        <f>INDEX('State '!$A$1:$C$62,MATCH($I511,'State '!$B:$B,0),3)</f>
        <v>Midwest</v>
      </c>
      <c r="M511" s="171" t="str">
        <f>INDEX('State '!$A$1:$C$62,MATCH($J511,'State '!$B:$B,0),3)</f>
        <v>Midwest</v>
      </c>
      <c r="N511" s="171"/>
      <c r="O511" s="178">
        <v>26.27</v>
      </c>
      <c r="P511" s="178">
        <v>30.9</v>
      </c>
      <c r="Q511" s="178">
        <v>120</v>
      </c>
      <c r="R511" s="177">
        <v>16</v>
      </c>
      <c r="S511" s="171" t="s">
        <v>135</v>
      </c>
      <c r="T511" s="171" t="s">
        <v>381</v>
      </c>
      <c r="U511" s="171" t="s">
        <v>839</v>
      </c>
      <c r="V511" s="171"/>
      <c r="W511" s="170"/>
      <c r="X511" s="170"/>
      <c r="Y511" s="170"/>
      <c r="Z511" s="93"/>
      <c r="AA511" s="93"/>
      <c r="AB511" s="93"/>
    </row>
    <row r="512" spans="1:262" ht="25.5" x14ac:dyDescent="0.2">
      <c r="A512" s="171">
        <v>39990</v>
      </c>
      <c r="B512" s="172" t="s">
        <v>1398</v>
      </c>
      <c r="C512" s="172" t="s">
        <v>259</v>
      </c>
      <c r="D512" s="172" t="s">
        <v>134</v>
      </c>
      <c r="E512" s="184" t="s">
        <v>143</v>
      </c>
      <c r="F512" s="185">
        <v>37042</v>
      </c>
      <c r="G512" s="186">
        <v>2001</v>
      </c>
      <c r="H512" s="171" t="s">
        <v>620</v>
      </c>
      <c r="I512" s="171" t="str">
        <f t="shared" si="24"/>
        <v>IL</v>
      </c>
      <c r="J512" s="171" t="str">
        <f t="shared" si="25"/>
        <v>IN</v>
      </c>
      <c r="K512" s="171" t="str">
        <f t="shared" si="26"/>
        <v>Midwest</v>
      </c>
      <c r="L512" s="171" t="str">
        <f>INDEX('State '!$A$1:$C$62,MATCH($I512,'State '!$B:$B,0),3)</f>
        <v>Midwest</v>
      </c>
      <c r="M512" s="171" t="str">
        <f>INDEX('State '!$A$1:$C$62,MATCH($J512,'State '!$B:$B,0),3)</f>
        <v>Midwest</v>
      </c>
      <c r="N512" s="171"/>
      <c r="O512" s="178">
        <v>8</v>
      </c>
      <c r="P512" s="178">
        <v>9.1999999999999993</v>
      </c>
      <c r="Q512" s="177">
        <v>215</v>
      </c>
      <c r="R512" s="177">
        <v>20</v>
      </c>
      <c r="S512" s="171" t="s">
        <v>135</v>
      </c>
      <c r="T512" s="171" t="s">
        <v>381</v>
      </c>
      <c r="U512" s="171" t="s">
        <v>1399</v>
      </c>
      <c r="V512" s="171"/>
      <c r="W512" s="170"/>
      <c r="X512" s="170"/>
      <c r="Y512" s="170"/>
      <c r="Z512" s="93"/>
      <c r="AA512" s="93"/>
      <c r="AB512" s="93"/>
    </row>
    <row r="513" spans="1:262" ht="25.5" x14ac:dyDescent="0.2">
      <c r="A513" s="225">
        <v>43229</v>
      </c>
      <c r="B513" s="223" t="s">
        <v>2163</v>
      </c>
      <c r="C513" s="223" t="s">
        <v>340</v>
      </c>
      <c r="D513" s="223" t="s">
        <v>140</v>
      </c>
      <c r="E513" s="223" t="s">
        <v>2282</v>
      </c>
      <c r="F513" s="63"/>
      <c r="G513" s="64"/>
      <c r="H513" s="225" t="s">
        <v>410</v>
      </c>
      <c r="I513" s="225" t="str">
        <f t="shared" si="24"/>
        <v>TX</v>
      </c>
      <c r="J513" s="225" t="str">
        <f t="shared" si="25"/>
        <v>MX</v>
      </c>
      <c r="K513" s="231" t="str">
        <f t="shared" si="26"/>
        <v>South Central, Mexico</v>
      </c>
      <c r="L513" s="225" t="str">
        <f>INDEX('State '!$A$1:$C$62,MATCH($I513,'State '!$B:$B,0),3)</f>
        <v>South Central</v>
      </c>
      <c r="M513" s="225" t="str">
        <f>INDEX('State '!$A$1:$C$62,MATCH($J513,'State '!$B:$B,0),3)</f>
        <v>Mexico</v>
      </c>
      <c r="N513" s="225"/>
      <c r="O513" s="178"/>
      <c r="P513" s="199"/>
      <c r="Q513" s="165">
        <v>200</v>
      </c>
      <c r="R513" s="104"/>
      <c r="S513" s="225" t="s">
        <v>138</v>
      </c>
      <c r="T513" s="225" t="s">
        <v>187</v>
      </c>
      <c r="U513" s="225"/>
      <c r="V513" s="225" t="s">
        <v>2239</v>
      </c>
      <c r="W513" s="223" t="s">
        <v>2544</v>
      </c>
      <c r="X513" s="223"/>
      <c r="Y513" s="226"/>
      <c r="Z513" s="93"/>
      <c r="AA513" s="93"/>
      <c r="AB513" s="93"/>
    </row>
    <row r="514" spans="1:262" s="19" customFormat="1" x14ac:dyDescent="0.2">
      <c r="A514" s="171">
        <v>42613</v>
      </c>
      <c r="B514" s="172" t="s">
        <v>2270</v>
      </c>
      <c r="C514" s="184" t="s">
        <v>340</v>
      </c>
      <c r="D514" s="172" t="s">
        <v>140</v>
      </c>
      <c r="E514" s="173" t="s">
        <v>143</v>
      </c>
      <c r="F514" s="174">
        <v>41730</v>
      </c>
      <c r="G514" s="175">
        <v>2014</v>
      </c>
      <c r="H514" s="171" t="s">
        <v>410</v>
      </c>
      <c r="I514" s="171" t="str">
        <f t="shared" si="24"/>
        <v>TX</v>
      </c>
      <c r="J514" s="171" t="str">
        <f t="shared" si="25"/>
        <v>MX</v>
      </c>
      <c r="K514" s="171" t="str">
        <f t="shared" si="26"/>
        <v>South Central, Mexico</v>
      </c>
      <c r="L514" s="171" t="str">
        <f>INDEX('State '!$A$1:$C$62,MATCH($I514,'State '!$B:$B,0),3)</f>
        <v>South Central</v>
      </c>
      <c r="M514" s="171" t="str">
        <f>INDEX('State '!$A$1:$C$62,MATCH($J514,'State '!$B:$B,0),3)</f>
        <v>Mexico</v>
      </c>
      <c r="N514" s="171"/>
      <c r="O514" s="178">
        <v>126</v>
      </c>
      <c r="P514" s="177"/>
      <c r="Q514" s="177">
        <v>215</v>
      </c>
      <c r="R514" s="178"/>
      <c r="S514" s="171" t="s">
        <v>138</v>
      </c>
      <c r="T514" s="171" t="s">
        <v>187</v>
      </c>
      <c r="U514" s="180"/>
      <c r="V514" s="171" t="s">
        <v>2239</v>
      </c>
      <c r="W514" s="170"/>
      <c r="X514" s="170"/>
      <c r="Y514" s="170"/>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93"/>
      <c r="CD514" s="93"/>
      <c r="CE514" s="93"/>
      <c r="CF514" s="93"/>
      <c r="CG514" s="93"/>
      <c r="CH514" s="93"/>
      <c r="CI514" s="93"/>
      <c r="CJ514" s="93"/>
      <c r="CK514" s="93"/>
      <c r="CL514" s="93"/>
      <c r="CM514" s="93"/>
      <c r="CN514" s="93"/>
      <c r="CO514" s="93"/>
      <c r="CP514" s="93"/>
      <c r="CQ514" s="93"/>
      <c r="CR514" s="93"/>
      <c r="CS514" s="93"/>
      <c r="CT514" s="93"/>
      <c r="CU514" s="93"/>
      <c r="CV514" s="93"/>
      <c r="CW514" s="93"/>
      <c r="CX514" s="93"/>
      <c r="CY514" s="93"/>
      <c r="CZ514" s="93"/>
      <c r="DA514" s="93"/>
      <c r="DB514" s="93"/>
      <c r="DC514" s="93"/>
      <c r="DD514" s="93"/>
      <c r="DE514" s="93"/>
      <c r="DF514" s="93"/>
      <c r="DG514" s="93"/>
      <c r="DH514" s="93"/>
      <c r="DI514" s="93"/>
      <c r="DJ514" s="93"/>
      <c r="DK514" s="93"/>
      <c r="DL514" s="93"/>
      <c r="DM514" s="93"/>
      <c r="DN514" s="93"/>
      <c r="DO514" s="93"/>
      <c r="DP514" s="93"/>
      <c r="DQ514" s="93"/>
      <c r="DR514" s="93"/>
      <c r="DS514" s="93"/>
      <c r="DT514" s="93"/>
      <c r="DU514" s="93"/>
      <c r="DV514" s="93"/>
      <c r="DW514" s="93"/>
      <c r="DX514" s="93"/>
      <c r="DY514" s="93"/>
      <c r="DZ514" s="93"/>
      <c r="EA514" s="93"/>
      <c r="EB514" s="93"/>
      <c r="EC514" s="93"/>
      <c r="ED514" s="93"/>
      <c r="EE514" s="93"/>
      <c r="EF514" s="93"/>
      <c r="EG514" s="93"/>
      <c r="EH514" s="93"/>
      <c r="EI514" s="93"/>
      <c r="EJ514" s="93"/>
      <c r="EK514" s="93"/>
      <c r="EL514" s="93"/>
      <c r="EM514" s="93"/>
      <c r="EN514" s="93"/>
      <c r="EO514" s="93"/>
      <c r="EP514" s="93"/>
      <c r="EQ514" s="93"/>
      <c r="ER514" s="93"/>
      <c r="ES514" s="93"/>
      <c r="ET514" s="93"/>
      <c r="EU514" s="93"/>
      <c r="EV514" s="93"/>
      <c r="EW514" s="93"/>
      <c r="EX514" s="93"/>
      <c r="EY514" s="93"/>
      <c r="EZ514" s="93"/>
      <c r="FA514" s="93"/>
      <c r="FB514" s="93"/>
      <c r="FC514" s="93"/>
      <c r="FD514" s="93"/>
      <c r="FE514" s="93"/>
      <c r="FF514" s="93"/>
      <c r="FG514" s="93"/>
      <c r="FH514" s="93"/>
      <c r="FI514" s="93"/>
      <c r="FJ514" s="93"/>
      <c r="FK514" s="93"/>
      <c r="FL514" s="93"/>
      <c r="FM514" s="93"/>
      <c r="FN514" s="93"/>
      <c r="FO514" s="93"/>
      <c r="FP514" s="93"/>
      <c r="FQ514" s="93"/>
      <c r="FR514" s="93"/>
      <c r="FS514" s="93"/>
      <c r="FT514" s="93"/>
      <c r="FU514" s="93"/>
      <c r="FV514" s="93"/>
      <c r="FW514" s="93"/>
      <c r="FX514" s="93"/>
      <c r="FY514" s="93"/>
      <c r="FZ514" s="93"/>
      <c r="GA514" s="93"/>
      <c r="GB514" s="93"/>
      <c r="GC514" s="93"/>
      <c r="GD514" s="93"/>
      <c r="GE514" s="93"/>
      <c r="GF514" s="93"/>
      <c r="GG514" s="93"/>
      <c r="GH514" s="93"/>
      <c r="GI514" s="93"/>
      <c r="GJ514" s="93"/>
      <c r="GK514" s="93"/>
      <c r="GL514" s="93"/>
      <c r="GM514" s="93"/>
      <c r="GN514" s="93"/>
      <c r="GO514" s="93"/>
      <c r="GP514" s="93"/>
      <c r="GQ514" s="93"/>
      <c r="GR514" s="93"/>
      <c r="GS514" s="93"/>
      <c r="GT514" s="93"/>
      <c r="GU514" s="93"/>
      <c r="GV514" s="93"/>
      <c r="GW514" s="93"/>
      <c r="GX514" s="93"/>
      <c r="GY514" s="93"/>
      <c r="GZ514" s="93"/>
      <c r="HA514" s="93"/>
      <c r="HB514" s="93"/>
      <c r="HC514" s="93"/>
      <c r="HD514" s="93"/>
      <c r="HE514" s="93"/>
      <c r="HF514" s="93"/>
      <c r="HG514" s="93"/>
      <c r="HH514" s="93"/>
      <c r="HI514" s="93"/>
      <c r="HJ514" s="93"/>
      <c r="HK514" s="93"/>
      <c r="HL514" s="93"/>
      <c r="HM514" s="93"/>
      <c r="HN514" s="93"/>
      <c r="HO514" s="93"/>
      <c r="HP514" s="93"/>
      <c r="HQ514" s="93"/>
      <c r="HR514" s="93"/>
      <c r="HS514" s="93"/>
      <c r="HT514" s="93"/>
      <c r="HU514" s="93"/>
      <c r="HV514" s="93"/>
      <c r="HW514" s="93"/>
      <c r="HX514" s="93"/>
      <c r="HY514" s="93"/>
      <c r="HZ514" s="93"/>
      <c r="IA514" s="93"/>
      <c r="IB514" s="93"/>
      <c r="IC514" s="93"/>
      <c r="ID514" s="93"/>
      <c r="IE514" s="93"/>
      <c r="IF514" s="93"/>
      <c r="IG514" s="93"/>
      <c r="IH514" s="93"/>
      <c r="II514" s="93"/>
      <c r="IJ514" s="93"/>
      <c r="IK514" s="93"/>
      <c r="IL514" s="93"/>
      <c r="IM514" s="93"/>
      <c r="IN514" s="93"/>
      <c r="IO514" s="93"/>
      <c r="IP514" s="93"/>
      <c r="IQ514" s="93"/>
      <c r="IR514" s="93"/>
      <c r="IS514" s="93"/>
      <c r="IT514" s="93"/>
      <c r="IU514" s="93"/>
      <c r="IV514" s="93"/>
      <c r="IW514" s="93"/>
      <c r="IX514" s="93"/>
      <c r="IY514" s="93"/>
      <c r="IZ514" s="93"/>
      <c r="JA514" s="93"/>
      <c r="JB514" s="93"/>
    </row>
    <row r="515" spans="1:262" s="19" customFormat="1" x14ac:dyDescent="0.2">
      <c r="A515" s="171">
        <v>39990</v>
      </c>
      <c r="B515" s="184" t="s">
        <v>738</v>
      </c>
      <c r="C515" s="184" t="s">
        <v>277</v>
      </c>
      <c r="D515" s="184" t="s">
        <v>140</v>
      </c>
      <c r="E515" s="184" t="s">
        <v>143</v>
      </c>
      <c r="F515" s="185">
        <v>39493</v>
      </c>
      <c r="G515" s="186">
        <v>2008</v>
      </c>
      <c r="H515" s="171" t="s">
        <v>29</v>
      </c>
      <c r="I515" s="171" t="str">
        <f t="shared" si="24"/>
        <v>WY</v>
      </c>
      <c r="J515" s="171" t="str">
        <f t="shared" si="25"/>
        <v>WY</v>
      </c>
      <c r="K515" s="171" t="str">
        <f t="shared" si="26"/>
        <v>Mountain</v>
      </c>
      <c r="L515" s="171" t="str">
        <f>INDEX('State '!$A$1:$C$62,MATCH($I515,'State '!$B:$B,0),3)</f>
        <v>Mountain</v>
      </c>
      <c r="M515" s="171" t="str">
        <f>INDEX('State '!$A$1:$C$62,MATCH($J515,'State '!$B:$B,0),3)</f>
        <v>Mountain</v>
      </c>
      <c r="N515" s="171"/>
      <c r="O515" s="178">
        <v>3.86</v>
      </c>
      <c r="P515" s="178"/>
      <c r="Q515" s="178">
        <v>45</v>
      </c>
      <c r="R515" s="177"/>
      <c r="S515" s="171" t="s">
        <v>135</v>
      </c>
      <c r="T515" s="171" t="s">
        <v>381</v>
      </c>
      <c r="U515" s="171" t="s">
        <v>739</v>
      </c>
      <c r="V515" s="171"/>
      <c r="W515" s="170"/>
      <c r="X515" s="170"/>
      <c r="Y515" s="170"/>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c r="FG515" s="93"/>
      <c r="FH515" s="93"/>
      <c r="FI515" s="93"/>
      <c r="FJ515" s="93"/>
      <c r="FK515" s="93"/>
      <c r="FL515" s="93"/>
      <c r="FM515" s="93"/>
      <c r="FN515" s="93"/>
      <c r="FO515" s="93"/>
      <c r="FP515" s="93"/>
      <c r="FQ515" s="93"/>
      <c r="FR515" s="93"/>
      <c r="FS515" s="93"/>
      <c r="FT515" s="93"/>
      <c r="FU515" s="93"/>
      <c r="FV515" s="93"/>
      <c r="FW515" s="93"/>
      <c r="FX515" s="93"/>
      <c r="FY515" s="93"/>
      <c r="FZ515" s="93"/>
      <c r="GA515" s="93"/>
      <c r="GB515" s="93"/>
      <c r="GC515" s="93"/>
      <c r="GD515" s="93"/>
      <c r="GE515" s="93"/>
      <c r="GF515" s="93"/>
      <c r="GG515" s="93"/>
      <c r="GH515" s="93"/>
      <c r="GI515" s="93"/>
      <c r="GJ515" s="93"/>
      <c r="GK515" s="93"/>
      <c r="GL515" s="93"/>
      <c r="GM515" s="93"/>
      <c r="GN515" s="93"/>
      <c r="GO515" s="93"/>
      <c r="GP515" s="93"/>
      <c r="GQ515" s="93"/>
      <c r="GR515" s="93"/>
      <c r="GS515" s="93"/>
      <c r="GT515" s="93"/>
      <c r="GU515" s="93"/>
      <c r="GV515" s="93"/>
      <c r="GW515" s="93"/>
      <c r="GX515" s="93"/>
      <c r="GY515" s="93"/>
      <c r="GZ515" s="93"/>
      <c r="HA515" s="93"/>
      <c r="HB515" s="93"/>
      <c r="HC515" s="93"/>
      <c r="HD515" s="93"/>
      <c r="HE515" s="93"/>
      <c r="HF515" s="93"/>
      <c r="HG515" s="93"/>
      <c r="HH515" s="93"/>
      <c r="HI515" s="93"/>
      <c r="HJ515" s="93"/>
      <c r="HK515" s="93"/>
      <c r="HL515" s="93"/>
      <c r="HM515" s="93"/>
      <c r="HN515" s="93"/>
      <c r="HO515" s="93"/>
      <c r="HP515" s="93"/>
      <c r="HQ515" s="93"/>
      <c r="HR515" s="93"/>
      <c r="HS515" s="93"/>
      <c r="HT515" s="93"/>
      <c r="HU515" s="93"/>
      <c r="HV515" s="93"/>
      <c r="HW515" s="93"/>
      <c r="HX515" s="93"/>
      <c r="HY515" s="93"/>
      <c r="HZ515" s="93"/>
      <c r="IA515" s="93"/>
      <c r="IB515" s="93"/>
      <c r="IC515" s="93"/>
      <c r="ID515" s="93"/>
      <c r="IE515" s="93"/>
      <c r="IF515" s="93"/>
      <c r="IG515" s="93"/>
      <c r="IH515" s="93"/>
      <c r="II515" s="93"/>
      <c r="IJ515" s="93"/>
      <c r="IK515" s="93"/>
      <c r="IL515" s="93"/>
      <c r="IM515" s="93"/>
      <c r="IN515" s="93"/>
      <c r="IO515" s="93"/>
      <c r="IP515" s="93"/>
      <c r="IQ515" s="93"/>
      <c r="IR515" s="93"/>
      <c r="IS515" s="93"/>
      <c r="IT515" s="93"/>
      <c r="IU515" s="93"/>
      <c r="IV515" s="93"/>
      <c r="IW515" s="93"/>
      <c r="IX515" s="93"/>
      <c r="IY515" s="93"/>
      <c r="IZ515" s="93"/>
      <c r="JA515" s="93"/>
      <c r="JB515" s="93"/>
    </row>
    <row r="516" spans="1:262" s="19" customFormat="1" x14ac:dyDescent="0.2">
      <c r="A516" s="171">
        <v>39990</v>
      </c>
      <c r="B516" s="184" t="s">
        <v>1650</v>
      </c>
      <c r="C516" s="184" t="s">
        <v>277</v>
      </c>
      <c r="D516" s="184" t="s">
        <v>140</v>
      </c>
      <c r="E516" s="184" t="s">
        <v>143</v>
      </c>
      <c r="F516" s="185">
        <v>36100</v>
      </c>
      <c r="G516" s="186">
        <v>1998</v>
      </c>
      <c r="H516" s="171" t="s">
        <v>29</v>
      </c>
      <c r="I516" s="171" t="str">
        <f t="shared" si="24"/>
        <v>WY</v>
      </c>
      <c r="J516" s="171" t="str">
        <f t="shared" si="25"/>
        <v>WY</v>
      </c>
      <c r="K516" s="171" t="str">
        <f t="shared" si="26"/>
        <v>Mountain</v>
      </c>
      <c r="L516" s="171" t="str">
        <f>INDEX('State '!$A$1:$C$62,MATCH($I516,'State '!$B:$B,0),3)</f>
        <v>Mountain</v>
      </c>
      <c r="M516" s="171" t="str">
        <f>INDEX('State '!$A$1:$C$62,MATCH($J516,'State '!$B:$B,0),3)</f>
        <v>Mountain</v>
      </c>
      <c r="N516" s="171"/>
      <c r="O516" s="178">
        <v>5.7</v>
      </c>
      <c r="P516" s="178"/>
      <c r="Q516" s="178">
        <v>40</v>
      </c>
      <c r="R516" s="177"/>
      <c r="S516" s="171" t="s">
        <v>135</v>
      </c>
      <c r="T516" s="171" t="s">
        <v>381</v>
      </c>
      <c r="U516" s="171" t="s">
        <v>1651</v>
      </c>
      <c r="V516" s="171"/>
      <c r="W516" s="170"/>
      <c r="X516" s="170"/>
      <c r="Y516" s="170"/>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c r="CM516" s="93"/>
      <c r="CN516" s="93"/>
      <c r="CO516" s="93"/>
      <c r="CP516" s="93"/>
      <c r="CQ516" s="93"/>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c r="FG516" s="93"/>
      <c r="FH516" s="93"/>
      <c r="FI516" s="93"/>
      <c r="FJ516" s="93"/>
      <c r="FK516" s="93"/>
      <c r="FL516" s="93"/>
      <c r="FM516" s="93"/>
      <c r="FN516" s="93"/>
      <c r="FO516" s="93"/>
      <c r="FP516" s="93"/>
      <c r="FQ516" s="93"/>
      <c r="FR516" s="93"/>
      <c r="FS516" s="93"/>
      <c r="FT516" s="93"/>
      <c r="FU516" s="93"/>
      <c r="FV516" s="93"/>
      <c r="FW516" s="93"/>
      <c r="FX516" s="93"/>
      <c r="FY516" s="93"/>
      <c r="FZ516" s="93"/>
      <c r="GA516" s="93"/>
      <c r="GB516" s="93"/>
      <c r="GC516" s="93"/>
      <c r="GD516" s="93"/>
      <c r="GE516" s="93"/>
      <c r="GF516" s="93"/>
      <c r="GG516" s="93"/>
      <c r="GH516" s="93"/>
      <c r="GI516" s="93"/>
      <c r="GJ516" s="93"/>
      <c r="GK516" s="93"/>
      <c r="GL516" s="93"/>
      <c r="GM516" s="93"/>
      <c r="GN516" s="93"/>
      <c r="GO516" s="93"/>
      <c r="GP516" s="93"/>
      <c r="GQ516" s="93"/>
      <c r="GR516" s="93"/>
      <c r="GS516" s="93"/>
      <c r="GT516" s="93"/>
      <c r="GU516" s="93"/>
      <c r="GV516" s="93"/>
      <c r="GW516" s="93"/>
      <c r="GX516" s="93"/>
      <c r="GY516" s="93"/>
      <c r="GZ516" s="93"/>
      <c r="HA516" s="93"/>
      <c r="HB516" s="93"/>
      <c r="HC516" s="93"/>
      <c r="HD516" s="93"/>
      <c r="HE516" s="93"/>
      <c r="HF516" s="93"/>
      <c r="HG516" s="93"/>
      <c r="HH516" s="93"/>
      <c r="HI516" s="93"/>
      <c r="HJ516" s="93"/>
      <c r="HK516" s="93"/>
      <c r="HL516" s="93"/>
      <c r="HM516" s="93"/>
      <c r="HN516" s="93"/>
      <c r="HO516" s="93"/>
      <c r="HP516" s="93"/>
      <c r="HQ516" s="93"/>
      <c r="HR516" s="93"/>
      <c r="HS516" s="93"/>
      <c r="HT516" s="93"/>
      <c r="HU516" s="93"/>
      <c r="HV516" s="93"/>
      <c r="HW516" s="93"/>
      <c r="HX516" s="93"/>
      <c r="HY516" s="93"/>
      <c r="HZ516" s="93"/>
      <c r="IA516" s="93"/>
      <c r="IB516" s="93"/>
      <c r="IC516" s="93"/>
      <c r="ID516" s="93"/>
      <c r="IE516" s="93"/>
      <c r="IF516" s="93"/>
      <c r="IG516" s="93"/>
      <c r="IH516" s="93"/>
      <c r="II516" s="93"/>
      <c r="IJ516" s="93"/>
      <c r="IK516" s="93"/>
      <c r="IL516" s="93"/>
      <c r="IM516" s="93"/>
      <c r="IN516" s="93"/>
      <c r="IO516" s="93"/>
      <c r="IP516" s="93"/>
      <c r="IQ516" s="93"/>
      <c r="IR516" s="93"/>
      <c r="IS516" s="93"/>
      <c r="IT516" s="93"/>
      <c r="IU516" s="93"/>
      <c r="IV516" s="93"/>
      <c r="IW516" s="93"/>
      <c r="IX516" s="93"/>
      <c r="IY516" s="93"/>
      <c r="IZ516" s="93"/>
      <c r="JA516" s="93"/>
      <c r="JB516" s="93"/>
    </row>
    <row r="517" spans="1:262" s="19" customFormat="1" x14ac:dyDescent="0.2">
      <c r="A517" s="171">
        <v>39990</v>
      </c>
      <c r="B517" s="184" t="s">
        <v>732</v>
      </c>
      <c r="C517" s="184" t="s">
        <v>1781</v>
      </c>
      <c r="D517" s="184" t="s">
        <v>136</v>
      </c>
      <c r="E517" s="184" t="s">
        <v>143</v>
      </c>
      <c r="F517" s="185">
        <v>39804</v>
      </c>
      <c r="G517" s="186">
        <v>2008</v>
      </c>
      <c r="H517" s="171" t="s">
        <v>10</v>
      </c>
      <c r="I517" s="171" t="str">
        <f t="shared" si="24"/>
        <v>NY</v>
      </c>
      <c r="J517" s="171" t="str">
        <f t="shared" si="25"/>
        <v>NY</v>
      </c>
      <c r="K517" s="171" t="str">
        <f t="shared" si="26"/>
        <v>Northeast</v>
      </c>
      <c r="L517" s="171" t="str">
        <f>INDEX('State '!$A$1:$C$62,MATCH($I517,'State '!$B:$B,0),3)</f>
        <v>Northeast</v>
      </c>
      <c r="M517" s="171" t="str">
        <f>INDEX('State '!$A$1:$C$62,MATCH($J517,'State '!$B:$B,0),3)</f>
        <v>Northeast</v>
      </c>
      <c r="N517" s="171"/>
      <c r="O517" s="178">
        <v>664</v>
      </c>
      <c r="P517" s="178">
        <v>181.7</v>
      </c>
      <c r="Q517" s="178">
        <v>525</v>
      </c>
      <c r="R517" s="177" t="s">
        <v>733</v>
      </c>
      <c r="S517" s="171" t="s">
        <v>135</v>
      </c>
      <c r="T517" s="171" t="s">
        <v>381</v>
      </c>
      <c r="U517" s="171" t="s">
        <v>734</v>
      </c>
      <c r="V517" s="171"/>
      <c r="W517" s="170"/>
      <c r="X517" s="170"/>
      <c r="Y517" s="170"/>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c r="FG517" s="93"/>
      <c r="FH517" s="93"/>
      <c r="FI517" s="93"/>
      <c r="FJ517" s="93"/>
      <c r="FK517" s="93"/>
      <c r="FL517" s="93"/>
      <c r="FM517" s="93"/>
      <c r="FN517" s="93"/>
      <c r="FO517" s="93"/>
      <c r="FP517" s="93"/>
      <c r="FQ517" s="93"/>
      <c r="FR517" s="93"/>
      <c r="FS517" s="93"/>
      <c r="FT517" s="93"/>
      <c r="FU517" s="93"/>
      <c r="FV517" s="93"/>
      <c r="FW517" s="93"/>
      <c r="FX517" s="93"/>
      <c r="FY517" s="93"/>
      <c r="FZ517" s="93"/>
      <c r="GA517" s="93"/>
      <c r="GB517" s="93"/>
      <c r="GC517" s="93"/>
      <c r="GD517" s="93"/>
      <c r="GE517" s="93"/>
      <c r="GF517" s="93"/>
      <c r="GG517" s="93"/>
      <c r="GH517" s="93"/>
      <c r="GI517" s="93"/>
      <c r="GJ517" s="93"/>
      <c r="GK517" s="93"/>
      <c r="GL517" s="93"/>
      <c r="GM517" s="93"/>
      <c r="GN517" s="93"/>
      <c r="GO517" s="93"/>
      <c r="GP517" s="93"/>
      <c r="GQ517" s="93"/>
      <c r="GR517" s="93"/>
      <c r="GS517" s="93"/>
      <c r="GT517" s="93"/>
      <c r="GU517" s="93"/>
      <c r="GV517" s="93"/>
      <c r="GW517" s="93"/>
      <c r="GX517" s="93"/>
      <c r="GY517" s="93"/>
      <c r="GZ517" s="93"/>
      <c r="HA517" s="93"/>
      <c r="HB517" s="93"/>
      <c r="HC517" s="93"/>
      <c r="HD517" s="93"/>
      <c r="HE517" s="93"/>
      <c r="HF517" s="93"/>
      <c r="HG517" s="93"/>
      <c r="HH517" s="93"/>
      <c r="HI517" s="93"/>
      <c r="HJ517" s="93"/>
      <c r="HK517" s="93"/>
      <c r="HL517" s="93"/>
      <c r="HM517" s="93"/>
      <c r="HN517" s="93"/>
      <c r="HO517" s="93"/>
      <c r="HP517" s="93"/>
      <c r="HQ517" s="93"/>
      <c r="HR517" s="93"/>
      <c r="HS517" s="93"/>
      <c r="HT517" s="93"/>
      <c r="HU517" s="93"/>
      <c r="HV517" s="93"/>
      <c r="HW517" s="93"/>
      <c r="HX517" s="93"/>
      <c r="HY517" s="93"/>
      <c r="HZ517" s="93"/>
      <c r="IA517" s="93"/>
      <c r="IB517" s="93"/>
      <c r="IC517" s="93"/>
      <c r="ID517" s="93"/>
      <c r="IE517" s="93"/>
      <c r="IF517" s="93"/>
      <c r="IG517" s="93"/>
      <c r="IH517" s="93"/>
      <c r="II517" s="93"/>
      <c r="IJ517" s="93"/>
      <c r="IK517" s="93"/>
      <c r="IL517" s="93"/>
      <c r="IM517" s="93"/>
      <c r="IN517" s="93"/>
      <c r="IO517" s="93"/>
      <c r="IP517" s="93"/>
      <c r="IQ517" s="93"/>
      <c r="IR517" s="93"/>
      <c r="IS517" s="93"/>
      <c r="IT517" s="93"/>
      <c r="IU517" s="93"/>
      <c r="IV517" s="93"/>
      <c r="IW517" s="93"/>
      <c r="IX517" s="93"/>
      <c r="IY517" s="93"/>
      <c r="IZ517" s="93"/>
      <c r="JA517" s="93"/>
      <c r="JB517" s="93"/>
    </row>
    <row r="518" spans="1:262" s="19" customFormat="1" x14ac:dyDescent="0.2">
      <c r="A518" s="171">
        <v>41276</v>
      </c>
      <c r="B518" s="172" t="s">
        <v>449</v>
      </c>
      <c r="C518" s="172" t="s">
        <v>1781</v>
      </c>
      <c r="D518" s="172" t="s">
        <v>140</v>
      </c>
      <c r="E518" s="173" t="s">
        <v>143</v>
      </c>
      <c r="F518" s="174">
        <v>41426</v>
      </c>
      <c r="G518" s="175">
        <v>2013</v>
      </c>
      <c r="H518" s="171" t="s">
        <v>10</v>
      </c>
      <c r="I518" s="171" t="str">
        <f t="shared" si="24"/>
        <v>NY</v>
      </c>
      <c r="J518" s="171" t="str">
        <f t="shared" si="25"/>
        <v>NY</v>
      </c>
      <c r="K518" s="171" t="str">
        <f t="shared" si="26"/>
        <v>Northeast</v>
      </c>
      <c r="L518" s="171" t="str">
        <f>INDEX('State '!$A$1:$C$62,MATCH($I518,'State '!$B:$B,0),3)</f>
        <v>Northeast</v>
      </c>
      <c r="M518" s="171" t="str">
        <f>INDEX('State '!$A$1:$C$62,MATCH($J518,'State '!$B:$B,0),3)</f>
        <v>Northeast</v>
      </c>
      <c r="N518" s="171"/>
      <c r="O518" s="178">
        <v>44</v>
      </c>
      <c r="P518" s="177">
        <v>0.1</v>
      </c>
      <c r="Q518" s="177">
        <v>225</v>
      </c>
      <c r="R518" s="178">
        <v>36</v>
      </c>
      <c r="S518" s="179" t="s">
        <v>135</v>
      </c>
      <c r="T518" s="176" t="s">
        <v>381</v>
      </c>
      <c r="U518" s="180" t="s">
        <v>450</v>
      </c>
      <c r="V518" s="171"/>
      <c r="W518" s="170"/>
      <c r="X518" s="170"/>
      <c r="Y518" s="170"/>
    </row>
    <row r="519" spans="1:262" s="19" customFormat="1" x14ac:dyDescent="0.2">
      <c r="A519" s="171">
        <v>39990</v>
      </c>
      <c r="B519" s="184" t="s">
        <v>767</v>
      </c>
      <c r="C519" s="184" t="s">
        <v>208</v>
      </c>
      <c r="D519" s="184" t="s">
        <v>134</v>
      </c>
      <c r="E519" s="184" t="s">
        <v>143</v>
      </c>
      <c r="F519" s="185">
        <v>39797</v>
      </c>
      <c r="G519" s="186">
        <v>2008</v>
      </c>
      <c r="H519" s="171" t="s">
        <v>14</v>
      </c>
      <c r="I519" s="171" t="str">
        <f t="shared" si="24"/>
        <v>MS</v>
      </c>
      <c r="J519" s="171" t="str">
        <f t="shared" si="25"/>
        <v>MS</v>
      </c>
      <c r="K519" s="171" t="str">
        <f t="shared" si="26"/>
        <v>South Central</v>
      </c>
      <c r="L519" s="171" t="str">
        <f>INDEX('State '!$A$1:$C$62,MATCH($I519,'State '!$B:$B,0),3)</f>
        <v>South Central</v>
      </c>
      <c r="M519" s="171" t="str">
        <f>INDEX('State '!$A$1:$C$62,MATCH($J519,'State '!$B:$B,0),3)</f>
        <v>South Central</v>
      </c>
      <c r="N519" s="171"/>
      <c r="O519" s="178"/>
      <c r="P519" s="178">
        <v>11</v>
      </c>
      <c r="Q519" s="178">
        <v>1200</v>
      </c>
      <c r="R519" s="177">
        <v>36</v>
      </c>
      <c r="S519" s="171" t="s">
        <v>135</v>
      </c>
      <c r="T519" s="171" t="s">
        <v>381</v>
      </c>
      <c r="U519" s="171" t="s">
        <v>768</v>
      </c>
      <c r="V519" s="171"/>
      <c r="W519" s="170"/>
      <c r="X519" s="170"/>
      <c r="Y519" s="170"/>
    </row>
    <row r="520" spans="1:262" s="19" customFormat="1" x14ac:dyDescent="0.2">
      <c r="A520" s="171">
        <v>41354</v>
      </c>
      <c r="B520" s="184" t="s">
        <v>412</v>
      </c>
      <c r="C520" s="184" t="s">
        <v>208</v>
      </c>
      <c r="D520" s="184" t="s">
        <v>136</v>
      </c>
      <c r="E520" s="184" t="s">
        <v>143</v>
      </c>
      <c r="F520" s="185">
        <v>41130</v>
      </c>
      <c r="G520" s="186">
        <v>2012</v>
      </c>
      <c r="H520" s="171" t="s">
        <v>14</v>
      </c>
      <c r="I520" s="171" t="str">
        <f t="shared" si="24"/>
        <v>MS</v>
      </c>
      <c r="J520" s="171" t="str">
        <f t="shared" si="25"/>
        <v>MS</v>
      </c>
      <c r="K520" s="171" t="str">
        <f t="shared" si="26"/>
        <v>South Central</v>
      </c>
      <c r="L520" s="171" t="str">
        <f>INDEX('State '!$A$1:$C$62,MATCH($I520,'State '!$B:$B,0),3)</f>
        <v>South Central</v>
      </c>
      <c r="M520" s="171" t="str">
        <f>INDEX('State '!$A$1:$C$62,MATCH($J520,'State '!$B:$B,0),3)</f>
        <v>South Central</v>
      </c>
      <c r="N520" s="171"/>
      <c r="O520" s="178">
        <v>75</v>
      </c>
      <c r="P520" s="178">
        <v>36.799999999999997</v>
      </c>
      <c r="Q520" s="178">
        <v>200</v>
      </c>
      <c r="R520" s="177" t="s">
        <v>413</v>
      </c>
      <c r="S520" s="171" t="s">
        <v>135</v>
      </c>
      <c r="T520" s="171" t="s">
        <v>381</v>
      </c>
      <c r="U520" s="171" t="s">
        <v>414</v>
      </c>
      <c r="V520" s="171"/>
      <c r="W520" s="170"/>
      <c r="X520" s="170"/>
      <c r="Y520" s="170"/>
    </row>
    <row r="521" spans="1:262" x14ac:dyDescent="0.2">
      <c r="A521" s="171">
        <v>39990</v>
      </c>
      <c r="B521" s="184" t="s">
        <v>1289</v>
      </c>
      <c r="C521" s="184" t="s">
        <v>344</v>
      </c>
      <c r="D521" s="184" t="s">
        <v>141</v>
      </c>
      <c r="E521" s="184" t="s">
        <v>143</v>
      </c>
      <c r="F521" s="185">
        <v>37605</v>
      </c>
      <c r="G521" s="186">
        <v>2002</v>
      </c>
      <c r="H521" s="171" t="s">
        <v>1290</v>
      </c>
      <c r="I521" s="171" t="str">
        <f t="shared" si="24"/>
        <v>IL</v>
      </c>
      <c r="J521" s="171" t="str">
        <f t="shared" si="25"/>
        <v>MO</v>
      </c>
      <c r="K521" s="171" t="str">
        <f t="shared" si="26"/>
        <v>Midwest</v>
      </c>
      <c r="L521" s="171" t="str">
        <f>INDEX('State '!$A$1:$C$62,MATCH($I521,'State '!$B:$B,0),3)</f>
        <v>Midwest</v>
      </c>
      <c r="M521" s="171" t="str">
        <f>INDEX('State '!$A$1:$C$62,MATCH($J521,'State '!$B:$B,0),3)</f>
        <v>Midwest</v>
      </c>
      <c r="N521" s="171"/>
      <c r="O521" s="178">
        <v>13.4</v>
      </c>
      <c r="P521" s="178">
        <v>5.6</v>
      </c>
      <c r="Q521" s="178">
        <v>20</v>
      </c>
      <c r="R521" s="177">
        <v>12</v>
      </c>
      <c r="S521" s="171" t="s">
        <v>135</v>
      </c>
      <c r="T521" s="171" t="s">
        <v>381</v>
      </c>
      <c r="U521" s="171" t="s">
        <v>1291</v>
      </c>
      <c r="V521" s="171"/>
      <c r="W521" s="170"/>
      <c r="X521" s="170"/>
      <c r="Y521" s="170"/>
      <c r="Z521" s="93"/>
      <c r="AA521" s="93"/>
      <c r="AB521" s="93"/>
    </row>
    <row r="522" spans="1:262" x14ac:dyDescent="0.2">
      <c r="A522" s="171">
        <v>40388</v>
      </c>
      <c r="B522" s="184" t="s">
        <v>513</v>
      </c>
      <c r="C522" s="184" t="s">
        <v>1932</v>
      </c>
      <c r="D522" s="184" t="s">
        <v>140</v>
      </c>
      <c r="E522" s="184" t="s">
        <v>143</v>
      </c>
      <c r="F522" s="185">
        <v>40664</v>
      </c>
      <c r="G522" s="186">
        <v>2011</v>
      </c>
      <c r="H522" s="171" t="s">
        <v>17</v>
      </c>
      <c r="I522" s="171" t="str">
        <f t="shared" si="24"/>
        <v>AL</v>
      </c>
      <c r="J522" s="171" t="str">
        <f t="shared" si="25"/>
        <v>AL</v>
      </c>
      <c r="K522" s="171" t="str">
        <f t="shared" si="26"/>
        <v>South Central</v>
      </c>
      <c r="L522" s="171" t="str">
        <f>INDEX('State '!$A$1:$C$62,MATCH($I522,'State '!$B:$B,0),3)</f>
        <v>South Central</v>
      </c>
      <c r="M522" s="171" t="str">
        <f>INDEX('State '!$A$1:$C$62,MATCH($J522,'State '!$B:$B,0),3)</f>
        <v>South Central</v>
      </c>
      <c r="N522" s="171"/>
      <c r="O522" s="178">
        <v>36</v>
      </c>
      <c r="P522" s="178"/>
      <c r="Q522" s="178">
        <v>380</v>
      </c>
      <c r="R522" s="177"/>
      <c r="S522" s="171" t="s">
        <v>135</v>
      </c>
      <c r="T522" s="171" t="s">
        <v>381</v>
      </c>
      <c r="U522" s="171" t="s">
        <v>514</v>
      </c>
      <c r="V522" s="171"/>
      <c r="W522" s="170"/>
      <c r="X522" s="170"/>
      <c r="Y522" s="170"/>
      <c r="Z522" s="93"/>
      <c r="AA522" s="93"/>
      <c r="AB522" s="93"/>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c r="DY522" s="19"/>
      <c r="DZ522" s="19"/>
      <c r="EA522" s="19"/>
      <c r="EB522" s="19"/>
      <c r="EC522" s="19"/>
      <c r="ED522" s="19"/>
      <c r="EE522" s="19"/>
      <c r="EF522" s="19"/>
      <c r="EG522" s="19"/>
      <c r="EH522" s="19"/>
      <c r="EI522" s="19"/>
      <c r="EJ522" s="19"/>
      <c r="EK522" s="19"/>
      <c r="EL522" s="19"/>
      <c r="EM522" s="19"/>
      <c r="EN522" s="19"/>
      <c r="EO522" s="19"/>
      <c r="EP522" s="19"/>
      <c r="EQ522" s="19"/>
      <c r="ER522" s="19"/>
      <c r="ES522" s="19"/>
      <c r="ET522" s="19"/>
      <c r="EU522" s="19"/>
      <c r="EV522" s="19"/>
      <c r="EW522" s="19"/>
      <c r="EX522" s="19"/>
      <c r="EY522" s="19"/>
      <c r="EZ522" s="19"/>
      <c r="FA522" s="19"/>
      <c r="FB522" s="19"/>
      <c r="FC522" s="19"/>
      <c r="FD522" s="19"/>
      <c r="FE522" s="19"/>
      <c r="FF522" s="19"/>
      <c r="FG522" s="19"/>
      <c r="FH522" s="19"/>
      <c r="FI522" s="19"/>
      <c r="FJ522" s="19"/>
      <c r="FK522" s="19"/>
      <c r="FL522" s="19"/>
      <c r="FM522" s="19"/>
      <c r="FN522" s="19"/>
      <c r="FO522" s="19"/>
      <c r="FP522" s="19"/>
      <c r="FQ522" s="19"/>
      <c r="FR522" s="19"/>
      <c r="FS522" s="19"/>
      <c r="FT522" s="19"/>
      <c r="FU522" s="19"/>
      <c r="FV522" s="19"/>
      <c r="FW522" s="19"/>
      <c r="FX522" s="19"/>
      <c r="FY522" s="19"/>
      <c r="FZ522" s="19"/>
      <c r="GA522" s="19"/>
      <c r="GB522" s="19"/>
      <c r="GC522" s="19"/>
      <c r="GD522" s="19"/>
      <c r="GE522" s="19"/>
      <c r="GF522" s="19"/>
      <c r="GG522" s="19"/>
      <c r="GH522" s="19"/>
      <c r="GI522" s="19"/>
      <c r="GJ522" s="19"/>
      <c r="GK522" s="19"/>
      <c r="GL522" s="19"/>
      <c r="GM522" s="19"/>
      <c r="GN522" s="19"/>
      <c r="GO522" s="19"/>
      <c r="GP522" s="19"/>
      <c r="GQ522" s="19"/>
      <c r="GR522" s="19"/>
      <c r="GS522" s="19"/>
      <c r="GT522" s="19"/>
      <c r="GU522" s="19"/>
      <c r="GV522" s="19"/>
      <c r="GW522" s="19"/>
      <c r="GX522" s="19"/>
      <c r="GY522" s="19"/>
      <c r="GZ522" s="19"/>
      <c r="HA522" s="19"/>
      <c r="HB522" s="19"/>
      <c r="HC522" s="19"/>
      <c r="HD522" s="19"/>
      <c r="HE522" s="19"/>
      <c r="HF522" s="19"/>
      <c r="HG522" s="19"/>
      <c r="HH522" s="19"/>
      <c r="HI522" s="19"/>
      <c r="HJ522" s="19"/>
      <c r="HK522" s="19"/>
      <c r="HL522" s="19"/>
      <c r="HM522" s="19"/>
      <c r="HN522" s="19"/>
      <c r="HO522" s="19"/>
      <c r="HP522" s="19"/>
      <c r="HQ522" s="19"/>
      <c r="HR522" s="19"/>
      <c r="HS522" s="19"/>
      <c r="HT522" s="19"/>
      <c r="HU522" s="19"/>
      <c r="HV522" s="19"/>
      <c r="HW522" s="19"/>
      <c r="HX522" s="19"/>
      <c r="HY522" s="19"/>
      <c r="HZ522" s="19"/>
      <c r="IA522" s="19"/>
      <c r="IB522" s="19"/>
      <c r="IC522" s="19"/>
      <c r="ID522" s="19"/>
      <c r="IE522" s="19"/>
      <c r="IF522" s="19"/>
      <c r="IG522" s="19"/>
      <c r="IH522" s="19"/>
      <c r="II522" s="19"/>
      <c r="IJ522" s="19"/>
      <c r="IK522" s="19"/>
      <c r="IL522" s="19"/>
      <c r="IM522" s="19"/>
      <c r="IN522" s="19"/>
      <c r="IO522" s="19"/>
      <c r="IP522" s="19"/>
      <c r="IQ522" s="19"/>
      <c r="IR522" s="19"/>
      <c r="IS522" s="19"/>
      <c r="IT522" s="19"/>
      <c r="IU522" s="19"/>
      <c r="IV522" s="19"/>
      <c r="IW522" s="19"/>
      <c r="IX522" s="19"/>
      <c r="IY522" s="19"/>
      <c r="IZ522" s="19"/>
      <c r="JA522" s="19"/>
      <c r="JB522" s="19"/>
    </row>
    <row r="523" spans="1:262" x14ac:dyDescent="0.2">
      <c r="A523" s="171">
        <v>42171</v>
      </c>
      <c r="B523" s="172" t="s">
        <v>1788</v>
      </c>
      <c r="C523" s="172" t="s">
        <v>1932</v>
      </c>
      <c r="D523" s="172" t="s">
        <v>140</v>
      </c>
      <c r="E523" s="173" t="s">
        <v>143</v>
      </c>
      <c r="F523" s="174">
        <v>42090</v>
      </c>
      <c r="G523" s="175">
        <v>2015</v>
      </c>
      <c r="H523" s="171" t="s">
        <v>17</v>
      </c>
      <c r="I523" s="171" t="str">
        <f t="shared" si="24"/>
        <v>AL</v>
      </c>
      <c r="J523" s="171" t="str">
        <f t="shared" si="25"/>
        <v>AL</v>
      </c>
      <c r="K523" s="171" t="str">
        <f t="shared" si="26"/>
        <v>South Central</v>
      </c>
      <c r="L523" s="171" t="str">
        <f>INDEX('State '!$A$1:$C$62,MATCH($I523,'State '!$B:$B,0),3)</f>
        <v>South Central</v>
      </c>
      <c r="M523" s="171" t="str">
        <f>INDEX('State '!$A$1:$C$62,MATCH($J523,'State '!$B:$B,0),3)</f>
        <v>South Central</v>
      </c>
      <c r="N523" s="171"/>
      <c r="O523" s="178">
        <v>50</v>
      </c>
      <c r="P523" s="177"/>
      <c r="Q523" s="177">
        <v>225</v>
      </c>
      <c r="R523" s="178"/>
      <c r="S523" s="179" t="s">
        <v>135</v>
      </c>
      <c r="T523" s="176" t="s">
        <v>381</v>
      </c>
      <c r="U523" s="180" t="s">
        <v>1859</v>
      </c>
      <c r="V523" s="171" t="s">
        <v>2236</v>
      </c>
      <c r="W523" s="170"/>
      <c r="X523" s="170"/>
      <c r="Y523" s="170"/>
      <c r="Z523" s="93"/>
      <c r="AA523" s="93"/>
      <c r="AB523" s="93"/>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19"/>
      <c r="IU523" s="19"/>
      <c r="IV523" s="19"/>
      <c r="IW523" s="19"/>
      <c r="IX523" s="19"/>
      <c r="IY523" s="19"/>
      <c r="IZ523" s="19"/>
      <c r="JA523" s="19"/>
      <c r="JB523" s="19"/>
    </row>
    <row r="524" spans="1:262" x14ac:dyDescent="0.2">
      <c r="A524" s="171">
        <v>40633</v>
      </c>
      <c r="B524" s="184" t="s">
        <v>583</v>
      </c>
      <c r="C524" s="184" t="s">
        <v>249</v>
      </c>
      <c r="D524" s="184" t="s">
        <v>136</v>
      </c>
      <c r="E524" s="184" t="s">
        <v>143</v>
      </c>
      <c r="F524" s="185">
        <v>40483</v>
      </c>
      <c r="G524" s="186">
        <v>2010</v>
      </c>
      <c r="H524" s="171" t="s">
        <v>16</v>
      </c>
      <c r="I524" s="171" t="str">
        <f t="shared" si="24"/>
        <v>NC</v>
      </c>
      <c r="J524" s="171" t="str">
        <f t="shared" si="25"/>
        <v>NC</v>
      </c>
      <c r="K524" s="171" t="str">
        <f t="shared" si="26"/>
        <v>Southeast</v>
      </c>
      <c r="L524" s="171" t="str">
        <f>INDEX('State '!$A$1:$C$62,MATCH($I524,'State '!$B:$B,0),3)</f>
        <v>Southeast</v>
      </c>
      <c r="M524" s="171" t="str">
        <f>INDEX('State '!$A$1:$C$62,MATCH($J524,'State '!$B:$B,0),3)</f>
        <v>Southeast</v>
      </c>
      <c r="N524" s="171"/>
      <c r="O524" s="178">
        <v>42</v>
      </c>
      <c r="P524" s="178">
        <v>43</v>
      </c>
      <c r="Q524" s="178">
        <v>70</v>
      </c>
      <c r="R524" s="177">
        <v>12</v>
      </c>
      <c r="S524" s="171" t="s">
        <v>138</v>
      </c>
      <c r="T524" s="171" t="s">
        <v>187</v>
      </c>
      <c r="U524" s="171" t="s">
        <v>382</v>
      </c>
      <c r="V524" s="171"/>
      <c r="W524" s="170"/>
      <c r="X524" s="170"/>
      <c r="Y524" s="170"/>
      <c r="Z524" s="93"/>
      <c r="AA524" s="93"/>
      <c r="AB524" s="93"/>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c r="IN524" s="19"/>
      <c r="IO524" s="19"/>
      <c r="IP524" s="19"/>
      <c r="IQ524" s="19"/>
      <c r="IR524" s="19"/>
      <c r="IS524" s="19"/>
      <c r="IT524" s="19"/>
      <c r="IU524" s="19"/>
      <c r="IV524" s="19"/>
      <c r="IW524" s="19"/>
      <c r="IX524" s="19"/>
      <c r="IY524" s="19"/>
      <c r="IZ524" s="19"/>
      <c r="JA524" s="19"/>
      <c r="JB524" s="19"/>
    </row>
    <row r="525" spans="1:262" x14ac:dyDescent="0.2">
      <c r="A525" s="171">
        <v>40248</v>
      </c>
      <c r="B525" s="184" t="s">
        <v>711</v>
      </c>
      <c r="C525" s="184" t="s">
        <v>273</v>
      </c>
      <c r="D525" s="184" t="s">
        <v>134</v>
      </c>
      <c r="E525" s="184" t="s">
        <v>143</v>
      </c>
      <c r="F525" s="185">
        <v>40026</v>
      </c>
      <c r="G525" s="186">
        <v>2009</v>
      </c>
      <c r="H525" s="171" t="s">
        <v>14</v>
      </c>
      <c r="I525" s="171" t="str">
        <f t="shared" si="24"/>
        <v>MS</v>
      </c>
      <c r="J525" s="171" t="str">
        <f t="shared" si="25"/>
        <v>MS</v>
      </c>
      <c r="K525" s="171" t="str">
        <f t="shared" si="26"/>
        <v>South Central</v>
      </c>
      <c r="L525" s="171" t="str">
        <f>INDEX('State '!$A$1:$C$62,MATCH($I525,'State '!$B:$B,0),3)</f>
        <v>South Central</v>
      </c>
      <c r="M525" s="171" t="str">
        <f>INDEX('State '!$A$1:$C$62,MATCH($J525,'State '!$B:$B,0),3)</f>
        <v>South Central</v>
      </c>
      <c r="N525" s="171"/>
      <c r="O525" s="178">
        <v>42</v>
      </c>
      <c r="P525" s="178">
        <v>22.9</v>
      </c>
      <c r="Q525" s="178">
        <v>465</v>
      </c>
      <c r="R525" s="177">
        <v>24</v>
      </c>
      <c r="S525" s="171" t="s">
        <v>135</v>
      </c>
      <c r="T525" s="171" t="s">
        <v>381</v>
      </c>
      <c r="U525" s="171" t="s">
        <v>712</v>
      </c>
      <c r="V525" s="171"/>
      <c r="W525" s="170"/>
      <c r="X525" s="170"/>
      <c r="Y525" s="170"/>
      <c r="Z525" s="93"/>
      <c r="AA525" s="93"/>
      <c r="AB525" s="93"/>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c r="DY525" s="19"/>
      <c r="DZ525" s="19"/>
      <c r="EA525" s="19"/>
      <c r="EB525" s="19"/>
      <c r="EC525" s="19"/>
      <c r="ED525" s="19"/>
      <c r="EE525" s="19"/>
      <c r="EF525" s="19"/>
      <c r="EG525" s="19"/>
      <c r="EH525" s="19"/>
      <c r="EI525" s="19"/>
      <c r="EJ525" s="19"/>
      <c r="EK525" s="19"/>
      <c r="EL525" s="19"/>
      <c r="EM525" s="19"/>
      <c r="EN525" s="19"/>
      <c r="EO525" s="19"/>
      <c r="EP525" s="19"/>
      <c r="EQ525" s="19"/>
      <c r="ER525" s="19"/>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c r="IN525" s="19"/>
      <c r="IO525" s="19"/>
      <c r="IP525" s="19"/>
      <c r="IQ525" s="19"/>
      <c r="IR525" s="19"/>
      <c r="IS525" s="19"/>
      <c r="IT525" s="19"/>
      <c r="IU525" s="19"/>
      <c r="IV525" s="19"/>
      <c r="IW525" s="19"/>
      <c r="IX525" s="19"/>
      <c r="IY525" s="19"/>
      <c r="IZ525" s="19"/>
      <c r="JA525" s="19"/>
      <c r="JB525" s="19"/>
    </row>
    <row r="526" spans="1:262" x14ac:dyDescent="0.2">
      <c r="A526" s="171">
        <v>39990</v>
      </c>
      <c r="B526" s="184" t="s">
        <v>865</v>
      </c>
      <c r="C526" s="184" t="s">
        <v>273</v>
      </c>
      <c r="D526" s="184" t="s">
        <v>134</v>
      </c>
      <c r="E526" s="184" t="s">
        <v>143</v>
      </c>
      <c r="F526" s="185">
        <v>39797</v>
      </c>
      <c r="G526" s="186">
        <v>2008</v>
      </c>
      <c r="H526" s="171" t="s">
        <v>14</v>
      </c>
      <c r="I526" s="171" t="str">
        <f t="shared" si="24"/>
        <v>MS</v>
      </c>
      <c r="J526" s="171" t="str">
        <f t="shared" si="25"/>
        <v>MS</v>
      </c>
      <c r="K526" s="171" t="str">
        <f t="shared" si="26"/>
        <v>South Central</v>
      </c>
      <c r="L526" s="171" t="str">
        <f>INDEX('State '!$A$1:$C$62,MATCH($I526,'State '!$B:$B,0),3)</f>
        <v>South Central</v>
      </c>
      <c r="M526" s="171" t="str">
        <f>INDEX('State '!$A$1:$C$62,MATCH($J526,'State '!$B:$B,0),3)</f>
        <v>South Central</v>
      </c>
      <c r="N526" s="171"/>
      <c r="O526" s="178">
        <v>42</v>
      </c>
      <c r="P526" s="178">
        <v>22.9</v>
      </c>
      <c r="Q526" s="178">
        <v>465</v>
      </c>
      <c r="R526" s="177">
        <v>24</v>
      </c>
      <c r="S526" s="171" t="s">
        <v>135</v>
      </c>
      <c r="T526" s="171" t="s">
        <v>381</v>
      </c>
      <c r="U526" s="171" t="s">
        <v>712</v>
      </c>
      <c r="V526" s="171"/>
      <c r="W526" s="170"/>
      <c r="X526" s="170"/>
      <c r="Y526" s="170"/>
      <c r="Z526" s="93"/>
      <c r="AA526" s="93"/>
      <c r="AB526" s="93"/>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c r="IN526" s="19"/>
      <c r="IO526" s="19"/>
      <c r="IP526" s="19"/>
      <c r="IQ526" s="19"/>
      <c r="IR526" s="19"/>
      <c r="IS526" s="19"/>
      <c r="IT526" s="19"/>
      <c r="IU526" s="19"/>
      <c r="IV526" s="19"/>
      <c r="IW526" s="19"/>
      <c r="IX526" s="19"/>
      <c r="IY526" s="19"/>
      <c r="IZ526" s="19"/>
      <c r="JA526" s="19"/>
      <c r="JB526" s="19"/>
    </row>
    <row r="527" spans="1:262" x14ac:dyDescent="0.2">
      <c r="A527" s="196">
        <v>39990</v>
      </c>
      <c r="B527" s="184" t="s">
        <v>1554</v>
      </c>
      <c r="C527" s="184" t="s">
        <v>365</v>
      </c>
      <c r="D527" s="184" t="s">
        <v>136</v>
      </c>
      <c r="E527" s="184" t="s">
        <v>143</v>
      </c>
      <c r="F527" s="185">
        <v>36461</v>
      </c>
      <c r="G527" s="186">
        <v>1999</v>
      </c>
      <c r="H527" s="171" t="s">
        <v>1555</v>
      </c>
      <c r="I527" s="171" t="str">
        <f t="shared" si="24"/>
        <v>SK</v>
      </c>
      <c r="J527" s="171" t="str">
        <f t="shared" si="25"/>
        <v>MT</v>
      </c>
      <c r="K527" s="171" t="str">
        <f t="shared" si="26"/>
        <v>Canada, Mountain</v>
      </c>
      <c r="L527" s="171" t="str">
        <f>INDEX('State '!$A$1:$C$62,MATCH($I527,'State '!$B:$B,0),3)</f>
        <v>Canada</v>
      </c>
      <c r="M527" s="171" t="str">
        <f>INDEX('State '!$A$1:$C$62,MATCH($J527,'State '!$B:$B,0),3)</f>
        <v>Mountain</v>
      </c>
      <c r="N527" s="171"/>
      <c r="O527" s="178">
        <v>0.5</v>
      </c>
      <c r="P527" s="178">
        <v>4</v>
      </c>
      <c r="Q527" s="178">
        <v>10</v>
      </c>
      <c r="R527" s="177">
        <v>8</v>
      </c>
      <c r="S527" s="171" t="s">
        <v>135</v>
      </c>
      <c r="T527" s="171" t="s">
        <v>381</v>
      </c>
      <c r="U527" s="171" t="s">
        <v>1556</v>
      </c>
      <c r="V527" s="171"/>
      <c r="W527" s="170"/>
      <c r="X527" s="170"/>
      <c r="Y527" s="170"/>
      <c r="Z527" s="93"/>
      <c r="AA527" s="93"/>
      <c r="AB527" s="93"/>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c r="DY527" s="19"/>
      <c r="DZ527" s="19"/>
      <c r="EA527" s="19"/>
      <c r="EB527" s="19"/>
      <c r="EC527" s="19"/>
      <c r="ED527" s="19"/>
      <c r="EE527" s="19"/>
      <c r="EF527" s="19"/>
      <c r="EG527" s="19"/>
      <c r="EH527" s="19"/>
      <c r="EI527" s="19"/>
      <c r="EJ527" s="19"/>
      <c r="EK527" s="19"/>
      <c r="EL527" s="19"/>
      <c r="EM527" s="19"/>
      <c r="EN527" s="19"/>
      <c r="EO527" s="19"/>
      <c r="EP527" s="19"/>
      <c r="EQ527" s="19"/>
      <c r="ER527" s="19"/>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c r="IN527" s="19"/>
      <c r="IO527" s="19"/>
      <c r="IP527" s="19"/>
      <c r="IQ527" s="19"/>
      <c r="IR527" s="19"/>
      <c r="IS527" s="19"/>
      <c r="IT527" s="19"/>
      <c r="IU527" s="19"/>
      <c r="IV527" s="19"/>
      <c r="IW527" s="19"/>
      <c r="IX527" s="19"/>
      <c r="IY527" s="19"/>
      <c r="IZ527" s="19"/>
      <c r="JA527" s="19"/>
      <c r="JB527" s="19"/>
    </row>
    <row r="528" spans="1:262" s="19" customFormat="1" x14ac:dyDescent="0.2">
      <c r="A528" s="171">
        <v>39990</v>
      </c>
      <c r="B528" s="184" t="s">
        <v>1134</v>
      </c>
      <c r="C528" s="184" t="s">
        <v>326</v>
      </c>
      <c r="D528" s="184" t="s">
        <v>134</v>
      </c>
      <c r="E528" s="184" t="s">
        <v>143</v>
      </c>
      <c r="F528" s="185">
        <v>38162</v>
      </c>
      <c r="G528" s="186">
        <v>2004</v>
      </c>
      <c r="H528" s="171" t="s">
        <v>25</v>
      </c>
      <c r="I528" s="171" t="str">
        <f t="shared" si="24"/>
        <v>CO</v>
      </c>
      <c r="J528" s="171" t="str">
        <f t="shared" si="25"/>
        <v>CO</v>
      </c>
      <c r="K528" s="171" t="str">
        <f t="shared" si="26"/>
        <v>Mountain</v>
      </c>
      <c r="L528" s="171" t="str">
        <f>INDEX('State '!$A$1:$C$62,MATCH($I528,'State '!$B:$B,0),3)</f>
        <v>Mountain</v>
      </c>
      <c r="M528" s="171" t="str">
        <f>INDEX('State '!$A$1:$C$62,MATCH($J528,'State '!$B:$B,0),3)</f>
        <v>Mountain</v>
      </c>
      <c r="N528" s="171"/>
      <c r="O528" s="178">
        <v>20</v>
      </c>
      <c r="P528" s="178">
        <v>58</v>
      </c>
      <c r="Q528" s="178">
        <v>14</v>
      </c>
      <c r="R528" s="177" t="s">
        <v>1135</v>
      </c>
      <c r="S528" s="171" t="s">
        <v>138</v>
      </c>
      <c r="T528" s="171" t="s">
        <v>187</v>
      </c>
      <c r="U528" s="171" t="s">
        <v>382</v>
      </c>
      <c r="V528" s="171"/>
      <c r="W528" s="170"/>
      <c r="X528" s="170"/>
      <c r="Y528" s="170"/>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c r="CC528" s="93"/>
      <c r="CD528" s="93"/>
      <c r="CE528" s="93"/>
      <c r="CF528" s="93"/>
      <c r="CG528" s="93"/>
      <c r="CH528" s="93"/>
      <c r="CI528" s="93"/>
      <c r="CJ528" s="93"/>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c r="FA528" s="93"/>
      <c r="FB528" s="93"/>
      <c r="FC528" s="93"/>
      <c r="FD528" s="93"/>
      <c r="FE528" s="93"/>
      <c r="FF528" s="93"/>
      <c r="FG528" s="93"/>
      <c r="FH528" s="93"/>
      <c r="FI528" s="93"/>
      <c r="FJ528" s="93"/>
      <c r="FK528" s="93"/>
      <c r="FL528" s="93"/>
      <c r="FM528" s="93"/>
      <c r="FN528" s="93"/>
      <c r="FO528" s="93"/>
      <c r="FP528" s="93"/>
      <c r="FQ528" s="93"/>
      <c r="FR528" s="93"/>
      <c r="FS528" s="93"/>
      <c r="FT528" s="93"/>
      <c r="FU528" s="93"/>
      <c r="FV528" s="93"/>
      <c r="FW528" s="93"/>
      <c r="FX528" s="93"/>
      <c r="FY528" s="93"/>
      <c r="FZ528" s="93"/>
      <c r="GA528" s="93"/>
      <c r="GB528" s="93"/>
      <c r="GC528" s="93"/>
      <c r="GD528" s="93"/>
      <c r="GE528" s="93"/>
      <c r="GF528" s="93"/>
      <c r="GG528" s="93"/>
      <c r="GH528" s="93"/>
      <c r="GI528" s="93"/>
      <c r="GJ528" s="93"/>
      <c r="GK528" s="93"/>
      <c r="GL528" s="93"/>
      <c r="GM528" s="93"/>
      <c r="GN528" s="93"/>
      <c r="GO528" s="93"/>
      <c r="GP528" s="93"/>
      <c r="GQ528" s="93"/>
      <c r="GR528" s="93"/>
      <c r="GS528" s="93"/>
      <c r="GT528" s="93"/>
      <c r="GU528" s="93"/>
      <c r="GV528" s="93"/>
      <c r="GW528" s="93"/>
      <c r="GX528" s="93"/>
      <c r="GY528" s="93"/>
      <c r="GZ528" s="93"/>
      <c r="HA528" s="93"/>
      <c r="HB528" s="93"/>
      <c r="HC528" s="93"/>
      <c r="HD528" s="93"/>
      <c r="HE528" s="93"/>
      <c r="HF528" s="93"/>
      <c r="HG528" s="93"/>
      <c r="HH528" s="93"/>
      <c r="HI528" s="93"/>
      <c r="HJ528" s="93"/>
      <c r="HK528" s="93"/>
      <c r="HL528" s="93"/>
      <c r="HM528" s="93"/>
      <c r="HN528" s="93"/>
      <c r="HO528" s="93"/>
      <c r="HP528" s="93"/>
      <c r="HQ528" s="93"/>
      <c r="HR528" s="93"/>
      <c r="HS528" s="93"/>
      <c r="HT528" s="93"/>
      <c r="HU528" s="93"/>
      <c r="HV528" s="93"/>
      <c r="HW528" s="93"/>
      <c r="HX528" s="93"/>
      <c r="HY528" s="93"/>
      <c r="HZ528" s="93"/>
      <c r="IA528" s="93"/>
      <c r="IB528" s="93"/>
      <c r="IC528" s="93"/>
      <c r="ID528" s="93"/>
      <c r="IE528" s="93"/>
      <c r="IF528" s="93"/>
      <c r="IG528" s="93"/>
      <c r="IH528" s="93"/>
      <c r="II528" s="93"/>
      <c r="IJ528" s="93"/>
      <c r="IK528" s="93"/>
      <c r="IL528" s="93"/>
      <c r="IM528" s="93"/>
      <c r="IN528" s="93"/>
      <c r="IO528" s="93"/>
      <c r="IP528" s="93"/>
      <c r="IQ528" s="93"/>
      <c r="IR528" s="93"/>
      <c r="IS528" s="93"/>
      <c r="IT528" s="93"/>
      <c r="IU528" s="93"/>
      <c r="IV528" s="93"/>
      <c r="IW528" s="93"/>
      <c r="IX528" s="93"/>
      <c r="IY528" s="93"/>
      <c r="IZ528" s="93"/>
      <c r="JA528" s="93"/>
      <c r="JB528" s="93"/>
    </row>
    <row r="529" spans="1:262" s="19" customFormat="1" x14ac:dyDescent="0.2">
      <c r="A529" s="171">
        <v>41106</v>
      </c>
      <c r="B529" s="184" t="s">
        <v>484</v>
      </c>
      <c r="C529" s="184" t="s">
        <v>196</v>
      </c>
      <c r="D529" s="184" t="s">
        <v>134</v>
      </c>
      <c r="E529" s="184" t="s">
        <v>143</v>
      </c>
      <c r="F529" s="185"/>
      <c r="G529" s="186">
        <v>2012</v>
      </c>
      <c r="H529" s="171" t="s">
        <v>6</v>
      </c>
      <c r="I529" s="171" t="str">
        <f t="shared" si="24"/>
        <v>TX</v>
      </c>
      <c r="J529" s="171" t="str">
        <f t="shared" si="25"/>
        <v>TX</v>
      </c>
      <c r="K529" s="171" t="str">
        <f t="shared" si="26"/>
        <v>South Central</v>
      </c>
      <c r="L529" s="171" t="str">
        <f>INDEX('State '!$A$1:$C$62,MATCH($I529,'State '!$B:$B,0),3)</f>
        <v>South Central</v>
      </c>
      <c r="M529" s="171" t="str">
        <f>INDEX('State '!$A$1:$C$62,MATCH($J529,'State '!$B:$B,0),3)</f>
        <v>South Central</v>
      </c>
      <c r="N529" s="171"/>
      <c r="O529" s="178"/>
      <c r="P529" s="178">
        <v>2.5499999999999998</v>
      </c>
      <c r="Q529" s="178"/>
      <c r="R529" s="177">
        <v>30</v>
      </c>
      <c r="S529" s="171" t="s">
        <v>135</v>
      </c>
      <c r="T529" s="171" t="s">
        <v>381</v>
      </c>
      <c r="U529" s="171" t="s">
        <v>485</v>
      </c>
      <c r="V529" s="171"/>
      <c r="W529" s="170"/>
      <c r="X529" s="170"/>
      <c r="Y529" s="170"/>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c r="FG529" s="93"/>
      <c r="FH529" s="93"/>
      <c r="FI529" s="93"/>
      <c r="FJ529" s="93"/>
      <c r="FK529" s="93"/>
      <c r="FL529" s="93"/>
      <c r="FM529" s="93"/>
      <c r="FN529" s="93"/>
      <c r="FO529" s="93"/>
      <c r="FP529" s="93"/>
      <c r="FQ529" s="93"/>
      <c r="FR529" s="93"/>
      <c r="FS529" s="93"/>
      <c r="FT529" s="93"/>
      <c r="FU529" s="93"/>
      <c r="FV529" s="93"/>
      <c r="FW529" s="93"/>
      <c r="FX529" s="93"/>
      <c r="FY529" s="93"/>
      <c r="FZ529" s="93"/>
      <c r="GA529" s="93"/>
      <c r="GB529" s="93"/>
      <c r="GC529" s="93"/>
      <c r="GD529" s="93"/>
      <c r="GE529" s="93"/>
      <c r="GF529" s="93"/>
      <c r="GG529" s="93"/>
      <c r="GH529" s="93"/>
      <c r="GI529" s="93"/>
      <c r="GJ529" s="93"/>
      <c r="GK529" s="93"/>
      <c r="GL529" s="93"/>
      <c r="GM529" s="93"/>
      <c r="GN529" s="93"/>
      <c r="GO529" s="93"/>
      <c r="GP529" s="93"/>
      <c r="GQ529" s="93"/>
      <c r="GR529" s="93"/>
      <c r="GS529" s="93"/>
      <c r="GT529" s="93"/>
      <c r="GU529" s="93"/>
      <c r="GV529" s="93"/>
      <c r="GW529" s="93"/>
      <c r="GX529" s="93"/>
      <c r="GY529" s="93"/>
      <c r="GZ529" s="93"/>
      <c r="HA529" s="93"/>
      <c r="HB529" s="93"/>
      <c r="HC529" s="93"/>
      <c r="HD529" s="93"/>
      <c r="HE529" s="93"/>
      <c r="HF529" s="93"/>
      <c r="HG529" s="93"/>
      <c r="HH529" s="93"/>
      <c r="HI529" s="93"/>
      <c r="HJ529" s="93"/>
      <c r="HK529" s="93"/>
      <c r="HL529" s="93"/>
      <c r="HM529" s="93"/>
      <c r="HN529" s="93"/>
      <c r="HO529" s="93"/>
      <c r="HP529" s="93"/>
      <c r="HQ529" s="93"/>
      <c r="HR529" s="93"/>
      <c r="HS529" s="93"/>
      <c r="HT529" s="93"/>
      <c r="HU529" s="93"/>
      <c r="HV529" s="93"/>
      <c r="HW529" s="93"/>
      <c r="HX529" s="93"/>
      <c r="HY529" s="93"/>
      <c r="HZ529" s="93"/>
      <c r="IA529" s="93"/>
      <c r="IB529" s="93"/>
      <c r="IC529" s="93"/>
      <c r="ID529" s="93"/>
      <c r="IE529" s="93"/>
      <c r="IF529" s="93"/>
      <c r="IG529" s="93"/>
      <c r="IH529" s="93"/>
      <c r="II529" s="93"/>
      <c r="IJ529" s="93"/>
      <c r="IK529" s="93"/>
      <c r="IL529" s="93"/>
      <c r="IM529" s="93"/>
      <c r="IN529" s="93"/>
      <c r="IO529" s="93"/>
      <c r="IP529" s="93"/>
      <c r="IQ529" s="93"/>
      <c r="IR529" s="93"/>
      <c r="IS529" s="93"/>
      <c r="IT529" s="93"/>
      <c r="IU529" s="93"/>
      <c r="IV529" s="93"/>
      <c r="IW529" s="93"/>
      <c r="IX529" s="93"/>
      <c r="IY529" s="93"/>
      <c r="IZ529" s="93"/>
      <c r="JA529" s="93"/>
      <c r="JB529" s="93"/>
    </row>
    <row r="530" spans="1:262" s="19" customFormat="1" x14ac:dyDescent="0.2">
      <c r="A530" s="171">
        <v>41106</v>
      </c>
      <c r="B530" s="184" t="s">
        <v>463</v>
      </c>
      <c r="C530" s="184" t="s">
        <v>224</v>
      </c>
      <c r="D530" s="184" t="s">
        <v>134</v>
      </c>
      <c r="E530" s="184" t="s">
        <v>143</v>
      </c>
      <c r="F530" s="185">
        <v>41044</v>
      </c>
      <c r="G530" s="186">
        <v>2012</v>
      </c>
      <c r="H530" s="171" t="s">
        <v>13</v>
      </c>
      <c r="I530" s="171" t="str">
        <f t="shared" si="24"/>
        <v>CA</v>
      </c>
      <c r="J530" s="171" t="str">
        <f t="shared" si="25"/>
        <v>CA</v>
      </c>
      <c r="K530" s="171" t="str">
        <f t="shared" si="26"/>
        <v>Pacific</v>
      </c>
      <c r="L530" s="171" t="str">
        <f>INDEX('State '!$A$1:$C$62,MATCH($I530,'State '!$B:$B,0),3)</f>
        <v>Pacific</v>
      </c>
      <c r="M530" s="171" t="str">
        <f>INDEX('State '!$A$1:$C$62,MATCH($J530,'State '!$B:$B,0),3)</f>
        <v>Pacific</v>
      </c>
      <c r="N530" s="171"/>
      <c r="O530" s="178">
        <v>15.7</v>
      </c>
      <c r="P530" s="178">
        <v>8.6</v>
      </c>
      <c r="Q530" s="178">
        <v>24.27</v>
      </c>
      <c r="R530" s="177">
        <v>8</v>
      </c>
      <c r="S530" s="171" t="s">
        <v>135</v>
      </c>
      <c r="T530" s="171" t="s">
        <v>381</v>
      </c>
      <c r="U530" s="171" t="s">
        <v>490</v>
      </c>
      <c r="V530" s="171"/>
      <c r="W530" s="170"/>
      <c r="X530" s="170"/>
      <c r="Y530" s="170"/>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c r="FG530" s="93"/>
      <c r="FH530" s="93"/>
      <c r="FI530" s="93"/>
      <c r="FJ530" s="93"/>
      <c r="FK530" s="93"/>
      <c r="FL530" s="93"/>
      <c r="FM530" s="93"/>
      <c r="FN530" s="93"/>
      <c r="FO530" s="93"/>
      <c r="FP530" s="93"/>
      <c r="FQ530" s="93"/>
      <c r="FR530" s="93"/>
      <c r="FS530" s="93"/>
      <c r="FT530" s="93"/>
      <c r="FU530" s="93"/>
      <c r="FV530" s="93"/>
      <c r="FW530" s="93"/>
      <c r="FX530" s="93"/>
      <c r="FY530" s="93"/>
      <c r="FZ530" s="93"/>
      <c r="GA530" s="93"/>
      <c r="GB530" s="93"/>
      <c r="GC530" s="93"/>
      <c r="GD530" s="93"/>
      <c r="GE530" s="93"/>
      <c r="GF530" s="93"/>
      <c r="GG530" s="93"/>
      <c r="GH530" s="93"/>
      <c r="GI530" s="93"/>
      <c r="GJ530" s="93"/>
      <c r="GK530" s="93"/>
      <c r="GL530" s="93"/>
      <c r="GM530" s="93"/>
      <c r="GN530" s="93"/>
      <c r="GO530" s="93"/>
      <c r="GP530" s="93"/>
      <c r="GQ530" s="93"/>
      <c r="GR530" s="93"/>
      <c r="GS530" s="93"/>
      <c r="GT530" s="93"/>
      <c r="GU530" s="93"/>
      <c r="GV530" s="93"/>
      <c r="GW530" s="93"/>
      <c r="GX530" s="93"/>
      <c r="GY530" s="93"/>
      <c r="GZ530" s="93"/>
      <c r="HA530" s="93"/>
      <c r="HB530" s="93"/>
      <c r="HC530" s="93"/>
      <c r="HD530" s="93"/>
      <c r="HE530" s="93"/>
      <c r="HF530" s="93"/>
      <c r="HG530" s="93"/>
      <c r="HH530" s="93"/>
      <c r="HI530" s="93"/>
      <c r="HJ530" s="93"/>
      <c r="HK530" s="93"/>
      <c r="HL530" s="93"/>
      <c r="HM530" s="93"/>
      <c r="HN530" s="93"/>
      <c r="HO530" s="93"/>
      <c r="HP530" s="93"/>
      <c r="HQ530" s="93"/>
      <c r="HR530" s="93"/>
      <c r="HS530" s="93"/>
      <c r="HT530" s="93"/>
      <c r="HU530" s="93"/>
      <c r="HV530" s="93"/>
      <c r="HW530" s="93"/>
      <c r="HX530" s="93"/>
      <c r="HY530" s="93"/>
      <c r="HZ530" s="93"/>
      <c r="IA530" s="93"/>
      <c r="IB530" s="93"/>
      <c r="IC530" s="93"/>
      <c r="ID530" s="93"/>
      <c r="IE530" s="93"/>
      <c r="IF530" s="93"/>
      <c r="IG530" s="93"/>
      <c r="IH530" s="93"/>
      <c r="II530" s="93"/>
      <c r="IJ530" s="93"/>
      <c r="IK530" s="93"/>
      <c r="IL530" s="93"/>
      <c r="IM530" s="93"/>
      <c r="IN530" s="93"/>
      <c r="IO530" s="93"/>
      <c r="IP530" s="93"/>
      <c r="IQ530" s="93"/>
      <c r="IR530" s="93"/>
      <c r="IS530" s="93"/>
      <c r="IT530" s="93"/>
      <c r="IU530" s="93"/>
      <c r="IV530" s="93"/>
      <c r="IW530" s="93"/>
      <c r="IX530" s="93"/>
      <c r="IY530" s="93"/>
      <c r="IZ530" s="93"/>
      <c r="JA530" s="93"/>
      <c r="JB530" s="93"/>
    </row>
    <row r="531" spans="1:262" s="19" customFormat="1" ht="25.5" x14ac:dyDescent="0.2">
      <c r="A531" s="225">
        <v>43692</v>
      </c>
      <c r="B531" s="83" t="s">
        <v>2900</v>
      </c>
      <c r="C531" s="83" t="s">
        <v>261</v>
      </c>
      <c r="D531" s="83" t="s">
        <v>140</v>
      </c>
      <c r="E531" s="112" t="s">
        <v>143</v>
      </c>
      <c r="F531" s="65">
        <v>43525</v>
      </c>
      <c r="G531" s="117">
        <v>2019</v>
      </c>
      <c r="H531" s="225" t="s">
        <v>33</v>
      </c>
      <c r="I531" s="225" t="str">
        <f t="shared" ref="I531:I594" si="27">LEFT($H531,2)</f>
        <v>WV</v>
      </c>
      <c r="J531" s="225" t="str">
        <f t="shared" ref="J531:J594" si="28">RIGHT($H531,2)</f>
        <v>WV</v>
      </c>
      <c r="K531" s="231" t="str">
        <f t="shared" ref="K531:K594" si="29">IF($L531=$M531,L531,CONCATENATE($L531,", ",IF(ISBLANK(N531),"",CONCATENATE(N531,", ")),$M531))</f>
        <v>Northeast</v>
      </c>
      <c r="L531" s="225" t="str">
        <f>INDEX('State '!$A$1:$C$62,MATCH($I531,'State '!$B:$B,0),3)</f>
        <v>Northeast</v>
      </c>
      <c r="M531" s="225" t="str">
        <f>INDEX('State '!$A$1:$C$62,MATCH($J531,'State '!$B:$B,0),3)</f>
        <v>Northeast</v>
      </c>
      <c r="N531" s="225"/>
      <c r="O531" s="178">
        <v>3000</v>
      </c>
      <c r="P531" s="200">
        <v>171</v>
      </c>
      <c r="Q531" s="118">
        <v>1840</v>
      </c>
      <c r="R531" s="66"/>
      <c r="S531" s="113" t="s">
        <v>135</v>
      </c>
      <c r="T531" s="114" t="s">
        <v>381</v>
      </c>
      <c r="U531" s="115" t="s">
        <v>2271</v>
      </c>
      <c r="V531" s="225" t="s">
        <v>2236</v>
      </c>
      <c r="W531" s="223" t="s">
        <v>2482</v>
      </c>
      <c r="X531" s="223"/>
      <c r="Y531" s="156" t="s">
        <v>2567</v>
      </c>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c r="FG531" s="93"/>
      <c r="FH531" s="93"/>
      <c r="FI531" s="93"/>
      <c r="FJ531" s="93"/>
      <c r="FK531" s="93"/>
      <c r="FL531" s="93"/>
      <c r="FM531" s="93"/>
      <c r="FN531" s="93"/>
      <c r="FO531" s="93"/>
      <c r="FP531" s="93"/>
      <c r="FQ531" s="93"/>
      <c r="FR531" s="93"/>
      <c r="FS531" s="93"/>
      <c r="FT531" s="93"/>
      <c r="FU531" s="93"/>
      <c r="FV531" s="93"/>
      <c r="FW531" s="93"/>
      <c r="FX531" s="93"/>
      <c r="FY531" s="93"/>
      <c r="FZ531" s="93"/>
      <c r="GA531" s="93"/>
      <c r="GB531" s="93"/>
      <c r="GC531" s="93"/>
      <c r="GD531" s="93"/>
      <c r="GE531" s="93"/>
      <c r="GF531" s="93"/>
      <c r="GG531" s="93"/>
      <c r="GH531" s="93"/>
      <c r="GI531" s="93"/>
      <c r="GJ531" s="93"/>
      <c r="GK531" s="93"/>
      <c r="GL531" s="93"/>
      <c r="GM531" s="93"/>
      <c r="GN531" s="93"/>
      <c r="GO531" s="93"/>
      <c r="GP531" s="93"/>
      <c r="GQ531" s="93"/>
      <c r="GR531" s="93"/>
      <c r="GS531" s="93"/>
      <c r="GT531" s="93"/>
      <c r="GU531" s="93"/>
      <c r="GV531" s="93"/>
      <c r="GW531" s="93"/>
      <c r="GX531" s="93"/>
      <c r="GY531" s="93"/>
      <c r="GZ531" s="93"/>
      <c r="HA531" s="93"/>
      <c r="HB531" s="93"/>
      <c r="HC531" s="93"/>
      <c r="HD531" s="93"/>
      <c r="HE531" s="93"/>
      <c r="HF531" s="93"/>
      <c r="HG531" s="93"/>
      <c r="HH531" s="93"/>
      <c r="HI531" s="93"/>
      <c r="HJ531" s="93"/>
      <c r="HK531" s="93"/>
      <c r="HL531" s="93"/>
      <c r="HM531" s="93"/>
      <c r="HN531" s="93"/>
      <c r="HO531" s="93"/>
      <c r="HP531" s="93"/>
      <c r="HQ531" s="93"/>
      <c r="HR531" s="93"/>
      <c r="HS531" s="93"/>
      <c r="HT531" s="93"/>
      <c r="HU531" s="93"/>
      <c r="HV531" s="93"/>
      <c r="HW531" s="93"/>
      <c r="HX531" s="93"/>
      <c r="HY531" s="93"/>
      <c r="HZ531" s="93"/>
      <c r="IA531" s="93"/>
      <c r="IB531" s="93"/>
      <c r="IC531" s="93"/>
      <c r="ID531" s="93"/>
      <c r="IE531" s="93"/>
      <c r="IF531" s="93"/>
      <c r="IG531" s="93"/>
      <c r="IH531" s="93"/>
      <c r="II531" s="93"/>
      <c r="IJ531" s="93"/>
      <c r="IK531" s="93"/>
      <c r="IL531" s="93"/>
      <c r="IM531" s="93"/>
      <c r="IN531" s="93"/>
      <c r="IO531" s="93"/>
      <c r="IP531" s="93"/>
      <c r="IQ531" s="93"/>
      <c r="IR531" s="93"/>
      <c r="IS531" s="93"/>
      <c r="IT531" s="93"/>
      <c r="IU531" s="93"/>
      <c r="IV531" s="93"/>
      <c r="IW531" s="93"/>
      <c r="IX531" s="93"/>
      <c r="IY531" s="93"/>
      <c r="IZ531" s="93"/>
      <c r="JA531" s="93"/>
      <c r="JB531" s="93"/>
    </row>
    <row r="532" spans="1:262" s="19" customFormat="1" ht="25.5" x14ac:dyDescent="0.2">
      <c r="A532" s="225">
        <v>43692</v>
      </c>
      <c r="B532" s="83" t="s">
        <v>2901</v>
      </c>
      <c r="C532" s="83" t="s">
        <v>261</v>
      </c>
      <c r="D532" s="83" t="s">
        <v>140</v>
      </c>
      <c r="E532" s="112" t="s">
        <v>143</v>
      </c>
      <c r="F532" s="65">
        <v>43525</v>
      </c>
      <c r="G532" s="117">
        <v>2019</v>
      </c>
      <c r="H532" s="225" t="s">
        <v>2245</v>
      </c>
      <c r="I532" s="225" t="str">
        <f t="shared" si="27"/>
        <v>WV</v>
      </c>
      <c r="J532" s="225" t="str">
        <f t="shared" si="28"/>
        <v>KY</v>
      </c>
      <c r="K532" s="231" t="str">
        <f t="shared" si="29"/>
        <v>Northeast, Midwest</v>
      </c>
      <c r="L532" s="225" t="str">
        <f>INDEX('State '!$A$1:$C$62,MATCH($I532,'State '!$B:$B,0),3)</f>
        <v>Northeast</v>
      </c>
      <c r="M532" s="225" t="str">
        <f>INDEX('State '!$A$1:$C$62,MATCH($J532,'State '!$B:$B,0),3)</f>
        <v>Midwest</v>
      </c>
      <c r="N532" s="225"/>
      <c r="O532" s="178"/>
      <c r="P532" s="200">
        <v>171</v>
      </c>
      <c r="Q532" s="118">
        <v>860</v>
      </c>
      <c r="R532" s="66"/>
      <c r="S532" s="113" t="s">
        <v>135</v>
      </c>
      <c r="T532" s="114" t="s">
        <v>381</v>
      </c>
      <c r="U532" s="115" t="s">
        <v>2271</v>
      </c>
      <c r="V532" s="225" t="s">
        <v>2239</v>
      </c>
      <c r="W532" s="223" t="s">
        <v>2902</v>
      </c>
      <c r="X532" s="223"/>
      <c r="Y532" s="156" t="s">
        <v>2567</v>
      </c>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c r="CM532" s="93"/>
      <c r="CN532" s="93"/>
      <c r="CO532" s="93"/>
      <c r="CP532" s="93"/>
      <c r="CQ532" s="93"/>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c r="FG532" s="93"/>
      <c r="FH532" s="93"/>
      <c r="FI532" s="93"/>
      <c r="FJ532" s="93"/>
      <c r="FK532" s="93"/>
      <c r="FL532" s="93"/>
      <c r="FM532" s="93"/>
      <c r="FN532" s="93"/>
      <c r="FO532" s="93"/>
      <c r="FP532" s="93"/>
      <c r="FQ532" s="93"/>
      <c r="FR532" s="93"/>
      <c r="FS532" s="93"/>
      <c r="FT532" s="93"/>
      <c r="FU532" s="93"/>
      <c r="FV532" s="93"/>
      <c r="FW532" s="93"/>
      <c r="FX532" s="93"/>
      <c r="FY532" s="93"/>
      <c r="FZ532" s="93"/>
      <c r="GA532" s="93"/>
      <c r="GB532" s="93"/>
      <c r="GC532" s="93"/>
      <c r="GD532" s="93"/>
      <c r="GE532" s="93"/>
      <c r="GF532" s="93"/>
      <c r="GG532" s="93"/>
      <c r="GH532" s="93"/>
      <c r="GI532" s="93"/>
      <c r="GJ532" s="93"/>
      <c r="GK532" s="93"/>
      <c r="GL532" s="93"/>
      <c r="GM532" s="93"/>
      <c r="GN532" s="93"/>
      <c r="GO532" s="93"/>
      <c r="GP532" s="93"/>
      <c r="GQ532" s="93"/>
      <c r="GR532" s="93"/>
      <c r="GS532" s="93"/>
      <c r="GT532" s="93"/>
      <c r="GU532" s="93"/>
      <c r="GV532" s="93"/>
      <c r="GW532" s="93"/>
      <c r="GX532" s="93"/>
      <c r="GY532" s="93"/>
      <c r="GZ532" s="93"/>
      <c r="HA532" s="93"/>
      <c r="HB532" s="93"/>
      <c r="HC532" s="93"/>
      <c r="HD532" s="93"/>
      <c r="HE532" s="93"/>
      <c r="HF532" s="93"/>
      <c r="HG532" s="93"/>
      <c r="HH532" s="93"/>
      <c r="HI532" s="93"/>
      <c r="HJ532" s="93"/>
      <c r="HK532" s="93"/>
      <c r="HL532" s="93"/>
      <c r="HM532" s="93"/>
      <c r="HN532" s="93"/>
      <c r="HO532" s="93"/>
      <c r="HP532" s="93"/>
      <c r="HQ532" s="93"/>
      <c r="HR532" s="93"/>
      <c r="HS532" s="93"/>
      <c r="HT532" s="93"/>
      <c r="HU532" s="93"/>
      <c r="HV532" s="93"/>
      <c r="HW532" s="93"/>
      <c r="HX532" s="93"/>
      <c r="HY532" s="93"/>
      <c r="HZ532" s="93"/>
      <c r="IA532" s="93"/>
      <c r="IB532" s="93"/>
      <c r="IC532" s="93"/>
      <c r="ID532" s="93"/>
      <c r="IE532" s="93"/>
      <c r="IF532" s="93"/>
      <c r="IG532" s="93"/>
      <c r="IH532" s="93"/>
      <c r="II532" s="93"/>
      <c r="IJ532" s="93"/>
      <c r="IK532" s="93"/>
      <c r="IL532" s="93"/>
      <c r="IM532" s="93"/>
      <c r="IN532" s="93"/>
      <c r="IO532" s="93"/>
      <c r="IP532" s="93"/>
      <c r="IQ532" s="93"/>
      <c r="IR532" s="93"/>
      <c r="IS532" s="93"/>
      <c r="IT532" s="93"/>
      <c r="IU532" s="93"/>
      <c r="IV532" s="93"/>
      <c r="IW532" s="93"/>
      <c r="IX532" s="93"/>
      <c r="IY532" s="93"/>
      <c r="IZ532" s="93"/>
      <c r="JA532" s="93"/>
      <c r="JB532" s="93"/>
    </row>
    <row r="533" spans="1:262" s="19" customFormat="1" x14ac:dyDescent="0.2">
      <c r="A533" s="171">
        <v>41537</v>
      </c>
      <c r="B533" s="172" t="s">
        <v>428</v>
      </c>
      <c r="C533" s="172" t="s">
        <v>206</v>
      </c>
      <c r="D533" s="172" t="s">
        <v>140</v>
      </c>
      <c r="E533" s="173" t="s">
        <v>143</v>
      </c>
      <c r="F533" s="174">
        <v>41537</v>
      </c>
      <c r="G533" s="175">
        <v>2013</v>
      </c>
      <c r="H533" s="171" t="s">
        <v>7</v>
      </c>
      <c r="I533" s="171" t="str">
        <f t="shared" si="27"/>
        <v>PA</v>
      </c>
      <c r="J533" s="171" t="str">
        <f t="shared" si="28"/>
        <v>PA</v>
      </c>
      <c r="K533" s="171" t="str">
        <f t="shared" si="29"/>
        <v>Northeast</v>
      </c>
      <c r="L533" s="171" t="str">
        <f>INDEX('State '!$A$1:$C$62,MATCH($I533,'State '!$B:$B,0),3)</f>
        <v>Northeast</v>
      </c>
      <c r="M533" s="171" t="str">
        <f>INDEX('State '!$A$1:$C$62,MATCH($J533,'State '!$B:$B,0),3)</f>
        <v>Northeast</v>
      </c>
      <c r="N533" s="171"/>
      <c r="O533" s="178">
        <v>89</v>
      </c>
      <c r="P533" s="177">
        <v>7.9</v>
      </c>
      <c r="Q533" s="177">
        <v>240</v>
      </c>
      <c r="R533" s="178">
        <v>30</v>
      </c>
      <c r="S533" s="179" t="s">
        <v>135</v>
      </c>
      <c r="T533" s="176" t="s">
        <v>381</v>
      </c>
      <c r="U533" s="180" t="s">
        <v>429</v>
      </c>
      <c r="V533" s="171"/>
      <c r="W533" s="170"/>
      <c r="X533" s="170"/>
      <c r="Y533" s="170"/>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c r="FG533" s="93"/>
      <c r="FH533" s="93"/>
      <c r="FI533" s="93"/>
      <c r="FJ533" s="93"/>
      <c r="FK533" s="93"/>
      <c r="FL533" s="93"/>
      <c r="FM533" s="93"/>
      <c r="FN533" s="93"/>
      <c r="FO533" s="93"/>
      <c r="FP533" s="93"/>
      <c r="FQ533" s="93"/>
      <c r="FR533" s="93"/>
      <c r="FS533" s="93"/>
      <c r="FT533" s="93"/>
      <c r="FU533" s="93"/>
      <c r="FV533" s="93"/>
      <c r="FW533" s="93"/>
      <c r="FX533" s="93"/>
      <c r="FY533" s="93"/>
      <c r="FZ533" s="93"/>
      <c r="GA533" s="93"/>
      <c r="GB533" s="93"/>
      <c r="GC533" s="93"/>
      <c r="GD533" s="93"/>
      <c r="GE533" s="93"/>
      <c r="GF533" s="93"/>
      <c r="GG533" s="93"/>
      <c r="GH533" s="93"/>
      <c r="GI533" s="93"/>
      <c r="GJ533" s="93"/>
      <c r="GK533" s="93"/>
      <c r="GL533" s="93"/>
      <c r="GM533" s="93"/>
      <c r="GN533" s="93"/>
      <c r="GO533" s="93"/>
      <c r="GP533" s="93"/>
      <c r="GQ533" s="93"/>
      <c r="GR533" s="93"/>
      <c r="GS533" s="93"/>
      <c r="GT533" s="93"/>
      <c r="GU533" s="93"/>
      <c r="GV533" s="93"/>
      <c r="GW533" s="93"/>
      <c r="GX533" s="93"/>
      <c r="GY533" s="93"/>
      <c r="GZ533" s="93"/>
      <c r="HA533" s="93"/>
      <c r="HB533" s="93"/>
      <c r="HC533" s="93"/>
      <c r="HD533" s="93"/>
      <c r="HE533" s="93"/>
      <c r="HF533" s="93"/>
      <c r="HG533" s="93"/>
      <c r="HH533" s="93"/>
      <c r="HI533" s="93"/>
      <c r="HJ533" s="93"/>
      <c r="HK533" s="93"/>
      <c r="HL533" s="93"/>
      <c r="HM533" s="93"/>
      <c r="HN533" s="93"/>
      <c r="HO533" s="93"/>
      <c r="HP533" s="93"/>
      <c r="HQ533" s="93"/>
      <c r="HR533" s="93"/>
      <c r="HS533" s="93"/>
      <c r="HT533" s="93"/>
      <c r="HU533" s="93"/>
      <c r="HV533" s="93"/>
      <c r="HW533" s="93"/>
      <c r="HX533" s="93"/>
      <c r="HY533" s="93"/>
      <c r="HZ533" s="93"/>
      <c r="IA533" s="93"/>
      <c r="IB533" s="93"/>
      <c r="IC533" s="93"/>
      <c r="ID533" s="93"/>
      <c r="IE533" s="93"/>
      <c r="IF533" s="93"/>
      <c r="IG533" s="93"/>
      <c r="IH533" s="93"/>
      <c r="II533" s="93"/>
      <c r="IJ533" s="93"/>
      <c r="IK533" s="93"/>
      <c r="IL533" s="93"/>
      <c r="IM533" s="93"/>
      <c r="IN533" s="93"/>
      <c r="IO533" s="93"/>
      <c r="IP533" s="93"/>
      <c r="IQ533" s="93"/>
      <c r="IR533" s="93"/>
      <c r="IS533" s="93"/>
      <c r="IT533" s="93"/>
      <c r="IU533" s="93"/>
      <c r="IV533" s="93"/>
      <c r="IW533" s="93"/>
      <c r="IX533" s="93"/>
      <c r="IY533" s="93"/>
      <c r="IZ533" s="93"/>
      <c r="JA533" s="93"/>
      <c r="JB533" s="93"/>
    </row>
    <row r="534" spans="1:262" x14ac:dyDescent="0.2">
      <c r="A534" s="196">
        <v>42600</v>
      </c>
      <c r="B534" s="172" t="s">
        <v>2213</v>
      </c>
      <c r="C534" s="172" t="s">
        <v>2215</v>
      </c>
      <c r="D534" s="172" t="s">
        <v>136</v>
      </c>
      <c r="E534" s="173" t="s">
        <v>143</v>
      </c>
      <c r="F534" s="174">
        <v>42823</v>
      </c>
      <c r="G534" s="175">
        <v>2017</v>
      </c>
      <c r="H534" s="171" t="s">
        <v>0</v>
      </c>
      <c r="I534" s="171" t="str">
        <f t="shared" si="27"/>
        <v>LA</v>
      </c>
      <c r="J534" s="171" t="str">
        <f t="shared" si="28"/>
        <v>LA</v>
      </c>
      <c r="K534" s="176" t="str">
        <f t="shared" si="29"/>
        <v>South Central</v>
      </c>
      <c r="L534" s="171" t="str">
        <f>INDEX('State '!$A$1:$C$62,MATCH($I534,'State '!$B:$B,0),3)</f>
        <v>South Central</v>
      </c>
      <c r="M534" s="171" t="str">
        <f>INDEX('State '!$A$1:$C$62,MATCH($J534,'State '!$B:$B,0),3)</f>
        <v>South Central</v>
      </c>
      <c r="N534" s="171"/>
      <c r="O534" s="178">
        <v>66.2</v>
      </c>
      <c r="P534" s="177">
        <v>52</v>
      </c>
      <c r="Q534" s="177">
        <v>48</v>
      </c>
      <c r="R534" s="178">
        <v>12</v>
      </c>
      <c r="S534" s="179" t="s">
        <v>135</v>
      </c>
      <c r="T534" s="176" t="s">
        <v>381</v>
      </c>
      <c r="U534" s="180" t="s">
        <v>2214</v>
      </c>
      <c r="V534" s="171" t="s">
        <v>2236</v>
      </c>
      <c r="W534" s="170"/>
      <c r="X534" s="206"/>
      <c r="Y534" s="206"/>
      <c r="Z534" s="93"/>
      <c r="AA534" s="93"/>
      <c r="AB534" s="93"/>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19"/>
      <c r="FJ534" s="19"/>
      <c r="FK534" s="19"/>
      <c r="FL534" s="19"/>
      <c r="FM534" s="19"/>
      <c r="FN534" s="19"/>
      <c r="FO534" s="19"/>
      <c r="FP534" s="19"/>
      <c r="FQ534" s="19"/>
      <c r="FR534" s="19"/>
      <c r="FS534" s="19"/>
      <c r="FT534" s="19"/>
      <c r="FU534" s="19"/>
      <c r="FV534" s="19"/>
      <c r="FW534" s="19"/>
      <c r="FX534" s="19"/>
      <c r="FY534" s="19"/>
      <c r="FZ534" s="19"/>
      <c r="GA534" s="19"/>
      <c r="GB534" s="19"/>
      <c r="GC534" s="19"/>
      <c r="GD534" s="19"/>
      <c r="GE534" s="19"/>
      <c r="GF534" s="19"/>
      <c r="GG534" s="19"/>
      <c r="GH534" s="19"/>
      <c r="GI534" s="19"/>
      <c r="GJ534" s="19"/>
      <c r="GK534" s="19"/>
      <c r="GL534" s="19"/>
      <c r="GM534" s="19"/>
      <c r="GN534" s="19"/>
      <c r="GO534" s="19"/>
      <c r="GP534" s="19"/>
      <c r="GQ534" s="19"/>
      <c r="GR534" s="19"/>
      <c r="GS534" s="19"/>
      <c r="GT534" s="19"/>
      <c r="GU534" s="19"/>
      <c r="GV534" s="19"/>
      <c r="GW534" s="19"/>
      <c r="GX534" s="19"/>
      <c r="GY534" s="19"/>
      <c r="GZ534" s="19"/>
      <c r="HA534" s="19"/>
      <c r="HB534" s="19"/>
      <c r="HC534" s="19"/>
      <c r="HD534" s="19"/>
      <c r="HE534" s="19"/>
      <c r="HF534" s="19"/>
      <c r="HG534" s="19"/>
      <c r="HH534" s="19"/>
      <c r="HI534" s="19"/>
      <c r="HJ534" s="19"/>
      <c r="HK534" s="19"/>
      <c r="HL534" s="19"/>
      <c r="HM534" s="19"/>
      <c r="HN534" s="19"/>
      <c r="HO534" s="19"/>
      <c r="HP534" s="19"/>
      <c r="HQ534" s="19"/>
      <c r="HR534" s="19"/>
      <c r="HS534" s="19"/>
      <c r="HT534" s="19"/>
      <c r="HU534" s="19"/>
      <c r="HV534" s="19"/>
      <c r="HW534" s="19"/>
      <c r="HX534" s="19"/>
      <c r="HY534" s="19"/>
      <c r="HZ534" s="19"/>
      <c r="IA534" s="19"/>
      <c r="IB534" s="19"/>
      <c r="IC534" s="19"/>
      <c r="ID534" s="19"/>
      <c r="IE534" s="19"/>
      <c r="IF534" s="19"/>
      <c r="IG534" s="19"/>
      <c r="IH534" s="19"/>
      <c r="II534" s="19"/>
      <c r="IJ534" s="19"/>
      <c r="IK534" s="19"/>
      <c r="IL534" s="19"/>
      <c r="IM534" s="19"/>
      <c r="IN534" s="19"/>
      <c r="IO534" s="19"/>
      <c r="IP534" s="19"/>
      <c r="IQ534" s="19"/>
      <c r="IR534" s="19"/>
      <c r="IS534" s="19"/>
      <c r="IT534" s="19"/>
      <c r="IU534" s="19"/>
      <c r="IV534" s="19"/>
      <c r="IW534" s="19"/>
      <c r="IX534" s="19"/>
      <c r="IY534" s="19"/>
      <c r="IZ534" s="19"/>
      <c r="JA534" s="19"/>
      <c r="JB534" s="19"/>
    </row>
    <row r="535" spans="1:262" x14ac:dyDescent="0.2">
      <c r="A535" s="171">
        <v>41220</v>
      </c>
      <c r="B535" s="172" t="s">
        <v>1965</v>
      </c>
      <c r="C535" s="172" t="s">
        <v>223</v>
      </c>
      <c r="D535" s="172" t="s">
        <v>140</v>
      </c>
      <c r="E535" s="173" t="s">
        <v>143</v>
      </c>
      <c r="F535" s="174">
        <v>41950</v>
      </c>
      <c r="G535" s="175">
        <v>2014</v>
      </c>
      <c r="H535" s="171" t="s">
        <v>443</v>
      </c>
      <c r="I535" s="171" t="str">
        <f t="shared" si="27"/>
        <v>WV</v>
      </c>
      <c r="J535" s="171" t="str">
        <f t="shared" si="28"/>
        <v>PA</v>
      </c>
      <c r="K535" s="171" t="str">
        <f t="shared" si="29"/>
        <v>Northeast</v>
      </c>
      <c r="L535" s="171" t="str">
        <f>INDEX('State '!$A$1:$C$62,MATCH($I535,'State '!$B:$B,0),3)</f>
        <v>Northeast</v>
      </c>
      <c r="M535" s="171" t="str">
        <f>INDEX('State '!$A$1:$C$62,MATCH($J535,'State '!$B:$B,0),3)</f>
        <v>Northeast</v>
      </c>
      <c r="N535" s="171"/>
      <c r="O535" s="178">
        <v>41.7</v>
      </c>
      <c r="P535" s="177">
        <v>0</v>
      </c>
      <c r="Q535" s="177">
        <v>185</v>
      </c>
      <c r="R535" s="178"/>
      <c r="S535" s="179" t="s">
        <v>135</v>
      </c>
      <c r="T535" s="176" t="s">
        <v>381</v>
      </c>
      <c r="U535" s="180" t="s">
        <v>2044</v>
      </c>
      <c r="V535" s="171"/>
      <c r="W535" s="170"/>
      <c r="X535" s="170"/>
      <c r="Y535" s="170"/>
      <c r="Z535" s="93"/>
      <c r="AA535" s="93"/>
      <c r="AB535" s="93"/>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c r="DY535" s="19"/>
      <c r="DZ535" s="19"/>
      <c r="EA535" s="19"/>
      <c r="EB535" s="19"/>
      <c r="EC535" s="19"/>
      <c r="ED535" s="19"/>
      <c r="EE535" s="19"/>
      <c r="EF535" s="19"/>
      <c r="EG535" s="19"/>
      <c r="EH535" s="19"/>
      <c r="EI535" s="19"/>
      <c r="EJ535" s="19"/>
      <c r="EK535" s="19"/>
      <c r="EL535" s="19"/>
      <c r="EM535" s="19"/>
      <c r="EN535" s="19"/>
      <c r="EO535" s="19"/>
      <c r="EP535" s="19"/>
      <c r="EQ535" s="19"/>
      <c r="ER535" s="19"/>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c r="IN535" s="19"/>
      <c r="IO535" s="19"/>
      <c r="IP535" s="19"/>
      <c r="IQ535" s="19"/>
      <c r="IR535" s="19"/>
      <c r="IS535" s="19"/>
      <c r="IT535" s="19"/>
      <c r="IU535" s="19"/>
      <c r="IV535" s="19"/>
      <c r="IW535" s="19"/>
      <c r="IX535" s="19"/>
      <c r="IY535" s="19"/>
      <c r="IZ535" s="19"/>
      <c r="JA535" s="19"/>
      <c r="JB535" s="19"/>
    </row>
    <row r="536" spans="1:262" ht="25.5" x14ac:dyDescent="0.2">
      <c r="A536" s="225">
        <v>44013</v>
      </c>
      <c r="B536" s="83" t="s">
        <v>2648</v>
      </c>
      <c r="C536" s="83" t="s">
        <v>2649</v>
      </c>
      <c r="D536" s="83" t="s">
        <v>136</v>
      </c>
      <c r="E536" s="112" t="s">
        <v>143</v>
      </c>
      <c r="F536" s="65">
        <v>43801</v>
      </c>
      <c r="G536" s="117">
        <v>2019</v>
      </c>
      <c r="H536" s="225" t="s">
        <v>29</v>
      </c>
      <c r="I536" s="225" t="str">
        <f t="shared" si="27"/>
        <v>WY</v>
      </c>
      <c r="J536" s="225" t="str">
        <f t="shared" si="28"/>
        <v>WY</v>
      </c>
      <c r="K536" s="231" t="str">
        <f t="shared" si="29"/>
        <v>Mountain</v>
      </c>
      <c r="L536" s="225" t="str">
        <f>INDEX('State '!$A$1:$C$62,MATCH($I536,'State '!$B:$B,0),3)</f>
        <v>Mountain</v>
      </c>
      <c r="M536" s="225" t="str">
        <f>INDEX('State '!$A$1:$C$62,MATCH($J536,'State '!$B:$B,0),3)</f>
        <v>Mountain</v>
      </c>
      <c r="N536" s="225"/>
      <c r="O536" s="178">
        <v>54</v>
      </c>
      <c r="P536" s="200">
        <v>35</v>
      </c>
      <c r="Q536" s="118"/>
      <c r="R536" s="66">
        <v>12</v>
      </c>
      <c r="S536" s="113" t="s">
        <v>138</v>
      </c>
      <c r="T536" s="114" t="s">
        <v>187</v>
      </c>
      <c r="U536" s="115"/>
      <c r="V536" s="225" t="s">
        <v>2236</v>
      </c>
      <c r="W536" s="223" t="s">
        <v>2650</v>
      </c>
      <c r="X536" s="223" t="s">
        <v>2907</v>
      </c>
      <c r="Y536" s="156" t="s">
        <v>3028</v>
      </c>
      <c r="Z536" s="93"/>
      <c r="AA536" s="93"/>
      <c r="AB536" s="93"/>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c r="DY536" s="19"/>
      <c r="DZ536" s="19"/>
      <c r="EA536" s="19"/>
      <c r="EB536" s="19"/>
      <c r="EC536" s="19"/>
      <c r="ED536" s="19"/>
      <c r="EE536" s="19"/>
      <c r="EF536" s="19"/>
      <c r="EG536" s="19"/>
      <c r="EH536" s="19"/>
      <c r="EI536" s="19"/>
      <c r="EJ536" s="19"/>
      <c r="EK536" s="19"/>
      <c r="EL536" s="19"/>
      <c r="EM536" s="19"/>
      <c r="EN536" s="19"/>
      <c r="EO536" s="19"/>
      <c r="EP536" s="19"/>
      <c r="EQ536" s="19"/>
      <c r="ER536" s="19"/>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c r="IN536" s="19"/>
      <c r="IO536" s="19"/>
      <c r="IP536" s="19"/>
      <c r="IQ536" s="19"/>
      <c r="IR536" s="19"/>
      <c r="IS536" s="19"/>
      <c r="IT536" s="19"/>
      <c r="IU536" s="19"/>
      <c r="IV536" s="19"/>
      <c r="IW536" s="19"/>
      <c r="IX536" s="19"/>
      <c r="IY536" s="19"/>
      <c r="IZ536" s="19"/>
      <c r="JA536" s="19"/>
      <c r="JB536" s="19"/>
    </row>
    <row r="537" spans="1:262" x14ac:dyDescent="0.2">
      <c r="A537" s="171">
        <v>42976</v>
      </c>
      <c r="B537" s="184" t="s">
        <v>2328</v>
      </c>
      <c r="C537" s="184" t="s">
        <v>2329</v>
      </c>
      <c r="D537" s="184" t="s">
        <v>136</v>
      </c>
      <c r="E537" s="184" t="s">
        <v>143</v>
      </c>
      <c r="F537" s="185">
        <v>42887</v>
      </c>
      <c r="G537" s="186">
        <v>2017</v>
      </c>
      <c r="H537" s="171" t="s">
        <v>6</v>
      </c>
      <c r="I537" s="171" t="str">
        <f t="shared" si="27"/>
        <v>TX</v>
      </c>
      <c r="J537" s="171" t="str">
        <f t="shared" si="28"/>
        <v>TX</v>
      </c>
      <c r="K537" s="176" t="str">
        <f t="shared" si="29"/>
        <v>South Central</v>
      </c>
      <c r="L537" s="171" t="str">
        <f>INDEX('State '!$A$1:$C$62,MATCH($I537,'State '!$B:$B,0),3)</f>
        <v>South Central</v>
      </c>
      <c r="M537" s="171" t="str">
        <f>INDEX('State '!$A$1:$C$62,MATCH($J537,'State '!$B:$B,0),3)</f>
        <v>South Central</v>
      </c>
      <c r="N537" s="171"/>
      <c r="O537" s="178"/>
      <c r="P537" s="178">
        <v>194</v>
      </c>
      <c r="Q537" s="178">
        <v>250</v>
      </c>
      <c r="R537" s="177"/>
      <c r="S537" s="171" t="s">
        <v>138</v>
      </c>
      <c r="T537" s="171" t="s">
        <v>187</v>
      </c>
      <c r="U537" s="171" t="s">
        <v>382</v>
      </c>
      <c r="V537" s="171" t="s">
        <v>2236</v>
      </c>
      <c r="W537" s="170" t="s">
        <v>2656</v>
      </c>
      <c r="X537" s="170"/>
      <c r="Y537" s="170"/>
      <c r="Z537" s="93"/>
      <c r="AA537" s="93"/>
      <c r="AB537" s="93"/>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row>
    <row r="538" spans="1:262" x14ac:dyDescent="0.2">
      <c r="A538" s="196">
        <v>39990</v>
      </c>
      <c r="B538" s="184" t="s">
        <v>1755</v>
      </c>
      <c r="C538" s="184" t="s">
        <v>377</v>
      </c>
      <c r="D538" s="184" t="s">
        <v>136</v>
      </c>
      <c r="E538" s="184" t="s">
        <v>143</v>
      </c>
      <c r="F538" s="185">
        <v>35735</v>
      </c>
      <c r="G538" s="186">
        <v>1997</v>
      </c>
      <c r="H538" s="171" t="s">
        <v>1128</v>
      </c>
      <c r="I538" s="171" t="str">
        <f t="shared" si="27"/>
        <v>GM</v>
      </c>
      <c r="J538" s="171" t="str">
        <f t="shared" si="28"/>
        <v>LA</v>
      </c>
      <c r="K538" s="171" t="str">
        <f t="shared" si="29"/>
        <v>Gulf of Mexico, South Central</v>
      </c>
      <c r="L538" s="171" t="str">
        <f>INDEX('State '!$A$1:$C$62,MATCH($I538,'State '!$B:$B,0),3)</f>
        <v>Gulf of Mexico</v>
      </c>
      <c r="M538" s="171" t="str">
        <f>INDEX('State '!$A$1:$C$62,MATCH($J538,'State '!$B:$B,0),3)</f>
        <v>South Central</v>
      </c>
      <c r="N538" s="171"/>
      <c r="O538" s="178">
        <v>121</v>
      </c>
      <c r="P538" s="178">
        <v>87</v>
      </c>
      <c r="Q538" s="178">
        <v>600</v>
      </c>
      <c r="R538" s="177">
        <v>30</v>
      </c>
      <c r="S538" s="171" t="s">
        <v>135</v>
      </c>
      <c r="T538" s="171" t="s">
        <v>381</v>
      </c>
      <c r="U538" s="171" t="s">
        <v>1756</v>
      </c>
      <c r="V538" s="171"/>
      <c r="W538" s="170"/>
      <c r="X538" s="170"/>
      <c r="Y538" s="170"/>
      <c r="Z538" s="93"/>
      <c r="AA538" s="93"/>
      <c r="AB538" s="93"/>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19"/>
      <c r="IU538" s="19"/>
      <c r="IV538" s="19"/>
      <c r="IW538" s="19"/>
      <c r="IX538" s="19"/>
      <c r="IY538" s="19"/>
      <c r="IZ538" s="19"/>
      <c r="JA538" s="19"/>
      <c r="JB538" s="19"/>
    </row>
    <row r="539" spans="1:262" x14ac:dyDescent="0.2">
      <c r="A539" s="171">
        <v>39990</v>
      </c>
      <c r="B539" s="184" t="s">
        <v>1477</v>
      </c>
      <c r="C539" s="184" t="s">
        <v>227</v>
      </c>
      <c r="D539" s="184" t="s">
        <v>140</v>
      </c>
      <c r="E539" s="184" t="s">
        <v>143</v>
      </c>
      <c r="F539" s="185">
        <v>37165</v>
      </c>
      <c r="G539" s="186">
        <v>2001</v>
      </c>
      <c r="H539" s="171" t="s">
        <v>726</v>
      </c>
      <c r="I539" s="171" t="str">
        <f t="shared" si="27"/>
        <v>IA</v>
      </c>
      <c r="J539" s="171" t="str">
        <f t="shared" si="28"/>
        <v>IL</v>
      </c>
      <c r="K539" s="171" t="str">
        <f t="shared" si="29"/>
        <v>Midwest</v>
      </c>
      <c r="L539" s="171" t="str">
        <f>INDEX('State '!$A$1:$C$62,MATCH($I539,'State '!$B:$B,0),3)</f>
        <v>Midwest</v>
      </c>
      <c r="M539" s="171" t="str">
        <f>INDEX('State '!$A$1:$C$62,MATCH($J539,'State '!$B:$B,0),3)</f>
        <v>Midwest</v>
      </c>
      <c r="N539" s="171"/>
      <c r="O539" s="178">
        <v>33</v>
      </c>
      <c r="P539" s="178"/>
      <c r="Q539" s="178">
        <v>195</v>
      </c>
      <c r="R539" s="177">
        <v>30</v>
      </c>
      <c r="S539" s="171" t="s">
        <v>135</v>
      </c>
      <c r="T539" s="171" t="s">
        <v>381</v>
      </c>
      <c r="U539" s="171" t="s">
        <v>1475</v>
      </c>
      <c r="V539" s="171"/>
      <c r="W539" s="170"/>
      <c r="X539" s="170"/>
      <c r="Y539" s="170"/>
      <c r="Z539" s="93"/>
      <c r="AA539" s="93"/>
      <c r="AB539" s="93"/>
    </row>
    <row r="540" spans="1:262" s="19" customFormat="1" x14ac:dyDescent="0.2">
      <c r="A540" s="171">
        <v>39990</v>
      </c>
      <c r="B540" s="184" t="s">
        <v>1474</v>
      </c>
      <c r="C540" s="184" t="s">
        <v>227</v>
      </c>
      <c r="D540" s="184" t="s">
        <v>140</v>
      </c>
      <c r="E540" s="184" t="s">
        <v>143</v>
      </c>
      <c r="F540" s="185">
        <v>37165</v>
      </c>
      <c r="G540" s="186">
        <v>2001</v>
      </c>
      <c r="H540" s="171" t="s">
        <v>620</v>
      </c>
      <c r="I540" s="171" t="str">
        <f t="shared" si="27"/>
        <v>IL</v>
      </c>
      <c r="J540" s="171" t="str">
        <f t="shared" si="28"/>
        <v>IN</v>
      </c>
      <c r="K540" s="171" t="str">
        <f t="shared" si="29"/>
        <v>Midwest</v>
      </c>
      <c r="L540" s="171" t="str">
        <f>INDEX('State '!$A$1:$C$62,MATCH($I540,'State '!$B:$B,0),3)</f>
        <v>Midwest</v>
      </c>
      <c r="M540" s="171" t="str">
        <f>INDEX('State '!$A$1:$C$62,MATCH($J540,'State '!$B:$B,0),3)</f>
        <v>Midwest</v>
      </c>
      <c r="N540" s="171"/>
      <c r="O540" s="178">
        <v>94.4</v>
      </c>
      <c r="P540" s="178">
        <v>34.4</v>
      </c>
      <c r="Q540" s="178">
        <v>544</v>
      </c>
      <c r="R540" s="177">
        <v>30</v>
      </c>
      <c r="S540" s="171" t="s">
        <v>135</v>
      </c>
      <c r="T540" s="171" t="s">
        <v>381</v>
      </c>
      <c r="U540" s="171" t="s">
        <v>1475</v>
      </c>
      <c r="V540" s="171"/>
      <c r="W540" s="170"/>
      <c r="X540" s="170"/>
      <c r="Y540" s="170"/>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c r="CC540" s="93"/>
      <c r="CD540" s="93"/>
      <c r="CE540" s="93"/>
      <c r="CF540" s="93"/>
      <c r="CG540" s="93"/>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c r="FA540" s="93"/>
      <c r="FB540" s="93"/>
      <c r="FC540" s="93"/>
      <c r="FD540" s="93"/>
      <c r="FE540" s="93"/>
      <c r="FF540" s="93"/>
      <c r="FG540" s="93"/>
      <c r="FH540" s="93"/>
      <c r="FI540" s="93"/>
      <c r="FJ540" s="93"/>
      <c r="FK540" s="93"/>
      <c r="FL540" s="93"/>
      <c r="FM540" s="93"/>
      <c r="FN540" s="93"/>
      <c r="FO540" s="93"/>
      <c r="FP540" s="93"/>
      <c r="FQ540" s="93"/>
      <c r="FR540" s="93"/>
      <c r="FS540" s="93"/>
      <c r="FT540" s="93"/>
      <c r="FU540" s="93"/>
      <c r="FV540" s="93"/>
      <c r="FW540" s="93"/>
      <c r="FX540" s="93"/>
      <c r="FY540" s="93"/>
      <c r="FZ540" s="93"/>
      <c r="GA540" s="93"/>
      <c r="GB540" s="93"/>
      <c r="GC540" s="93"/>
      <c r="GD540" s="93"/>
      <c r="GE540" s="93"/>
      <c r="GF540" s="93"/>
      <c r="GG540" s="93"/>
      <c r="GH540" s="93"/>
      <c r="GI540" s="93"/>
      <c r="GJ540" s="93"/>
      <c r="GK540" s="93"/>
      <c r="GL540" s="93"/>
      <c r="GM540" s="93"/>
      <c r="GN540" s="93"/>
      <c r="GO540" s="93"/>
      <c r="GP540" s="93"/>
      <c r="GQ540" s="93"/>
      <c r="GR540" s="93"/>
      <c r="GS540" s="93"/>
      <c r="GT540" s="93"/>
      <c r="GU540" s="93"/>
      <c r="GV540" s="93"/>
      <c r="GW540" s="93"/>
      <c r="GX540" s="93"/>
      <c r="GY540" s="93"/>
      <c r="GZ540" s="93"/>
      <c r="HA540" s="93"/>
      <c r="HB540" s="93"/>
      <c r="HC540" s="93"/>
      <c r="HD540" s="93"/>
      <c r="HE540" s="93"/>
      <c r="HF540" s="93"/>
      <c r="HG540" s="93"/>
      <c r="HH540" s="93"/>
      <c r="HI540" s="93"/>
      <c r="HJ540" s="93"/>
      <c r="HK540" s="93"/>
      <c r="HL540" s="93"/>
      <c r="HM540" s="93"/>
      <c r="HN540" s="93"/>
      <c r="HO540" s="93"/>
      <c r="HP540" s="93"/>
      <c r="HQ540" s="93"/>
      <c r="HR540" s="93"/>
      <c r="HS540" s="93"/>
      <c r="HT540" s="93"/>
      <c r="HU540" s="93"/>
      <c r="HV540" s="93"/>
      <c r="HW540" s="93"/>
      <c r="HX540" s="93"/>
      <c r="HY540" s="93"/>
      <c r="HZ540" s="93"/>
      <c r="IA540" s="93"/>
      <c r="IB540" s="93"/>
      <c r="IC540" s="93"/>
      <c r="ID540" s="93"/>
      <c r="IE540" s="93"/>
      <c r="IF540" s="93"/>
      <c r="IG540" s="93"/>
      <c r="IH540" s="93"/>
      <c r="II540" s="93"/>
      <c r="IJ540" s="93"/>
      <c r="IK540" s="93"/>
      <c r="IL540" s="93"/>
      <c r="IM540" s="93"/>
      <c r="IN540" s="93"/>
      <c r="IO540" s="93"/>
      <c r="IP540" s="93"/>
      <c r="IQ540" s="93"/>
      <c r="IR540" s="93"/>
      <c r="IS540" s="93"/>
      <c r="IT540" s="93"/>
      <c r="IU540" s="93"/>
      <c r="IV540" s="93"/>
      <c r="IW540" s="93"/>
      <c r="IX540" s="93"/>
      <c r="IY540" s="93"/>
      <c r="IZ540" s="93"/>
      <c r="JA540" s="93"/>
      <c r="JB540" s="93"/>
    </row>
    <row r="541" spans="1:262" s="19" customFormat="1" x14ac:dyDescent="0.2">
      <c r="A541" s="171">
        <v>39990</v>
      </c>
      <c r="B541" s="184" t="s">
        <v>1481</v>
      </c>
      <c r="C541" s="184" t="s">
        <v>227</v>
      </c>
      <c r="D541" s="184" t="s">
        <v>140</v>
      </c>
      <c r="E541" s="184" t="s">
        <v>143</v>
      </c>
      <c r="F541" s="185">
        <v>37165</v>
      </c>
      <c r="G541" s="186">
        <v>2001</v>
      </c>
      <c r="H541" s="171" t="s">
        <v>1482</v>
      </c>
      <c r="I541" s="171" t="str">
        <f t="shared" si="27"/>
        <v>SK</v>
      </c>
      <c r="J541" s="171" t="str">
        <f t="shared" si="28"/>
        <v>IA</v>
      </c>
      <c r="K541" s="171" t="str">
        <f t="shared" si="29"/>
        <v>Canada, Mountain, Midwest</v>
      </c>
      <c r="L541" s="171" t="str">
        <f>INDEX('State '!$A$1:$C$62,MATCH($I541,'State '!$B:$B,0),3)</f>
        <v>Canada</v>
      </c>
      <c r="M541" s="171" t="str">
        <f>INDEX('State '!$A$1:$C$62,MATCH($J541,'State '!$B:$B,0),3)</f>
        <v>Midwest</v>
      </c>
      <c r="N541" s="171" t="s">
        <v>2527</v>
      </c>
      <c r="O541" s="178">
        <v>1</v>
      </c>
      <c r="P541" s="178"/>
      <c r="Q541" s="178">
        <v>0.99</v>
      </c>
      <c r="R541" s="177" t="s">
        <v>470</v>
      </c>
      <c r="S541" s="171" t="s">
        <v>135</v>
      </c>
      <c r="T541" s="171" t="s">
        <v>381</v>
      </c>
      <c r="U541" s="171" t="s">
        <v>1475</v>
      </c>
      <c r="V541" s="171"/>
      <c r="W541" s="170"/>
      <c r="X541" s="170"/>
      <c r="Y541" s="170"/>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c r="FG541" s="93"/>
      <c r="FH541" s="93"/>
      <c r="FI541" s="93"/>
      <c r="FJ541" s="93"/>
      <c r="FK541" s="93"/>
      <c r="FL541" s="93"/>
      <c r="FM541" s="93"/>
      <c r="FN541" s="93"/>
      <c r="FO541" s="93"/>
      <c r="FP541" s="93"/>
      <c r="FQ541" s="93"/>
      <c r="FR541" s="93"/>
      <c r="FS541" s="93"/>
      <c r="FT541" s="93"/>
      <c r="FU541" s="93"/>
      <c r="FV541" s="93"/>
      <c r="FW541" s="93"/>
      <c r="FX541" s="93"/>
      <c r="FY541" s="93"/>
      <c r="FZ541" s="93"/>
      <c r="GA541" s="93"/>
      <c r="GB541" s="93"/>
      <c r="GC541" s="93"/>
      <c r="GD541" s="93"/>
      <c r="GE541" s="93"/>
      <c r="GF541" s="93"/>
      <c r="GG541" s="93"/>
      <c r="GH541" s="93"/>
      <c r="GI541" s="93"/>
      <c r="GJ541" s="93"/>
      <c r="GK541" s="93"/>
      <c r="GL541" s="93"/>
      <c r="GM541" s="93"/>
      <c r="GN541" s="93"/>
      <c r="GO541" s="93"/>
      <c r="GP541" s="93"/>
      <c r="GQ541" s="93"/>
      <c r="GR541" s="93"/>
      <c r="GS541" s="93"/>
      <c r="GT541" s="93"/>
      <c r="GU541" s="93"/>
      <c r="GV541" s="93"/>
      <c r="GW541" s="93"/>
      <c r="GX541" s="93"/>
      <c r="GY541" s="93"/>
      <c r="GZ541" s="93"/>
      <c r="HA541" s="93"/>
      <c r="HB541" s="93"/>
      <c r="HC541" s="93"/>
      <c r="HD541" s="93"/>
      <c r="HE541" s="93"/>
      <c r="HF541" s="93"/>
      <c r="HG541" s="93"/>
      <c r="HH541" s="93"/>
      <c r="HI541" s="93"/>
      <c r="HJ541" s="93"/>
      <c r="HK541" s="93"/>
      <c r="HL541" s="93"/>
      <c r="HM541" s="93"/>
      <c r="HN541" s="93"/>
      <c r="HO541" s="93"/>
      <c r="HP541" s="93"/>
      <c r="HQ541" s="93"/>
      <c r="HR541" s="93"/>
      <c r="HS541" s="93"/>
      <c r="HT541" s="93"/>
      <c r="HU541" s="93"/>
      <c r="HV541" s="93"/>
      <c r="HW541" s="93"/>
      <c r="HX541" s="93"/>
      <c r="HY541" s="93"/>
      <c r="HZ541" s="93"/>
      <c r="IA541" s="93"/>
      <c r="IB541" s="93"/>
      <c r="IC541" s="93"/>
      <c r="ID541" s="93"/>
      <c r="IE541" s="93"/>
      <c r="IF541" s="93"/>
      <c r="IG541" s="93"/>
      <c r="IH541" s="93"/>
      <c r="II541" s="93"/>
      <c r="IJ541" s="93"/>
      <c r="IK541" s="93"/>
      <c r="IL541" s="93"/>
      <c r="IM541" s="93"/>
      <c r="IN541" s="93"/>
      <c r="IO541" s="93"/>
      <c r="IP541" s="93"/>
      <c r="IQ541" s="93"/>
      <c r="IR541" s="93"/>
      <c r="IS541" s="93"/>
      <c r="IT541" s="93"/>
      <c r="IU541" s="93"/>
      <c r="IV541" s="93"/>
      <c r="IW541" s="93"/>
      <c r="IX541" s="93"/>
      <c r="IY541" s="93"/>
      <c r="IZ541" s="93"/>
      <c r="JA541" s="93"/>
      <c r="JB541" s="93"/>
    </row>
    <row r="542" spans="1:262" x14ac:dyDescent="0.2">
      <c r="A542" s="171">
        <v>39990</v>
      </c>
      <c r="B542" s="184" t="s">
        <v>1422</v>
      </c>
      <c r="C542" s="184" t="s">
        <v>353</v>
      </c>
      <c r="D542" s="184" t="s">
        <v>136</v>
      </c>
      <c r="E542" s="184" t="s">
        <v>143</v>
      </c>
      <c r="F542" s="185">
        <v>36951</v>
      </c>
      <c r="G542" s="186">
        <v>2001</v>
      </c>
      <c r="H542" s="171" t="s">
        <v>16</v>
      </c>
      <c r="I542" s="171" t="str">
        <f t="shared" si="27"/>
        <v>NC</v>
      </c>
      <c r="J542" s="171" t="str">
        <f t="shared" si="28"/>
        <v>NC</v>
      </c>
      <c r="K542" s="171" t="str">
        <f t="shared" si="29"/>
        <v>Southeast</v>
      </c>
      <c r="L542" s="171" t="str">
        <f>INDEX('State '!$A$1:$C$62,MATCH($I542,'State '!$B:$B,0),3)</f>
        <v>Southeast</v>
      </c>
      <c r="M542" s="171" t="str">
        <f>INDEX('State '!$A$1:$C$62,MATCH($J542,'State '!$B:$B,0),3)</f>
        <v>Southeast</v>
      </c>
      <c r="N542" s="171"/>
      <c r="O542" s="178">
        <v>100</v>
      </c>
      <c r="P542" s="178">
        <v>84</v>
      </c>
      <c r="Q542" s="178">
        <v>300</v>
      </c>
      <c r="R542" s="177">
        <v>30</v>
      </c>
      <c r="S542" s="171" t="s">
        <v>138</v>
      </c>
      <c r="T542" s="171" t="s">
        <v>187</v>
      </c>
      <c r="U542" s="171" t="s">
        <v>382</v>
      </c>
      <c r="V542" s="171"/>
      <c r="W542" s="170"/>
      <c r="X542" s="170"/>
      <c r="Y542" s="170"/>
      <c r="Z542" s="93"/>
      <c r="AA542" s="93"/>
      <c r="AB542" s="93"/>
    </row>
    <row r="543" spans="1:262" x14ac:dyDescent="0.2">
      <c r="A543" s="196">
        <v>39990</v>
      </c>
      <c r="B543" s="184" t="s">
        <v>1131</v>
      </c>
      <c r="C543" s="184" t="s">
        <v>325</v>
      </c>
      <c r="D543" s="184" t="s">
        <v>140</v>
      </c>
      <c r="E543" s="184" t="s">
        <v>143</v>
      </c>
      <c r="F543" s="185">
        <v>38292</v>
      </c>
      <c r="G543" s="186">
        <v>2004</v>
      </c>
      <c r="H543" s="171" t="s">
        <v>35</v>
      </c>
      <c r="I543" s="171" t="str">
        <f t="shared" si="27"/>
        <v>CT</v>
      </c>
      <c r="J543" s="171" t="str">
        <f t="shared" si="28"/>
        <v>CT</v>
      </c>
      <c r="K543" s="171" t="str">
        <f t="shared" si="29"/>
        <v>Northeast</v>
      </c>
      <c r="L543" s="171" t="str">
        <f>INDEX('State '!$A$1:$C$62,MATCH($I543,'State '!$B:$B,0),3)</f>
        <v>Northeast</v>
      </c>
      <c r="M543" s="171" t="str">
        <f>INDEX('State '!$A$1:$C$62,MATCH($J543,'State '!$B:$B,0),3)</f>
        <v>Northeast</v>
      </c>
      <c r="N543" s="171"/>
      <c r="O543" s="178">
        <v>5</v>
      </c>
      <c r="P543" s="178">
        <v>9</v>
      </c>
      <c r="Q543" s="178">
        <v>4.97</v>
      </c>
      <c r="R543" s="177" t="s">
        <v>1132</v>
      </c>
      <c r="S543" s="171" t="s">
        <v>135</v>
      </c>
      <c r="T543" s="171" t="s">
        <v>381</v>
      </c>
      <c r="U543" s="171" t="s">
        <v>1133</v>
      </c>
      <c r="V543" s="171"/>
      <c r="W543" s="170"/>
      <c r="X543" s="170"/>
      <c r="Y543" s="170"/>
      <c r="Z543" s="93"/>
      <c r="AA543" s="93"/>
      <c r="AB543" s="93"/>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c r="DV543" s="19"/>
      <c r="DW543" s="19"/>
      <c r="DX543" s="19"/>
      <c r="DY543" s="19"/>
      <c r="DZ543" s="19"/>
      <c r="EA543" s="19"/>
      <c r="EB543" s="19"/>
      <c r="EC543" s="19"/>
      <c r="ED543" s="19"/>
      <c r="EE543" s="19"/>
      <c r="EF543" s="19"/>
      <c r="EG543" s="19"/>
      <c r="EH543" s="19"/>
      <c r="EI543" s="19"/>
      <c r="EJ543" s="19"/>
      <c r="EK543" s="19"/>
      <c r="EL543" s="19"/>
      <c r="EM543" s="19"/>
      <c r="EN543" s="19"/>
      <c r="EO543" s="19"/>
      <c r="EP543" s="19"/>
      <c r="EQ543" s="19"/>
      <c r="ER543" s="19"/>
      <c r="ES543" s="19"/>
      <c r="ET543" s="19"/>
      <c r="EU543" s="19"/>
      <c r="EV543" s="19"/>
      <c r="EW543" s="19"/>
      <c r="EX543" s="19"/>
      <c r="EY543" s="19"/>
      <c r="EZ543" s="19"/>
      <c r="FA543" s="19"/>
      <c r="FB543" s="19"/>
      <c r="FC543" s="19"/>
      <c r="FD543" s="19"/>
      <c r="FE543" s="19"/>
      <c r="FF543" s="19"/>
      <c r="FG543" s="19"/>
      <c r="FH543" s="19"/>
      <c r="FI543" s="19"/>
      <c r="FJ543" s="19"/>
      <c r="FK543" s="19"/>
      <c r="FL543" s="19"/>
      <c r="FM543" s="19"/>
      <c r="FN543" s="19"/>
      <c r="FO543" s="19"/>
      <c r="FP543" s="19"/>
      <c r="FQ543" s="19"/>
      <c r="FR543" s="19"/>
      <c r="FS543" s="19"/>
      <c r="FT543" s="19"/>
      <c r="FU543" s="19"/>
      <c r="FV543" s="19"/>
      <c r="FW543" s="19"/>
      <c r="FX543" s="19"/>
      <c r="FY543" s="19"/>
      <c r="FZ543" s="19"/>
      <c r="GA543" s="19"/>
      <c r="GB543" s="19"/>
      <c r="GC543" s="19"/>
      <c r="GD543" s="19"/>
      <c r="GE543" s="19"/>
      <c r="GF543" s="19"/>
      <c r="GG543" s="19"/>
      <c r="GH543" s="19"/>
      <c r="GI543" s="19"/>
      <c r="GJ543" s="19"/>
      <c r="GK543" s="19"/>
      <c r="GL543" s="19"/>
      <c r="GM543" s="19"/>
      <c r="GN543" s="19"/>
      <c r="GO543" s="19"/>
      <c r="GP543" s="19"/>
      <c r="GQ543" s="19"/>
      <c r="GR543" s="19"/>
      <c r="GS543" s="19"/>
      <c r="GT543" s="19"/>
      <c r="GU543" s="19"/>
      <c r="GV543" s="19"/>
      <c r="GW543" s="19"/>
      <c r="GX543" s="19"/>
      <c r="GY543" s="19"/>
      <c r="GZ543" s="19"/>
      <c r="HA543" s="19"/>
      <c r="HB543" s="19"/>
      <c r="HC543" s="19"/>
      <c r="HD543" s="19"/>
      <c r="HE543" s="19"/>
      <c r="HF543" s="19"/>
      <c r="HG543" s="19"/>
      <c r="HH543" s="19"/>
      <c r="HI543" s="19"/>
      <c r="HJ543" s="19"/>
      <c r="HK543" s="19"/>
      <c r="HL543" s="19"/>
      <c r="HM543" s="19"/>
      <c r="HN543" s="19"/>
      <c r="HO543" s="19"/>
      <c r="HP543" s="19"/>
      <c r="HQ543" s="19"/>
      <c r="HR543" s="19"/>
      <c r="HS543" s="19"/>
      <c r="HT543" s="19"/>
      <c r="HU543" s="19"/>
      <c r="HV543" s="19"/>
      <c r="HW543" s="19"/>
      <c r="HX543" s="19"/>
      <c r="HY543" s="19"/>
      <c r="HZ543" s="19"/>
      <c r="IA543" s="19"/>
      <c r="IB543" s="19"/>
      <c r="IC543" s="19"/>
      <c r="ID543" s="19"/>
      <c r="IE543" s="19"/>
      <c r="IF543" s="19"/>
      <c r="IG543" s="19"/>
      <c r="IH543" s="19"/>
      <c r="II543" s="19"/>
      <c r="IJ543" s="19"/>
      <c r="IK543" s="19"/>
      <c r="IL543" s="19"/>
      <c r="IM543" s="19"/>
      <c r="IN543" s="19"/>
      <c r="IO543" s="19"/>
      <c r="IP543" s="19"/>
      <c r="IQ543" s="19"/>
      <c r="IR543" s="19"/>
      <c r="IS543" s="19"/>
      <c r="IT543" s="19"/>
      <c r="IU543" s="19"/>
      <c r="IV543" s="19"/>
      <c r="IW543" s="19"/>
      <c r="IX543" s="19"/>
      <c r="IY543" s="19"/>
      <c r="IZ543" s="19"/>
      <c r="JA543" s="19"/>
      <c r="JB543" s="19"/>
    </row>
    <row r="544" spans="1:262" s="19" customFormat="1" x14ac:dyDescent="0.2">
      <c r="A544" s="171">
        <v>39990</v>
      </c>
      <c r="B544" s="184" t="s">
        <v>860</v>
      </c>
      <c r="C544" s="184" t="s">
        <v>294</v>
      </c>
      <c r="D544" s="184" t="s">
        <v>134</v>
      </c>
      <c r="E544" s="184" t="s">
        <v>143</v>
      </c>
      <c r="F544" s="185">
        <v>39736</v>
      </c>
      <c r="G544" s="186">
        <v>2008</v>
      </c>
      <c r="H544" s="171" t="s">
        <v>36</v>
      </c>
      <c r="I544" s="171" t="str">
        <f t="shared" si="27"/>
        <v>MA</v>
      </c>
      <c r="J544" s="171" t="str">
        <f t="shared" si="28"/>
        <v>MA</v>
      </c>
      <c r="K544" s="171" t="str">
        <f t="shared" si="29"/>
        <v>Northeast</v>
      </c>
      <c r="L544" s="171" t="str">
        <f>INDEX('State '!$A$1:$C$62,MATCH($I544,'State '!$B:$B,0),3)</f>
        <v>Northeast</v>
      </c>
      <c r="M544" s="171" t="str">
        <f>INDEX('State '!$A$1:$C$62,MATCH($J544,'State '!$B:$B,0),3)</f>
        <v>Northeast</v>
      </c>
      <c r="N544" s="171"/>
      <c r="O544" s="178">
        <v>23</v>
      </c>
      <c r="P544" s="178">
        <v>13</v>
      </c>
      <c r="Q544" s="178">
        <v>750</v>
      </c>
      <c r="R544" s="177">
        <v>24</v>
      </c>
      <c r="S544" s="171" t="s">
        <v>135</v>
      </c>
      <c r="T544" s="171" t="s">
        <v>861</v>
      </c>
      <c r="U544" s="171" t="s">
        <v>382</v>
      </c>
      <c r="V544" s="171"/>
      <c r="W544" s="170"/>
      <c r="X544" s="170"/>
      <c r="Y544" s="170"/>
    </row>
    <row r="545" spans="1:262" s="19" customFormat="1" ht="38.25" x14ac:dyDescent="0.2">
      <c r="A545" s="225">
        <v>44217</v>
      </c>
      <c r="B545" s="224" t="s">
        <v>3083</v>
      </c>
      <c r="C545" s="224" t="s">
        <v>3084</v>
      </c>
      <c r="D545" s="224" t="s">
        <v>136</v>
      </c>
      <c r="E545" s="224" t="s">
        <v>143</v>
      </c>
      <c r="F545" s="227">
        <v>44044</v>
      </c>
      <c r="G545" s="116">
        <v>2020</v>
      </c>
      <c r="H545" s="228" t="s">
        <v>0</v>
      </c>
      <c r="I545" s="228" t="str">
        <f t="shared" si="27"/>
        <v>LA</v>
      </c>
      <c r="J545" s="228" t="str">
        <f t="shared" si="28"/>
        <v>LA</v>
      </c>
      <c r="K545" s="231" t="str">
        <f t="shared" si="29"/>
        <v>South Central</v>
      </c>
      <c r="L545" s="225" t="str">
        <f>INDEX('State '!$A$1:$C$62,MATCH($I545,'State '!$B:$B,0),3)</f>
        <v>South Central</v>
      </c>
      <c r="M545" s="225" t="str">
        <f>INDEX('State '!$A$1:$C$62,MATCH($J545,'State '!$B:$B,0),3)</f>
        <v>South Central</v>
      </c>
      <c r="N545" s="225"/>
      <c r="O545" s="164"/>
      <c r="P545" s="240">
        <v>150</v>
      </c>
      <c r="Q545" s="232">
        <v>1000</v>
      </c>
      <c r="R545" s="229">
        <v>36</v>
      </c>
      <c r="S545" s="228" t="s">
        <v>138</v>
      </c>
      <c r="T545" s="228"/>
      <c r="U545" s="228"/>
      <c r="V545" s="225" t="s">
        <v>2236</v>
      </c>
      <c r="W545" s="223" t="s">
        <v>3085</v>
      </c>
      <c r="X545" s="223"/>
      <c r="Y545" s="226"/>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c r="FA545" s="93"/>
      <c r="FB545" s="93"/>
      <c r="FC545" s="93"/>
      <c r="FD545" s="93"/>
      <c r="FE545" s="93"/>
      <c r="FF545" s="93"/>
      <c r="FG545" s="93"/>
      <c r="FH545" s="93"/>
      <c r="FI545" s="93"/>
      <c r="FJ545" s="93"/>
      <c r="FK545" s="93"/>
      <c r="FL545" s="93"/>
      <c r="FM545" s="93"/>
      <c r="FN545" s="93"/>
      <c r="FO545" s="93"/>
      <c r="FP545" s="93"/>
      <c r="FQ545" s="93"/>
      <c r="FR545" s="93"/>
      <c r="FS545" s="93"/>
      <c r="FT545" s="93"/>
      <c r="FU545" s="93"/>
      <c r="FV545" s="93"/>
      <c r="FW545" s="93"/>
      <c r="FX545" s="93"/>
      <c r="FY545" s="93"/>
      <c r="FZ545" s="93"/>
      <c r="GA545" s="93"/>
      <c r="GB545" s="93"/>
      <c r="GC545" s="93"/>
      <c r="GD545" s="93"/>
      <c r="GE545" s="93"/>
      <c r="GF545" s="93"/>
      <c r="GG545" s="93"/>
      <c r="GH545" s="93"/>
      <c r="GI545" s="93"/>
      <c r="GJ545" s="93"/>
      <c r="GK545" s="93"/>
      <c r="GL545" s="93"/>
      <c r="GM545" s="93"/>
      <c r="GN545" s="93"/>
      <c r="GO545" s="93"/>
      <c r="GP545" s="93"/>
      <c r="GQ545" s="93"/>
      <c r="GR545" s="93"/>
      <c r="GS545" s="93"/>
      <c r="GT545" s="93"/>
      <c r="GU545" s="93"/>
      <c r="GV545" s="93"/>
      <c r="GW545" s="93"/>
      <c r="GX545" s="93"/>
      <c r="GY545" s="93"/>
      <c r="GZ545" s="93"/>
      <c r="HA545" s="93"/>
      <c r="HB545" s="93"/>
      <c r="HC545" s="93"/>
      <c r="HD545" s="93"/>
      <c r="HE545" s="93"/>
      <c r="HF545" s="93"/>
      <c r="HG545" s="93"/>
      <c r="HH545" s="93"/>
      <c r="HI545" s="93"/>
      <c r="HJ545" s="93"/>
      <c r="HK545" s="93"/>
      <c r="HL545" s="93"/>
      <c r="HM545" s="93"/>
      <c r="HN545" s="93"/>
      <c r="HO545" s="93"/>
      <c r="HP545" s="93"/>
      <c r="HQ545" s="93"/>
      <c r="HR545" s="93"/>
      <c r="HS545" s="93"/>
      <c r="HT545" s="93"/>
      <c r="HU545" s="93"/>
      <c r="HV545" s="93"/>
      <c r="HW545" s="93"/>
      <c r="HX545" s="93"/>
      <c r="HY545" s="93"/>
      <c r="HZ545" s="93"/>
      <c r="IA545" s="93"/>
      <c r="IB545" s="93"/>
      <c r="IC545" s="93"/>
      <c r="ID545" s="93"/>
      <c r="IE545" s="93"/>
      <c r="IF545" s="93"/>
      <c r="IG545" s="93"/>
      <c r="IH545" s="93"/>
      <c r="II545" s="93"/>
      <c r="IJ545" s="93"/>
      <c r="IK545" s="93"/>
      <c r="IL545" s="93"/>
      <c r="IM545" s="93"/>
      <c r="IN545" s="93"/>
      <c r="IO545" s="93"/>
      <c r="IP545" s="93"/>
      <c r="IQ545" s="93"/>
      <c r="IR545" s="93"/>
      <c r="IS545" s="93"/>
      <c r="IT545" s="93"/>
      <c r="IU545" s="93"/>
      <c r="IV545" s="93"/>
      <c r="IW545" s="93"/>
      <c r="IX545" s="93"/>
      <c r="IY545" s="93"/>
      <c r="IZ545" s="93"/>
      <c r="JA545" s="93"/>
      <c r="JB545" s="93"/>
    </row>
    <row r="546" spans="1:262" x14ac:dyDescent="0.2">
      <c r="A546" s="171">
        <v>43068</v>
      </c>
      <c r="B546" s="184" t="s">
        <v>2371</v>
      </c>
      <c r="C546" s="184" t="s">
        <v>223</v>
      </c>
      <c r="D546" s="184" t="s">
        <v>140</v>
      </c>
      <c r="E546" s="173" t="s">
        <v>143</v>
      </c>
      <c r="F546" s="185">
        <v>43040</v>
      </c>
      <c r="G546" s="186">
        <v>2017</v>
      </c>
      <c r="H546" s="171" t="s">
        <v>388</v>
      </c>
      <c r="I546" s="171" t="str">
        <f t="shared" si="27"/>
        <v>PA</v>
      </c>
      <c r="J546" s="171" t="str">
        <f t="shared" si="28"/>
        <v>NY</v>
      </c>
      <c r="K546" s="176" t="str">
        <f t="shared" si="29"/>
        <v>Northeast</v>
      </c>
      <c r="L546" s="171" t="str">
        <f>INDEX('State '!$A$1:$C$62,MATCH($I546,'State '!$B:$B,0),3)</f>
        <v>Northeast</v>
      </c>
      <c r="M546" s="171" t="str">
        <f>INDEX('State '!$A$1:$C$62,MATCH($J546,'State '!$B:$B,0),3)</f>
        <v>Northeast</v>
      </c>
      <c r="N546" s="171"/>
      <c r="O546" s="178">
        <v>159</v>
      </c>
      <c r="P546" s="178">
        <v>0</v>
      </c>
      <c r="Q546" s="178">
        <v>112</v>
      </c>
      <c r="R546" s="177"/>
      <c r="S546" s="171" t="s">
        <v>135</v>
      </c>
      <c r="T546" s="171" t="s">
        <v>381</v>
      </c>
      <c r="U546" s="171" t="s">
        <v>2176</v>
      </c>
      <c r="V546" s="171" t="s">
        <v>2239</v>
      </c>
      <c r="W546" s="170"/>
      <c r="X546" s="170"/>
      <c r="Y546" s="170"/>
      <c r="Z546" s="93"/>
      <c r="AA546" s="93"/>
      <c r="AB546" s="93"/>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c r="DV546" s="19"/>
      <c r="DW546" s="19"/>
      <c r="DX546" s="19"/>
      <c r="DY546" s="19"/>
      <c r="DZ546" s="19"/>
      <c r="EA546" s="19"/>
      <c r="EB546" s="19"/>
      <c r="EC546" s="19"/>
      <c r="ED546" s="19"/>
      <c r="EE546" s="19"/>
      <c r="EF546" s="19"/>
      <c r="EG546" s="19"/>
      <c r="EH546" s="19"/>
      <c r="EI546" s="19"/>
      <c r="EJ546" s="19"/>
      <c r="EK546" s="19"/>
      <c r="EL546" s="19"/>
      <c r="EM546" s="19"/>
      <c r="EN546" s="19"/>
      <c r="EO546" s="19"/>
      <c r="EP546" s="19"/>
      <c r="EQ546" s="19"/>
      <c r="ER546" s="19"/>
      <c r="ES546" s="19"/>
      <c r="ET546" s="19"/>
      <c r="EU546" s="19"/>
      <c r="EV546" s="19"/>
      <c r="EW546" s="19"/>
      <c r="EX546" s="19"/>
      <c r="EY546" s="19"/>
      <c r="EZ546" s="19"/>
      <c r="FA546" s="19"/>
      <c r="FB546" s="19"/>
      <c r="FC546" s="19"/>
      <c r="FD546" s="19"/>
      <c r="FE546" s="19"/>
      <c r="FF546" s="19"/>
      <c r="FG546" s="19"/>
      <c r="FH546" s="19"/>
      <c r="FI546" s="19"/>
      <c r="FJ546" s="19"/>
      <c r="FK546" s="19"/>
      <c r="FL546" s="19"/>
      <c r="FM546" s="19"/>
      <c r="FN546" s="19"/>
      <c r="FO546" s="19"/>
      <c r="FP546" s="19"/>
      <c r="FQ546" s="19"/>
      <c r="FR546" s="19"/>
      <c r="FS546" s="19"/>
      <c r="FT546" s="19"/>
      <c r="FU546" s="19"/>
      <c r="FV546" s="19"/>
      <c r="FW546" s="19"/>
      <c r="FX546" s="19"/>
      <c r="FY546" s="19"/>
      <c r="FZ546" s="19"/>
      <c r="GA546" s="19"/>
      <c r="GB546" s="19"/>
      <c r="GC546" s="19"/>
      <c r="GD546" s="19"/>
      <c r="GE546" s="19"/>
      <c r="GF546" s="19"/>
      <c r="GG546" s="19"/>
      <c r="GH546" s="19"/>
      <c r="GI546" s="19"/>
      <c r="GJ546" s="19"/>
      <c r="GK546" s="19"/>
      <c r="GL546" s="19"/>
      <c r="GM546" s="19"/>
      <c r="GN546" s="19"/>
      <c r="GO546" s="19"/>
      <c r="GP546" s="19"/>
      <c r="GQ546" s="19"/>
      <c r="GR546" s="19"/>
      <c r="GS546" s="19"/>
      <c r="GT546" s="19"/>
      <c r="GU546" s="19"/>
      <c r="GV546" s="19"/>
      <c r="GW546" s="19"/>
      <c r="GX546" s="19"/>
      <c r="GY546" s="19"/>
      <c r="GZ546" s="19"/>
      <c r="HA546" s="19"/>
      <c r="HB546" s="19"/>
      <c r="HC546" s="19"/>
      <c r="HD546" s="19"/>
      <c r="HE546" s="19"/>
      <c r="HF546" s="19"/>
      <c r="HG546" s="19"/>
      <c r="HH546" s="19"/>
      <c r="HI546" s="19"/>
      <c r="HJ546" s="19"/>
      <c r="HK546" s="19"/>
      <c r="HL546" s="19"/>
      <c r="HM546" s="19"/>
      <c r="HN546" s="19"/>
      <c r="HO546" s="19"/>
      <c r="HP546" s="19"/>
      <c r="HQ546" s="19"/>
      <c r="HR546" s="19"/>
      <c r="HS546" s="19"/>
      <c r="HT546" s="19"/>
      <c r="HU546" s="19"/>
      <c r="HV546" s="19"/>
      <c r="HW546" s="19"/>
      <c r="HX546" s="19"/>
      <c r="HY546" s="19"/>
      <c r="HZ546" s="19"/>
      <c r="IA546" s="19"/>
      <c r="IB546" s="19"/>
      <c r="IC546" s="19"/>
      <c r="ID546" s="19"/>
      <c r="IE546" s="19"/>
      <c r="IF546" s="19"/>
      <c r="IG546" s="19"/>
      <c r="IH546" s="19"/>
      <c r="II546" s="19"/>
      <c r="IJ546" s="19"/>
      <c r="IK546" s="19"/>
      <c r="IL546" s="19"/>
      <c r="IM546" s="19"/>
      <c r="IN546" s="19"/>
      <c r="IO546" s="19"/>
      <c r="IP546" s="19"/>
      <c r="IQ546" s="19"/>
      <c r="IR546" s="19"/>
      <c r="IS546" s="19"/>
      <c r="IT546" s="19"/>
      <c r="IU546" s="19"/>
      <c r="IV546" s="19"/>
      <c r="IW546" s="19"/>
      <c r="IX546" s="19"/>
      <c r="IY546" s="19"/>
      <c r="IZ546" s="19"/>
      <c r="JA546" s="19"/>
      <c r="JB546" s="19"/>
    </row>
    <row r="547" spans="1:262" x14ac:dyDescent="0.2">
      <c r="A547" s="171">
        <v>43068</v>
      </c>
      <c r="B547" s="172" t="s">
        <v>2165</v>
      </c>
      <c r="C547" s="172" t="s">
        <v>1932</v>
      </c>
      <c r="D547" s="172" t="s">
        <v>140</v>
      </c>
      <c r="E547" s="173" t="s">
        <v>143</v>
      </c>
      <c r="F547" s="174">
        <v>43014</v>
      </c>
      <c r="G547" s="175">
        <v>2017</v>
      </c>
      <c r="H547" s="171" t="s">
        <v>403</v>
      </c>
      <c r="I547" s="171" t="str">
        <f t="shared" si="27"/>
        <v>PA</v>
      </c>
      <c r="J547" s="171" t="str">
        <f t="shared" si="28"/>
        <v>NY</v>
      </c>
      <c r="K547" s="176" t="str">
        <f t="shared" si="29"/>
        <v>Northeast</v>
      </c>
      <c r="L547" s="171" t="str">
        <f>INDEX('State '!$A$1:$C$62,MATCH($I547,'State '!$B:$B,0),3)</f>
        <v>Northeast</v>
      </c>
      <c r="M547" s="171" t="str">
        <f>INDEX('State '!$A$1:$C$62,MATCH($J547,'State '!$B:$B,0),3)</f>
        <v>Northeast</v>
      </c>
      <c r="N547" s="171"/>
      <c r="O547" s="178">
        <v>112</v>
      </c>
      <c r="P547" s="177"/>
      <c r="Q547" s="177">
        <v>115</v>
      </c>
      <c r="R547" s="178"/>
      <c r="S547" s="179" t="s">
        <v>135</v>
      </c>
      <c r="T547" s="176" t="s">
        <v>381</v>
      </c>
      <c r="U547" s="180" t="s">
        <v>2166</v>
      </c>
      <c r="V547" s="171" t="s">
        <v>2239</v>
      </c>
      <c r="W547" s="170"/>
      <c r="X547" s="170"/>
      <c r="Y547" s="170"/>
      <c r="Z547" s="93"/>
      <c r="AA547" s="93"/>
      <c r="AB547" s="93"/>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c r="DX547" s="19"/>
      <c r="DY547" s="19"/>
      <c r="DZ547" s="19"/>
      <c r="EA547" s="19"/>
      <c r="EB547" s="19"/>
      <c r="EC547" s="19"/>
      <c r="ED547" s="19"/>
      <c r="EE547" s="19"/>
      <c r="EF547" s="19"/>
      <c r="EG547" s="19"/>
      <c r="EH547" s="19"/>
      <c r="EI547" s="19"/>
      <c r="EJ547" s="19"/>
      <c r="EK547" s="19"/>
      <c r="EL547" s="19"/>
      <c r="EM547" s="19"/>
      <c r="EN547" s="19"/>
      <c r="EO547" s="19"/>
      <c r="EP547" s="19"/>
      <c r="EQ547" s="19"/>
      <c r="ER547" s="19"/>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c r="IN547" s="19"/>
      <c r="IO547" s="19"/>
      <c r="IP547" s="19"/>
      <c r="IQ547" s="19"/>
      <c r="IR547" s="19"/>
      <c r="IS547" s="19"/>
      <c r="IT547" s="19"/>
      <c r="IU547" s="19"/>
      <c r="IV547" s="19"/>
      <c r="IW547" s="19"/>
      <c r="IX547" s="19"/>
      <c r="IY547" s="19"/>
      <c r="IZ547" s="19"/>
      <c r="JA547" s="19"/>
      <c r="JB547" s="19"/>
    </row>
    <row r="548" spans="1:262" s="19" customFormat="1" x14ac:dyDescent="0.2">
      <c r="A548" s="196">
        <v>43383</v>
      </c>
      <c r="B548" s="184" t="s">
        <v>1869</v>
      </c>
      <c r="C548" s="184" t="s">
        <v>196</v>
      </c>
      <c r="D548" s="184" t="s">
        <v>136</v>
      </c>
      <c r="E548" s="173" t="s">
        <v>143</v>
      </c>
      <c r="F548" s="185">
        <v>43383</v>
      </c>
      <c r="G548" s="186">
        <v>2018</v>
      </c>
      <c r="H548" s="171" t="s">
        <v>2377</v>
      </c>
      <c r="I548" s="171" t="str">
        <f t="shared" si="27"/>
        <v>OH</v>
      </c>
      <c r="J548" s="171" t="str">
        <f t="shared" si="28"/>
        <v>MI</v>
      </c>
      <c r="K548" s="176" t="str">
        <f t="shared" si="29"/>
        <v>Northeast, Midwest</v>
      </c>
      <c r="L548" s="171" t="str">
        <f>INDEX('State '!$A$1:$C$62,MATCH($I548,'State '!$B:$B,0),3)</f>
        <v>Northeast</v>
      </c>
      <c r="M548" s="171" t="str">
        <f>INDEX('State '!$A$1:$C$62,MATCH($J548,'State '!$B:$B,0),3)</f>
        <v>Midwest</v>
      </c>
      <c r="N548" s="171"/>
      <c r="O548" s="178">
        <v>2000</v>
      </c>
      <c r="P548" s="178">
        <v>255</v>
      </c>
      <c r="Q548" s="178">
        <v>1500</v>
      </c>
      <c r="R548" s="177">
        <v>36</v>
      </c>
      <c r="S548" s="171" t="s">
        <v>1870</v>
      </c>
      <c r="T548" s="171" t="s">
        <v>381</v>
      </c>
      <c r="U548" s="171" t="s">
        <v>2167</v>
      </c>
      <c r="V548" s="171" t="s">
        <v>2239</v>
      </c>
      <c r="W548" s="170"/>
      <c r="X548" s="170"/>
      <c r="Y548" s="206"/>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c r="CM548" s="93"/>
      <c r="CN548" s="93"/>
      <c r="CO548" s="93"/>
      <c r="CP548" s="93"/>
      <c r="CQ548" s="93"/>
      <c r="CR548" s="93"/>
      <c r="CS548" s="93"/>
      <c r="CT548" s="93"/>
      <c r="CU548" s="93"/>
      <c r="CV548" s="93"/>
      <c r="CW548" s="93"/>
      <c r="CX548" s="93"/>
      <c r="CY548" s="93"/>
      <c r="CZ548" s="93"/>
      <c r="DA548" s="93"/>
      <c r="DB548" s="93"/>
      <c r="DC548" s="93"/>
      <c r="DD548" s="93"/>
      <c r="DE548" s="93"/>
      <c r="DF548" s="93"/>
      <c r="DG548" s="93"/>
      <c r="DH548" s="93"/>
      <c r="DI548" s="93"/>
      <c r="DJ548" s="93"/>
      <c r="DK548" s="93"/>
      <c r="DL548" s="93"/>
      <c r="DM548" s="93"/>
      <c r="DN548" s="93"/>
      <c r="DO548" s="93"/>
      <c r="DP548" s="93"/>
      <c r="DQ548" s="93"/>
      <c r="DR548" s="93"/>
      <c r="DS548" s="93"/>
      <c r="DT548" s="93"/>
      <c r="DU548" s="93"/>
      <c r="DV548" s="93"/>
      <c r="DW548" s="93"/>
      <c r="DX548" s="93"/>
      <c r="DY548" s="93"/>
      <c r="DZ548" s="93"/>
      <c r="EA548" s="93"/>
      <c r="EB548" s="93"/>
      <c r="EC548" s="93"/>
      <c r="ED548" s="93"/>
      <c r="EE548" s="93"/>
      <c r="EF548" s="93"/>
      <c r="EG548" s="93"/>
      <c r="EH548" s="93"/>
      <c r="EI548" s="93"/>
      <c r="EJ548" s="93"/>
      <c r="EK548" s="93"/>
      <c r="EL548" s="93"/>
      <c r="EM548" s="93"/>
      <c r="EN548" s="93"/>
      <c r="EO548" s="93"/>
      <c r="EP548" s="93"/>
      <c r="EQ548" s="93"/>
      <c r="ER548" s="93"/>
      <c r="ES548" s="93"/>
      <c r="ET548" s="93"/>
      <c r="EU548" s="93"/>
      <c r="EV548" s="93"/>
      <c r="EW548" s="93"/>
      <c r="EX548" s="93"/>
      <c r="EY548" s="93"/>
      <c r="EZ548" s="93"/>
      <c r="FA548" s="93"/>
      <c r="FB548" s="93"/>
      <c r="FC548" s="93"/>
      <c r="FD548" s="93"/>
      <c r="FE548" s="93"/>
      <c r="FF548" s="93"/>
      <c r="FG548" s="93"/>
      <c r="FH548" s="93"/>
      <c r="FI548" s="93"/>
      <c r="FJ548" s="93"/>
      <c r="FK548" s="93"/>
      <c r="FL548" s="93"/>
      <c r="FM548" s="93"/>
      <c r="FN548" s="93"/>
      <c r="FO548" s="93"/>
      <c r="FP548" s="93"/>
      <c r="FQ548" s="93"/>
      <c r="FR548" s="93"/>
      <c r="FS548" s="93"/>
      <c r="FT548" s="93"/>
      <c r="FU548" s="93"/>
      <c r="FV548" s="93"/>
      <c r="FW548" s="93"/>
      <c r="FX548" s="93"/>
      <c r="FY548" s="93"/>
      <c r="FZ548" s="93"/>
      <c r="GA548" s="93"/>
      <c r="GB548" s="93"/>
      <c r="GC548" s="93"/>
      <c r="GD548" s="93"/>
      <c r="GE548" s="93"/>
      <c r="GF548" s="93"/>
      <c r="GG548" s="93"/>
      <c r="GH548" s="93"/>
      <c r="GI548" s="93"/>
      <c r="GJ548" s="93"/>
      <c r="GK548" s="93"/>
      <c r="GL548" s="93"/>
      <c r="GM548" s="93"/>
      <c r="GN548" s="93"/>
      <c r="GO548" s="93"/>
      <c r="GP548" s="93"/>
      <c r="GQ548" s="93"/>
      <c r="GR548" s="93"/>
      <c r="GS548" s="93"/>
      <c r="GT548" s="93"/>
      <c r="GU548" s="93"/>
      <c r="GV548" s="93"/>
      <c r="GW548" s="93"/>
      <c r="GX548" s="93"/>
      <c r="GY548" s="93"/>
      <c r="GZ548" s="93"/>
      <c r="HA548" s="93"/>
      <c r="HB548" s="93"/>
      <c r="HC548" s="93"/>
      <c r="HD548" s="93"/>
      <c r="HE548" s="93"/>
      <c r="HF548" s="93"/>
      <c r="HG548" s="93"/>
      <c r="HH548" s="93"/>
      <c r="HI548" s="93"/>
      <c r="HJ548" s="93"/>
      <c r="HK548" s="93"/>
      <c r="HL548" s="93"/>
      <c r="HM548" s="93"/>
      <c r="HN548" s="93"/>
      <c r="HO548" s="93"/>
      <c r="HP548" s="93"/>
      <c r="HQ548" s="93"/>
      <c r="HR548" s="93"/>
      <c r="HS548" s="93"/>
      <c r="HT548" s="93"/>
      <c r="HU548" s="93"/>
      <c r="HV548" s="93"/>
      <c r="HW548" s="93"/>
      <c r="HX548" s="93"/>
      <c r="HY548" s="93"/>
      <c r="HZ548" s="93"/>
      <c r="IA548" s="93"/>
      <c r="IB548" s="93"/>
      <c r="IC548" s="93"/>
      <c r="ID548" s="93"/>
      <c r="IE548" s="93"/>
      <c r="IF548" s="93"/>
      <c r="IG548" s="93"/>
      <c r="IH548" s="93"/>
      <c r="II548" s="93"/>
      <c r="IJ548" s="93"/>
      <c r="IK548" s="93"/>
      <c r="IL548" s="93"/>
      <c r="IM548" s="93"/>
      <c r="IN548" s="93"/>
      <c r="IO548" s="93"/>
      <c r="IP548" s="93"/>
      <c r="IQ548" s="93"/>
      <c r="IR548" s="93"/>
      <c r="IS548" s="93"/>
      <c r="IT548" s="93"/>
      <c r="IU548" s="93"/>
      <c r="IV548" s="93"/>
      <c r="IW548" s="93"/>
      <c r="IX548" s="93"/>
      <c r="IY548" s="93"/>
      <c r="IZ548" s="93"/>
      <c r="JA548" s="93"/>
      <c r="JB548" s="93"/>
    </row>
    <row r="549" spans="1:262" s="19" customFormat="1" x14ac:dyDescent="0.2">
      <c r="A549" s="171">
        <v>39990</v>
      </c>
      <c r="B549" s="184" t="s">
        <v>1520</v>
      </c>
      <c r="C549" s="184" t="s">
        <v>201</v>
      </c>
      <c r="D549" s="184" t="s">
        <v>140</v>
      </c>
      <c r="E549" s="184" t="s">
        <v>143</v>
      </c>
      <c r="F549" s="185">
        <v>36831</v>
      </c>
      <c r="G549" s="186">
        <v>2000</v>
      </c>
      <c r="H549" s="171" t="s">
        <v>7</v>
      </c>
      <c r="I549" s="171" t="str">
        <f t="shared" si="27"/>
        <v>PA</v>
      </c>
      <c r="J549" s="171" t="str">
        <f t="shared" si="28"/>
        <v>PA</v>
      </c>
      <c r="K549" s="171" t="str">
        <f t="shared" si="29"/>
        <v>Northeast</v>
      </c>
      <c r="L549" s="171" t="str">
        <f>INDEX('State '!$A$1:$C$62,MATCH($I549,'State '!$B:$B,0),3)</f>
        <v>Northeast</v>
      </c>
      <c r="M549" s="171" t="str">
        <f>INDEX('State '!$A$1:$C$62,MATCH($J549,'State '!$B:$B,0),3)</f>
        <v>Northeast</v>
      </c>
      <c r="N549" s="171"/>
      <c r="O549" s="178">
        <v>11.4</v>
      </c>
      <c r="P549" s="178"/>
      <c r="Q549" s="178">
        <v>35</v>
      </c>
      <c r="R549" s="177">
        <v>20</v>
      </c>
      <c r="S549" s="171" t="s">
        <v>135</v>
      </c>
      <c r="T549" s="171" t="s">
        <v>381</v>
      </c>
      <c r="U549" s="171" t="s">
        <v>1521</v>
      </c>
      <c r="V549" s="171"/>
      <c r="W549" s="170"/>
      <c r="X549" s="170"/>
      <c r="Y549" s="170"/>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c r="GR549" s="93"/>
      <c r="GS549" s="93"/>
      <c r="GT549" s="93"/>
      <c r="GU549" s="93"/>
      <c r="GV549" s="93"/>
      <c r="GW549" s="93"/>
      <c r="GX549" s="93"/>
      <c r="GY549" s="93"/>
      <c r="GZ549" s="93"/>
      <c r="HA549" s="93"/>
      <c r="HB549" s="93"/>
      <c r="HC549" s="93"/>
      <c r="HD549" s="93"/>
      <c r="HE549" s="93"/>
      <c r="HF549" s="93"/>
      <c r="HG549" s="93"/>
      <c r="HH549" s="93"/>
      <c r="HI549" s="93"/>
      <c r="HJ549" s="93"/>
      <c r="HK549" s="93"/>
      <c r="HL549" s="93"/>
      <c r="HM549" s="93"/>
      <c r="HN549" s="93"/>
      <c r="HO549" s="93"/>
      <c r="HP549" s="93"/>
      <c r="HQ549" s="93"/>
      <c r="HR549" s="93"/>
      <c r="HS549" s="93"/>
      <c r="HT549" s="93"/>
      <c r="HU549" s="93"/>
      <c r="HV549" s="93"/>
      <c r="HW549" s="93"/>
      <c r="HX549" s="93"/>
      <c r="HY549" s="93"/>
      <c r="HZ549" s="93"/>
      <c r="IA549" s="93"/>
      <c r="IB549" s="93"/>
      <c r="IC549" s="93"/>
      <c r="ID549" s="93"/>
      <c r="IE549" s="93"/>
      <c r="IF549" s="93"/>
      <c r="IG549" s="93"/>
      <c r="IH549" s="93"/>
      <c r="II549" s="93"/>
      <c r="IJ549" s="93"/>
      <c r="IK549" s="93"/>
      <c r="IL549" s="93"/>
      <c r="IM549" s="93"/>
      <c r="IN549" s="93"/>
      <c r="IO549" s="93"/>
      <c r="IP549" s="93"/>
      <c r="IQ549" s="93"/>
      <c r="IR549" s="93"/>
      <c r="IS549" s="93"/>
      <c r="IT549" s="93"/>
      <c r="IU549" s="93"/>
      <c r="IV549" s="93"/>
      <c r="IW549" s="93"/>
      <c r="IX549" s="93"/>
      <c r="IY549" s="93"/>
      <c r="IZ549" s="93"/>
      <c r="JA549" s="93"/>
      <c r="JB549" s="93"/>
    </row>
    <row r="550" spans="1:262" s="19" customFormat="1" x14ac:dyDescent="0.2">
      <c r="A550" s="171">
        <v>39990</v>
      </c>
      <c r="B550" s="184" t="s">
        <v>1551</v>
      </c>
      <c r="C550" s="184" t="s">
        <v>201</v>
      </c>
      <c r="D550" s="184" t="s">
        <v>140</v>
      </c>
      <c r="E550" s="184" t="s">
        <v>143</v>
      </c>
      <c r="F550" s="185">
        <v>36404</v>
      </c>
      <c r="G550" s="186">
        <v>1999</v>
      </c>
      <c r="H550" s="171" t="s">
        <v>7</v>
      </c>
      <c r="I550" s="171" t="str">
        <f t="shared" si="27"/>
        <v>PA</v>
      </c>
      <c r="J550" s="171" t="str">
        <f t="shared" si="28"/>
        <v>PA</v>
      </c>
      <c r="K550" s="171" t="str">
        <f t="shared" si="29"/>
        <v>Northeast</v>
      </c>
      <c r="L550" s="171" t="str">
        <f>INDEX('State '!$A$1:$C$62,MATCH($I550,'State '!$B:$B,0),3)</f>
        <v>Northeast</v>
      </c>
      <c r="M550" s="171" t="str">
        <f>INDEX('State '!$A$1:$C$62,MATCH($J550,'State '!$B:$B,0),3)</f>
        <v>Northeast</v>
      </c>
      <c r="N550" s="171"/>
      <c r="O550" s="178">
        <v>0.11</v>
      </c>
      <c r="P550" s="178"/>
      <c r="Q550" s="178">
        <v>59</v>
      </c>
      <c r="R550" s="177"/>
      <c r="S550" s="171" t="s">
        <v>135</v>
      </c>
      <c r="T550" s="171" t="s">
        <v>381</v>
      </c>
      <c r="U550" s="171" t="s">
        <v>1552</v>
      </c>
      <c r="V550" s="171"/>
      <c r="W550" s="170"/>
      <c r="X550" s="170"/>
      <c r="Y550" s="170"/>
    </row>
    <row r="551" spans="1:262" s="19" customFormat="1" x14ac:dyDescent="0.2">
      <c r="A551" s="171">
        <v>40588</v>
      </c>
      <c r="B551" s="184" t="s">
        <v>517</v>
      </c>
      <c r="C551" s="184" t="s">
        <v>201</v>
      </c>
      <c r="D551" s="184" t="s">
        <v>140</v>
      </c>
      <c r="E551" s="184" t="s">
        <v>143</v>
      </c>
      <c r="F551" s="185">
        <v>40835</v>
      </c>
      <c r="G551" s="186">
        <v>2011</v>
      </c>
      <c r="H551" s="171" t="s">
        <v>7</v>
      </c>
      <c r="I551" s="171" t="str">
        <f t="shared" si="27"/>
        <v>PA</v>
      </c>
      <c r="J551" s="171" t="str">
        <f t="shared" si="28"/>
        <v>PA</v>
      </c>
      <c r="K551" s="171" t="str">
        <f t="shared" si="29"/>
        <v>Northeast</v>
      </c>
      <c r="L551" s="171" t="str">
        <f>INDEX('State '!$A$1:$C$62,MATCH($I551,'State '!$B:$B,0),3)</f>
        <v>Northeast</v>
      </c>
      <c r="M551" s="171" t="str">
        <f>INDEX('State '!$A$1:$C$62,MATCH($J551,'State '!$B:$B,0),3)</f>
        <v>Northeast</v>
      </c>
      <c r="N551" s="171"/>
      <c r="O551" s="178">
        <v>55.6</v>
      </c>
      <c r="P551" s="178">
        <v>18.2</v>
      </c>
      <c r="Q551" s="178">
        <v>150</v>
      </c>
      <c r="R551" s="177">
        <v>20</v>
      </c>
      <c r="S551" s="171" t="s">
        <v>135</v>
      </c>
      <c r="T551" s="171" t="s">
        <v>381</v>
      </c>
      <c r="U551" s="171" t="s">
        <v>518</v>
      </c>
      <c r="V551" s="171"/>
      <c r="W551" s="170"/>
      <c r="X551" s="170"/>
      <c r="Y551" s="170"/>
    </row>
    <row r="552" spans="1:262" s="19" customFormat="1" x14ac:dyDescent="0.2">
      <c r="A552" s="196">
        <v>39990</v>
      </c>
      <c r="B552" s="184" t="s">
        <v>1719</v>
      </c>
      <c r="C552" s="184" t="s">
        <v>201</v>
      </c>
      <c r="D552" s="184" t="s">
        <v>136</v>
      </c>
      <c r="E552" s="184" t="s">
        <v>143</v>
      </c>
      <c r="F552" s="185">
        <v>35735</v>
      </c>
      <c r="G552" s="186">
        <v>1997</v>
      </c>
      <c r="H552" s="171" t="s">
        <v>1372</v>
      </c>
      <c r="I552" s="171" t="str">
        <f t="shared" si="27"/>
        <v>NY</v>
      </c>
      <c r="J552" s="171" t="str">
        <f t="shared" si="28"/>
        <v>PA</v>
      </c>
      <c r="K552" s="171" t="str">
        <f t="shared" si="29"/>
        <v>Northeast</v>
      </c>
      <c r="L552" s="171" t="str">
        <f>INDEX('State '!$A$1:$C$62,MATCH($I552,'State '!$B:$B,0),3)</f>
        <v>Northeast</v>
      </c>
      <c r="M552" s="171" t="str">
        <f>INDEX('State '!$A$1:$C$62,MATCH($J552,'State '!$B:$B,0),3)</f>
        <v>Northeast</v>
      </c>
      <c r="N552" s="171"/>
      <c r="O552" s="178">
        <v>5.5</v>
      </c>
      <c r="P552" s="178">
        <v>139</v>
      </c>
      <c r="Q552" s="178">
        <v>25</v>
      </c>
      <c r="R552" s="177"/>
      <c r="S552" s="171" t="s">
        <v>135</v>
      </c>
      <c r="T552" s="171" t="s">
        <v>381</v>
      </c>
      <c r="U552" s="171" t="s">
        <v>1720</v>
      </c>
      <c r="V552" s="171"/>
      <c r="W552" s="170"/>
      <c r="X552" s="170"/>
      <c r="Y552" s="170"/>
    </row>
    <row r="553" spans="1:262" s="19" customFormat="1" x14ac:dyDescent="0.2">
      <c r="A553" s="171">
        <v>39990</v>
      </c>
      <c r="B553" s="184" t="s">
        <v>1899</v>
      </c>
      <c r="C553" s="184" t="s">
        <v>201</v>
      </c>
      <c r="D553" s="184" t="s">
        <v>140</v>
      </c>
      <c r="E553" s="184" t="s">
        <v>143</v>
      </c>
      <c r="F553" s="185">
        <v>36100</v>
      </c>
      <c r="G553" s="186">
        <v>1998</v>
      </c>
      <c r="H553" s="171" t="s">
        <v>1372</v>
      </c>
      <c r="I553" s="171" t="str">
        <f t="shared" si="27"/>
        <v>NY</v>
      </c>
      <c r="J553" s="171" t="str">
        <f t="shared" si="28"/>
        <v>PA</v>
      </c>
      <c r="K553" s="171" t="str">
        <f t="shared" si="29"/>
        <v>Northeast</v>
      </c>
      <c r="L553" s="171" t="str">
        <f>INDEX('State '!$A$1:$C$62,MATCH($I553,'State '!$B:$B,0),3)</f>
        <v>Northeast</v>
      </c>
      <c r="M553" s="171" t="str">
        <f>INDEX('State '!$A$1:$C$62,MATCH($J553,'State '!$B:$B,0),3)</f>
        <v>Northeast</v>
      </c>
      <c r="N553" s="171"/>
      <c r="O553" s="178">
        <v>5.0999999999999996</v>
      </c>
      <c r="P553" s="178"/>
      <c r="Q553" s="178">
        <v>22</v>
      </c>
      <c r="R553" s="177"/>
      <c r="S553" s="171" t="s">
        <v>135</v>
      </c>
      <c r="T553" s="171" t="s">
        <v>381</v>
      </c>
      <c r="U553" s="171" t="s">
        <v>1676</v>
      </c>
      <c r="V553" s="171"/>
      <c r="W553" s="170"/>
      <c r="X553" s="170"/>
      <c r="Y553" s="170"/>
    </row>
    <row r="554" spans="1:262" s="19" customFormat="1" x14ac:dyDescent="0.2">
      <c r="A554" s="171">
        <v>39990</v>
      </c>
      <c r="B554" s="184" t="s">
        <v>1002</v>
      </c>
      <c r="C554" s="184" t="s">
        <v>2127</v>
      </c>
      <c r="D554" s="184" t="s">
        <v>140</v>
      </c>
      <c r="E554" s="184" t="s">
        <v>143</v>
      </c>
      <c r="F554" s="185">
        <v>38837</v>
      </c>
      <c r="G554" s="186">
        <v>2006</v>
      </c>
      <c r="H554" s="171" t="s">
        <v>37</v>
      </c>
      <c r="I554" s="171" t="str">
        <f t="shared" si="27"/>
        <v>OK</v>
      </c>
      <c r="J554" s="171" t="str">
        <f t="shared" si="28"/>
        <v>OK</v>
      </c>
      <c r="K554" s="171" t="str">
        <f t="shared" si="29"/>
        <v>South Central</v>
      </c>
      <c r="L554" s="171" t="str">
        <f>INDEX('State '!$A$1:$C$62,MATCH($I554,'State '!$B:$B,0),3)</f>
        <v>South Central</v>
      </c>
      <c r="M554" s="171" t="str">
        <f>INDEX('State '!$A$1:$C$62,MATCH($J554,'State '!$B:$B,0),3)</f>
        <v>South Central</v>
      </c>
      <c r="N554" s="171"/>
      <c r="O554" s="178">
        <v>10.4</v>
      </c>
      <c r="P554" s="178"/>
      <c r="Q554" s="178">
        <v>31</v>
      </c>
      <c r="R554" s="177" t="s">
        <v>390</v>
      </c>
      <c r="S554" s="171" t="s">
        <v>135</v>
      </c>
      <c r="T554" s="171" t="s">
        <v>381</v>
      </c>
      <c r="U554" s="171" t="s">
        <v>1003</v>
      </c>
      <c r="V554" s="171"/>
      <c r="W554" s="170"/>
      <c r="X554" s="170"/>
      <c r="Y554" s="170"/>
    </row>
    <row r="555" spans="1:262" s="19" customFormat="1" x14ac:dyDescent="0.2">
      <c r="A555" s="171">
        <v>39990</v>
      </c>
      <c r="B555" s="184" t="s">
        <v>1007</v>
      </c>
      <c r="C555" s="184" t="s">
        <v>2127</v>
      </c>
      <c r="D555" s="184" t="s">
        <v>140</v>
      </c>
      <c r="E555" s="184" t="s">
        <v>143</v>
      </c>
      <c r="F555" s="185">
        <v>39082</v>
      </c>
      <c r="G555" s="186">
        <v>2006</v>
      </c>
      <c r="H555" s="171" t="s">
        <v>6</v>
      </c>
      <c r="I555" s="171" t="str">
        <f t="shared" si="27"/>
        <v>TX</v>
      </c>
      <c r="J555" s="171" t="str">
        <f t="shared" si="28"/>
        <v>TX</v>
      </c>
      <c r="K555" s="171" t="str">
        <f t="shared" si="29"/>
        <v>South Central</v>
      </c>
      <c r="L555" s="171" t="str">
        <f>INDEX('State '!$A$1:$C$62,MATCH($I555,'State '!$B:$B,0),3)</f>
        <v>South Central</v>
      </c>
      <c r="M555" s="171" t="str">
        <f>INDEX('State '!$A$1:$C$62,MATCH($J555,'State '!$B:$B,0),3)</f>
        <v>South Central</v>
      </c>
      <c r="N555" s="171"/>
      <c r="O555" s="178">
        <v>16</v>
      </c>
      <c r="P555" s="178"/>
      <c r="Q555" s="178">
        <v>139</v>
      </c>
      <c r="R555" s="177">
        <v>30</v>
      </c>
      <c r="S555" s="171" t="s">
        <v>135</v>
      </c>
      <c r="T555" s="171" t="s">
        <v>381</v>
      </c>
      <c r="U555" s="171" t="s">
        <v>382</v>
      </c>
      <c r="V555" s="171"/>
      <c r="W555" s="170"/>
      <c r="X555" s="170"/>
      <c r="Y555" s="170"/>
    </row>
    <row r="556" spans="1:262" s="19" customFormat="1" x14ac:dyDescent="0.2">
      <c r="A556" s="171">
        <v>39990</v>
      </c>
      <c r="B556" s="184" t="s">
        <v>1513</v>
      </c>
      <c r="C556" s="184" t="s">
        <v>2127</v>
      </c>
      <c r="D556" s="184" t="s">
        <v>140</v>
      </c>
      <c r="E556" s="184" t="s">
        <v>143</v>
      </c>
      <c r="F556" s="185">
        <v>36739</v>
      </c>
      <c r="G556" s="186">
        <v>2000</v>
      </c>
      <c r="H556" s="171" t="s">
        <v>28</v>
      </c>
      <c r="I556" s="171" t="str">
        <f t="shared" si="27"/>
        <v>IL</v>
      </c>
      <c r="J556" s="171" t="str">
        <f t="shared" si="28"/>
        <v>IL</v>
      </c>
      <c r="K556" s="171" t="str">
        <f t="shared" si="29"/>
        <v>Midwest</v>
      </c>
      <c r="L556" s="171" t="str">
        <f>INDEX('State '!$A$1:$C$62,MATCH($I556,'State '!$B:$B,0),3)</f>
        <v>Midwest</v>
      </c>
      <c r="M556" s="171" t="str">
        <f>INDEX('State '!$A$1:$C$62,MATCH($J556,'State '!$B:$B,0),3)</f>
        <v>Midwest</v>
      </c>
      <c r="N556" s="171"/>
      <c r="O556" s="178">
        <v>12.4</v>
      </c>
      <c r="P556" s="178">
        <v>0.6</v>
      </c>
      <c r="Q556" s="178">
        <v>1600</v>
      </c>
      <c r="R556" s="177">
        <v>36</v>
      </c>
      <c r="S556" s="171" t="s">
        <v>135</v>
      </c>
      <c r="T556" s="171" t="s">
        <v>381</v>
      </c>
      <c r="U556" s="171" t="s">
        <v>1514</v>
      </c>
      <c r="V556" s="171"/>
      <c r="W556" s="170"/>
      <c r="X556" s="170"/>
      <c r="Y556" s="170"/>
    </row>
    <row r="557" spans="1:262" s="19" customFormat="1" x14ac:dyDescent="0.2">
      <c r="A557" s="171">
        <v>39990</v>
      </c>
      <c r="B557" s="184" t="s">
        <v>1607</v>
      </c>
      <c r="C557" s="184" t="s">
        <v>2127</v>
      </c>
      <c r="D557" s="184" t="s">
        <v>140</v>
      </c>
      <c r="E557" s="184" t="s">
        <v>143</v>
      </c>
      <c r="F557" s="185">
        <v>36100</v>
      </c>
      <c r="G557" s="186">
        <v>1998</v>
      </c>
      <c r="H557" s="171" t="s">
        <v>726</v>
      </c>
      <c r="I557" s="171" t="str">
        <f t="shared" si="27"/>
        <v>IA</v>
      </c>
      <c r="J557" s="171" t="str">
        <f t="shared" si="28"/>
        <v>IL</v>
      </c>
      <c r="K557" s="171" t="str">
        <f t="shared" si="29"/>
        <v>Midwest</v>
      </c>
      <c r="L557" s="171" t="str">
        <f>INDEX('State '!$A$1:$C$62,MATCH($I557,'State '!$B:$B,0),3)</f>
        <v>Midwest</v>
      </c>
      <c r="M557" s="171" t="str">
        <f>INDEX('State '!$A$1:$C$62,MATCH($J557,'State '!$B:$B,0),3)</f>
        <v>Midwest</v>
      </c>
      <c r="N557" s="171"/>
      <c r="O557" s="178">
        <v>15</v>
      </c>
      <c r="P557" s="178"/>
      <c r="Q557" s="178">
        <v>110</v>
      </c>
      <c r="R557" s="177">
        <v>36</v>
      </c>
      <c r="S557" s="171" t="s">
        <v>135</v>
      </c>
      <c r="T557" s="171" t="s">
        <v>381</v>
      </c>
      <c r="U557" s="171" t="s">
        <v>1608</v>
      </c>
      <c r="V557" s="171"/>
      <c r="W557" s="170"/>
      <c r="X557" s="170"/>
      <c r="Y557" s="170"/>
    </row>
    <row r="558" spans="1:262" s="19" customFormat="1" x14ac:dyDescent="0.2">
      <c r="A558" s="171">
        <v>39990</v>
      </c>
      <c r="B558" s="184" t="s">
        <v>1614</v>
      </c>
      <c r="C558" s="184" t="s">
        <v>2127</v>
      </c>
      <c r="D558" s="184" t="s">
        <v>140</v>
      </c>
      <c r="E558" s="184" t="s">
        <v>143</v>
      </c>
      <c r="F558" s="185">
        <v>36100</v>
      </c>
      <c r="G558" s="186">
        <v>1998</v>
      </c>
      <c r="H558" s="171" t="s">
        <v>1615</v>
      </c>
      <c r="I558" s="171" t="str">
        <f t="shared" si="27"/>
        <v>OK</v>
      </c>
      <c r="J558" s="171" t="str">
        <f t="shared" si="28"/>
        <v>NE</v>
      </c>
      <c r="K558" s="171" t="str">
        <f t="shared" si="29"/>
        <v>South Central, Mountain</v>
      </c>
      <c r="L558" s="171" t="str">
        <f>INDEX('State '!$A$1:$C$62,MATCH($I558,'State '!$B:$B,0),3)</f>
        <v>South Central</v>
      </c>
      <c r="M558" s="171" t="str">
        <f>INDEX('State '!$A$1:$C$62,MATCH($J558,'State '!$B:$B,0),3)</f>
        <v>Mountain</v>
      </c>
      <c r="N558" s="171"/>
      <c r="O558" s="178">
        <v>32.799999999999997</v>
      </c>
      <c r="P558" s="178">
        <v>14</v>
      </c>
      <c r="Q558" s="178">
        <v>-25</v>
      </c>
      <c r="R558" s="177" t="s">
        <v>404</v>
      </c>
      <c r="S558" s="171" t="s">
        <v>135</v>
      </c>
      <c r="T558" s="171" t="s">
        <v>381</v>
      </c>
      <c r="U558" s="171" t="s">
        <v>1616</v>
      </c>
      <c r="V558" s="171"/>
      <c r="W558" s="170"/>
      <c r="X558" s="170"/>
      <c r="Y558" s="170"/>
    </row>
    <row r="559" spans="1:262" s="19" customFormat="1" x14ac:dyDescent="0.2">
      <c r="A559" s="171">
        <v>39990</v>
      </c>
      <c r="B559" s="184" t="s">
        <v>1317</v>
      </c>
      <c r="C559" s="184" t="s">
        <v>2127</v>
      </c>
      <c r="D559" s="184" t="s">
        <v>140</v>
      </c>
      <c r="E559" s="184" t="s">
        <v>143</v>
      </c>
      <c r="F559" s="185">
        <v>37500</v>
      </c>
      <c r="G559" s="186">
        <v>2002</v>
      </c>
      <c r="H559" s="171" t="s">
        <v>28</v>
      </c>
      <c r="I559" s="171" t="str">
        <f t="shared" si="27"/>
        <v>IL</v>
      </c>
      <c r="J559" s="171" t="str">
        <f t="shared" si="28"/>
        <v>IL</v>
      </c>
      <c r="K559" s="171" t="str">
        <f t="shared" si="29"/>
        <v>Midwest</v>
      </c>
      <c r="L559" s="171" t="str">
        <f>INDEX('State '!$A$1:$C$62,MATCH($I559,'State '!$B:$B,0),3)</f>
        <v>Midwest</v>
      </c>
      <c r="M559" s="171" t="str">
        <f>INDEX('State '!$A$1:$C$62,MATCH($J559,'State '!$B:$B,0),3)</f>
        <v>Midwest</v>
      </c>
      <c r="N559" s="171"/>
      <c r="O559" s="178">
        <v>37</v>
      </c>
      <c r="P559" s="178">
        <v>47</v>
      </c>
      <c r="Q559" s="178">
        <v>300</v>
      </c>
      <c r="R559" s="177">
        <v>24</v>
      </c>
      <c r="S559" s="171" t="s">
        <v>135</v>
      </c>
      <c r="T559" s="171" t="s">
        <v>381</v>
      </c>
      <c r="U559" s="171" t="s">
        <v>382</v>
      </c>
      <c r="V559" s="171"/>
      <c r="W559" s="170"/>
      <c r="X559" s="170"/>
      <c r="Y559" s="170"/>
    </row>
    <row r="560" spans="1:262" s="19" customFormat="1" ht="25.5" x14ac:dyDescent="0.2">
      <c r="A560" s="196">
        <v>43377</v>
      </c>
      <c r="B560" s="184" t="s">
        <v>2406</v>
      </c>
      <c r="C560" s="184" t="s">
        <v>2127</v>
      </c>
      <c r="D560" s="184" t="s">
        <v>1935</v>
      </c>
      <c r="E560" s="184" t="s">
        <v>143</v>
      </c>
      <c r="F560" s="185">
        <v>43377</v>
      </c>
      <c r="G560" s="186">
        <v>2018</v>
      </c>
      <c r="H560" s="171" t="s">
        <v>2407</v>
      </c>
      <c r="I560" s="171" t="str">
        <f t="shared" si="27"/>
        <v>IL</v>
      </c>
      <c r="J560" s="171" t="str">
        <f t="shared" si="28"/>
        <v>TX</v>
      </c>
      <c r="K560" s="176" t="str">
        <f t="shared" si="29"/>
        <v>Midwest, South Central</v>
      </c>
      <c r="L560" s="171" t="str">
        <f>INDEX('State '!$A$1:$C$62,MATCH($I560,'State '!$B:$B,0),3)</f>
        <v>Midwest</v>
      </c>
      <c r="M560" s="171" t="str">
        <f>INDEX('State '!$A$1:$C$62,MATCH($J560,'State '!$B:$B,0),3)</f>
        <v>South Central</v>
      </c>
      <c r="N560" s="171"/>
      <c r="O560" s="178">
        <v>149</v>
      </c>
      <c r="P560" s="178"/>
      <c r="Q560" s="178">
        <v>460</v>
      </c>
      <c r="R560" s="177"/>
      <c r="S560" s="171" t="s">
        <v>135</v>
      </c>
      <c r="T560" s="171" t="s">
        <v>381</v>
      </c>
      <c r="U560" s="171" t="s">
        <v>2439</v>
      </c>
      <c r="V560" s="171" t="s">
        <v>2239</v>
      </c>
      <c r="W560" s="170" t="s">
        <v>2777</v>
      </c>
      <c r="X560" s="170"/>
      <c r="Y560" s="170"/>
    </row>
    <row r="561" spans="1:25" s="19" customFormat="1" x14ac:dyDescent="0.2">
      <c r="A561" s="171">
        <v>39990</v>
      </c>
      <c r="B561" s="184" t="s">
        <v>1294</v>
      </c>
      <c r="C561" s="184" t="s">
        <v>2127</v>
      </c>
      <c r="D561" s="184" t="s">
        <v>140</v>
      </c>
      <c r="E561" s="184" t="s">
        <v>143</v>
      </c>
      <c r="F561" s="185">
        <v>37287</v>
      </c>
      <c r="G561" s="186">
        <v>2002</v>
      </c>
      <c r="H561" s="171" t="s">
        <v>43</v>
      </c>
      <c r="I561" s="171" t="str">
        <f t="shared" si="27"/>
        <v>NM</v>
      </c>
      <c r="J561" s="171" t="str">
        <f t="shared" si="28"/>
        <v>NM</v>
      </c>
      <c r="K561" s="171" t="str">
        <f t="shared" si="29"/>
        <v>Mountain</v>
      </c>
      <c r="L561" s="171" t="str">
        <f>INDEX('State '!$A$1:$C$62,MATCH($I561,'State '!$B:$B,0),3)</f>
        <v>Mountain</v>
      </c>
      <c r="M561" s="171" t="str">
        <f>INDEX('State '!$A$1:$C$62,MATCH($J561,'State '!$B:$B,0),3)</f>
        <v>Mountain</v>
      </c>
      <c r="N561" s="171"/>
      <c r="O561" s="178">
        <v>1.2</v>
      </c>
      <c r="P561" s="178"/>
      <c r="Q561" s="178">
        <v>60.1</v>
      </c>
      <c r="R561" s="177">
        <v>20</v>
      </c>
      <c r="S561" s="171" t="s">
        <v>135</v>
      </c>
      <c r="T561" s="171" t="s">
        <v>381</v>
      </c>
      <c r="U561" s="171" t="s">
        <v>382</v>
      </c>
      <c r="V561" s="171"/>
      <c r="W561" s="170"/>
      <c r="X561" s="170"/>
      <c r="Y561" s="170"/>
    </row>
    <row r="562" spans="1:25" s="19" customFormat="1" x14ac:dyDescent="0.2">
      <c r="A562" s="171">
        <v>39990</v>
      </c>
      <c r="B562" s="184" t="s">
        <v>868</v>
      </c>
      <c r="C562" s="184" t="s">
        <v>2127</v>
      </c>
      <c r="D562" s="184" t="s">
        <v>140</v>
      </c>
      <c r="E562" s="184" t="s">
        <v>143</v>
      </c>
      <c r="F562" s="185">
        <v>39492</v>
      </c>
      <c r="G562" s="186">
        <v>2008</v>
      </c>
      <c r="H562" s="171" t="s">
        <v>433</v>
      </c>
      <c r="I562" s="171" t="str">
        <f t="shared" si="27"/>
        <v>TX</v>
      </c>
      <c r="J562" s="171" t="str">
        <f t="shared" si="28"/>
        <v>LA</v>
      </c>
      <c r="K562" s="171" t="str">
        <f t="shared" si="29"/>
        <v>South Central</v>
      </c>
      <c r="L562" s="171" t="str">
        <f>INDEX('State '!$A$1:$C$62,MATCH($I562,'State '!$B:$B,0),3)</f>
        <v>South Central</v>
      </c>
      <c r="M562" s="171" t="str">
        <f>INDEX('State '!$A$1:$C$62,MATCH($J562,'State '!$B:$B,0),3)</f>
        <v>South Central</v>
      </c>
      <c r="N562" s="171"/>
      <c r="O562" s="178">
        <v>69</v>
      </c>
      <c r="P562" s="178">
        <v>4.5</v>
      </c>
      <c r="Q562" s="178">
        <v>200</v>
      </c>
      <c r="R562" s="177">
        <v>36</v>
      </c>
      <c r="S562" s="171" t="s">
        <v>135</v>
      </c>
      <c r="T562" s="171" t="s">
        <v>381</v>
      </c>
      <c r="U562" s="171" t="s">
        <v>869</v>
      </c>
      <c r="V562" s="171"/>
      <c r="W562" s="170"/>
      <c r="X562" s="170"/>
      <c r="Y562" s="170"/>
    </row>
    <row r="563" spans="1:25" s="19" customFormat="1" x14ac:dyDescent="0.2">
      <c r="A563" s="171">
        <v>39990</v>
      </c>
      <c r="B563" s="172" t="s">
        <v>944</v>
      </c>
      <c r="C563" s="172" t="s">
        <v>2127</v>
      </c>
      <c r="D563" s="172" t="s">
        <v>134</v>
      </c>
      <c r="E563" s="173" t="s">
        <v>143</v>
      </c>
      <c r="F563" s="174">
        <v>39309</v>
      </c>
      <c r="G563" s="175">
        <v>2007</v>
      </c>
      <c r="H563" s="171" t="s">
        <v>6</v>
      </c>
      <c r="I563" s="171" t="str">
        <f t="shared" si="27"/>
        <v>TX</v>
      </c>
      <c r="J563" s="171" t="str">
        <f t="shared" si="28"/>
        <v>TX</v>
      </c>
      <c r="K563" s="171" t="str">
        <f t="shared" si="29"/>
        <v>South Central</v>
      </c>
      <c r="L563" s="171" t="str">
        <f>INDEX('State '!$A$1:$C$62,MATCH($I563,'State '!$B:$B,0),3)</f>
        <v>South Central</v>
      </c>
      <c r="M563" s="171" t="str">
        <f>INDEX('State '!$A$1:$C$62,MATCH($J563,'State '!$B:$B,0),3)</f>
        <v>South Central</v>
      </c>
      <c r="N563" s="171"/>
      <c r="O563" s="178">
        <v>9.84</v>
      </c>
      <c r="P563" s="177">
        <v>8.6999999999999993</v>
      </c>
      <c r="Q563" s="177">
        <v>140</v>
      </c>
      <c r="R563" s="178">
        <v>30</v>
      </c>
      <c r="S563" s="179" t="s">
        <v>135</v>
      </c>
      <c r="T563" s="176" t="s">
        <v>381</v>
      </c>
      <c r="U563" s="180" t="s">
        <v>945</v>
      </c>
      <c r="V563" s="171"/>
      <c r="W563" s="170"/>
      <c r="X563" s="170"/>
      <c r="Y563" s="170"/>
    </row>
    <row r="564" spans="1:25" s="19" customFormat="1" x14ac:dyDescent="0.2">
      <c r="A564" s="171">
        <v>39990</v>
      </c>
      <c r="B564" s="172" t="s">
        <v>1020</v>
      </c>
      <c r="C564" s="172" t="s">
        <v>2127</v>
      </c>
      <c r="D564" s="172" t="s">
        <v>140</v>
      </c>
      <c r="E564" s="173" t="s">
        <v>143</v>
      </c>
      <c r="F564" s="174">
        <v>38822</v>
      </c>
      <c r="G564" s="175">
        <v>2006</v>
      </c>
      <c r="H564" s="171" t="s">
        <v>1021</v>
      </c>
      <c r="I564" s="171" t="str">
        <f t="shared" si="27"/>
        <v>TX</v>
      </c>
      <c r="J564" s="171" t="str">
        <f t="shared" si="28"/>
        <v>OK</v>
      </c>
      <c r="K564" s="171" t="str">
        <f t="shared" si="29"/>
        <v>South Central</v>
      </c>
      <c r="L564" s="171" t="str">
        <f>INDEX('State '!$A$1:$C$62,MATCH($I564,'State '!$B:$B,0),3)</f>
        <v>South Central</v>
      </c>
      <c r="M564" s="171" t="str">
        <f>INDEX('State '!$A$1:$C$62,MATCH($J564,'State '!$B:$B,0),3)</f>
        <v>South Central</v>
      </c>
      <c r="N564" s="171"/>
      <c r="O564" s="178">
        <v>10.6</v>
      </c>
      <c r="P564" s="177"/>
      <c r="Q564" s="177">
        <v>20</v>
      </c>
      <c r="R564" s="178">
        <v>20</v>
      </c>
      <c r="S564" s="179" t="s">
        <v>135</v>
      </c>
      <c r="T564" s="176" t="s">
        <v>381</v>
      </c>
      <c r="U564" s="180" t="s">
        <v>1003</v>
      </c>
      <c r="V564" s="171"/>
      <c r="W564" s="170"/>
      <c r="X564" s="170"/>
      <c r="Y564" s="170"/>
    </row>
    <row r="565" spans="1:25" s="19" customFormat="1" x14ac:dyDescent="0.2">
      <c r="A565" s="225">
        <v>43691</v>
      </c>
      <c r="B565" s="223" t="s">
        <v>2404</v>
      </c>
      <c r="C565" s="223" t="s">
        <v>2127</v>
      </c>
      <c r="D565" s="223" t="s">
        <v>1935</v>
      </c>
      <c r="E565" s="223" t="s">
        <v>2282</v>
      </c>
      <c r="F565" s="63"/>
      <c r="G565" s="64"/>
      <c r="H565" s="225" t="s">
        <v>2405</v>
      </c>
      <c r="I565" s="225" t="str">
        <f t="shared" si="27"/>
        <v>IL</v>
      </c>
      <c r="J565" s="225" t="str">
        <f t="shared" si="28"/>
        <v>TX</v>
      </c>
      <c r="K565" s="231" t="str">
        <f t="shared" si="29"/>
        <v>Midwest, South Central</v>
      </c>
      <c r="L565" s="225" t="str">
        <f>INDEX('State '!$A$1:$C$62,MATCH($I565,'State '!$B:$B,0),3)</f>
        <v>Midwest</v>
      </c>
      <c r="M565" s="225" t="str">
        <f>INDEX('State '!$A$1:$C$62,MATCH($J565,'State '!$B:$B,0),3)</f>
        <v>South Central</v>
      </c>
      <c r="N565" s="225"/>
      <c r="O565" s="178"/>
      <c r="P565" s="199"/>
      <c r="Q565" s="165">
        <v>465</v>
      </c>
      <c r="R565" s="104"/>
      <c r="S565" s="225" t="s">
        <v>135</v>
      </c>
      <c r="T565" s="225" t="s">
        <v>381</v>
      </c>
      <c r="U565" s="225"/>
      <c r="V565" s="225" t="s">
        <v>2239</v>
      </c>
      <c r="W565" s="223"/>
      <c r="X565" s="223"/>
      <c r="Y565" s="226"/>
    </row>
    <row r="566" spans="1:25" s="19" customFormat="1" x14ac:dyDescent="0.2">
      <c r="A566" s="171">
        <v>42281</v>
      </c>
      <c r="B566" s="172" t="s">
        <v>2019</v>
      </c>
      <c r="C566" s="172" t="s">
        <v>206</v>
      </c>
      <c r="D566" s="172" t="s">
        <v>140</v>
      </c>
      <c r="E566" s="173" t="s">
        <v>143</v>
      </c>
      <c r="F566" s="174">
        <v>42278</v>
      </c>
      <c r="G566" s="175">
        <v>2015</v>
      </c>
      <c r="H566" s="171" t="s">
        <v>2020</v>
      </c>
      <c r="I566" s="171" t="str">
        <f t="shared" si="27"/>
        <v>NY</v>
      </c>
      <c r="J566" s="171" t="str">
        <f t="shared" si="28"/>
        <v>CN</v>
      </c>
      <c r="K566" s="171" t="e">
        <f t="shared" si="29"/>
        <v>#N/A</v>
      </c>
      <c r="L566" s="171" t="str">
        <f>INDEX('State '!$A$1:$C$62,MATCH($I566,'State '!$B:$B,0),3)</f>
        <v>Northeast</v>
      </c>
      <c r="M566" s="171" t="e">
        <f>INDEX('State '!$A$1:$C$62,MATCH($J566,'State '!$B:$B,0),3)</f>
        <v>#N/A</v>
      </c>
      <c r="N566" s="171"/>
      <c r="O566" s="178">
        <v>27.5</v>
      </c>
      <c r="P566" s="177">
        <v>3.1</v>
      </c>
      <c r="Q566" s="177">
        <v>158</v>
      </c>
      <c r="R566" s="178">
        <v>30</v>
      </c>
      <c r="S566" s="179" t="s">
        <v>135</v>
      </c>
      <c r="T566" s="176" t="s">
        <v>381</v>
      </c>
      <c r="U566" s="180" t="s">
        <v>2021</v>
      </c>
      <c r="V566" s="171" t="s">
        <v>2239</v>
      </c>
      <c r="W566" s="170"/>
      <c r="X566" s="170"/>
      <c r="Y566" s="170"/>
    </row>
    <row r="567" spans="1:25" s="19" customFormat="1" x14ac:dyDescent="0.2">
      <c r="A567" s="171">
        <v>39990</v>
      </c>
      <c r="B567" s="184" t="s">
        <v>1215</v>
      </c>
      <c r="C567" s="184" t="s">
        <v>332</v>
      </c>
      <c r="D567" s="184" t="s">
        <v>134</v>
      </c>
      <c r="E567" s="184" t="s">
        <v>143</v>
      </c>
      <c r="F567" s="185">
        <v>37926</v>
      </c>
      <c r="G567" s="186">
        <v>2003</v>
      </c>
      <c r="H567" s="171" t="s">
        <v>10</v>
      </c>
      <c r="I567" s="171" t="str">
        <f t="shared" si="27"/>
        <v>NY</v>
      </c>
      <c r="J567" s="171" t="str">
        <f t="shared" si="28"/>
        <v>NY</v>
      </c>
      <c r="K567" s="171" t="str">
        <f t="shared" si="29"/>
        <v>Northeast</v>
      </c>
      <c r="L567" s="171" t="str">
        <f>INDEX('State '!$A$1:$C$62,MATCH($I567,'State '!$B:$B,0),3)</f>
        <v>Northeast</v>
      </c>
      <c r="M567" s="171" t="str">
        <f>INDEX('State '!$A$1:$C$62,MATCH($J567,'State '!$B:$B,0),3)</f>
        <v>Northeast</v>
      </c>
      <c r="N567" s="171"/>
      <c r="O567" s="178">
        <v>2</v>
      </c>
      <c r="P567" s="178">
        <v>9.36</v>
      </c>
      <c r="Q567" s="178">
        <v>200</v>
      </c>
      <c r="R567" s="177">
        <v>24</v>
      </c>
      <c r="S567" s="171" t="s">
        <v>138</v>
      </c>
      <c r="T567" s="171" t="s">
        <v>187</v>
      </c>
      <c r="U567" s="171" t="s">
        <v>382</v>
      </c>
      <c r="V567" s="171"/>
      <c r="W567" s="170"/>
      <c r="X567" s="170"/>
      <c r="Y567" s="170"/>
    </row>
    <row r="568" spans="1:25" s="19" customFormat="1" x14ac:dyDescent="0.2">
      <c r="A568" s="171">
        <v>39990</v>
      </c>
      <c r="B568" s="184" t="s">
        <v>1273</v>
      </c>
      <c r="C568" s="184" t="s">
        <v>341</v>
      </c>
      <c r="D568" s="184" t="s">
        <v>136</v>
      </c>
      <c r="E568" s="184" t="s">
        <v>143</v>
      </c>
      <c r="F568" s="185">
        <v>37895</v>
      </c>
      <c r="G568" s="186">
        <v>2003</v>
      </c>
      <c r="H568" s="171" t="s">
        <v>543</v>
      </c>
      <c r="I568" s="171" t="str">
        <f t="shared" si="27"/>
        <v>AK</v>
      </c>
      <c r="J568" s="171" t="str">
        <f t="shared" si="28"/>
        <v>AK</v>
      </c>
      <c r="K568" s="171" t="str">
        <f t="shared" si="29"/>
        <v>Pacific</v>
      </c>
      <c r="L568" s="171" t="str">
        <f>INDEX('State '!$A$1:$C$62,MATCH($I568,'State '!$B:$B,0),3)</f>
        <v>Pacific</v>
      </c>
      <c r="M568" s="171" t="str">
        <f>INDEX('State '!$A$1:$C$62,MATCH($J568,'State '!$B:$B,0),3)</f>
        <v>Pacific</v>
      </c>
      <c r="N568" s="171"/>
      <c r="O568" s="178">
        <v>25</v>
      </c>
      <c r="P568" s="178">
        <v>33</v>
      </c>
      <c r="Q568" s="178">
        <v>120</v>
      </c>
      <c r="R568" s="177">
        <v>12</v>
      </c>
      <c r="S568" s="171" t="s">
        <v>138</v>
      </c>
      <c r="T568" s="171" t="s">
        <v>187</v>
      </c>
      <c r="U568" s="171" t="s">
        <v>382</v>
      </c>
      <c r="V568" s="171"/>
      <c r="W568" s="170"/>
      <c r="X568" s="170"/>
      <c r="Y568" s="170"/>
    </row>
    <row r="569" spans="1:25" s="19" customFormat="1" x14ac:dyDescent="0.2">
      <c r="A569" s="171">
        <v>41584</v>
      </c>
      <c r="B569" s="184" t="s">
        <v>424</v>
      </c>
      <c r="C569" s="184" t="s">
        <v>199</v>
      </c>
      <c r="D569" s="184" t="s">
        <v>140</v>
      </c>
      <c r="E569" s="184" t="s">
        <v>143</v>
      </c>
      <c r="F569" s="185">
        <v>41584</v>
      </c>
      <c r="G569" s="186">
        <v>2013</v>
      </c>
      <c r="H569" s="171" t="s">
        <v>397</v>
      </c>
      <c r="I569" s="171" t="str">
        <f t="shared" si="27"/>
        <v>NJ</v>
      </c>
      <c r="J569" s="171" t="str">
        <f t="shared" si="28"/>
        <v>NY</v>
      </c>
      <c r="K569" s="171" t="str">
        <f t="shared" si="29"/>
        <v>Northeast</v>
      </c>
      <c r="L569" s="171" t="str">
        <f>INDEX('State '!$A$1:$C$62,MATCH($I569,'State '!$B:$B,0),3)</f>
        <v>Northeast</v>
      </c>
      <c r="M569" s="171" t="str">
        <f>INDEX('State '!$A$1:$C$62,MATCH($J569,'State '!$B:$B,0),3)</f>
        <v>Northeast</v>
      </c>
      <c r="N569" s="171"/>
      <c r="O569" s="178">
        <v>1200</v>
      </c>
      <c r="P569" s="178">
        <v>20.9</v>
      </c>
      <c r="Q569" s="178">
        <v>800</v>
      </c>
      <c r="R569" s="177" t="s">
        <v>425</v>
      </c>
      <c r="S569" s="171" t="s">
        <v>135</v>
      </c>
      <c r="T569" s="171" t="s">
        <v>381</v>
      </c>
      <c r="U569" s="171" t="s">
        <v>405</v>
      </c>
      <c r="V569" s="171"/>
      <c r="W569" s="170"/>
      <c r="X569" s="170"/>
      <c r="Y569" s="170"/>
    </row>
    <row r="570" spans="1:25" s="19" customFormat="1" x14ac:dyDescent="0.2">
      <c r="A570" s="171">
        <v>39990</v>
      </c>
      <c r="B570" s="172" t="s">
        <v>1596</v>
      </c>
      <c r="C570" s="172" t="s">
        <v>260</v>
      </c>
      <c r="D570" s="172" t="s">
        <v>140</v>
      </c>
      <c r="E570" s="184" t="s">
        <v>143</v>
      </c>
      <c r="F570" s="185">
        <v>36465</v>
      </c>
      <c r="G570" s="186">
        <v>1999</v>
      </c>
      <c r="H570" s="171" t="s">
        <v>30</v>
      </c>
      <c r="I570" s="171" t="str">
        <f t="shared" si="27"/>
        <v>MN</v>
      </c>
      <c r="J570" s="171" t="str">
        <f t="shared" si="28"/>
        <v>MN</v>
      </c>
      <c r="K570" s="171" t="str">
        <f t="shared" si="29"/>
        <v>Midwest</v>
      </c>
      <c r="L570" s="171" t="str">
        <f>INDEX('State '!$A$1:$C$62,MATCH($I570,'State '!$B:$B,0),3)</f>
        <v>Midwest</v>
      </c>
      <c r="M570" s="171" t="str">
        <f>INDEX('State '!$A$1:$C$62,MATCH($J570,'State '!$B:$B,0),3)</f>
        <v>Midwest</v>
      </c>
      <c r="N570" s="171"/>
      <c r="O570" s="178">
        <v>0.05</v>
      </c>
      <c r="P570" s="178">
        <v>6</v>
      </c>
      <c r="Q570" s="177">
        <v>50</v>
      </c>
      <c r="R570" s="177"/>
      <c r="S570" s="171" t="s">
        <v>135</v>
      </c>
      <c r="T570" s="171" t="s">
        <v>381</v>
      </c>
      <c r="U570" s="171" t="s">
        <v>1597</v>
      </c>
      <c r="V570" s="171"/>
      <c r="W570" s="170"/>
      <c r="X570" s="170"/>
      <c r="Y570" s="170"/>
    </row>
    <row r="571" spans="1:25" s="19" customFormat="1" x14ac:dyDescent="0.2">
      <c r="A571" s="171">
        <v>39990</v>
      </c>
      <c r="B571" s="184" t="s">
        <v>1358</v>
      </c>
      <c r="C571" s="184" t="s">
        <v>260</v>
      </c>
      <c r="D571" s="184" t="s">
        <v>140</v>
      </c>
      <c r="E571" s="184" t="s">
        <v>143</v>
      </c>
      <c r="F571" s="185">
        <v>37605</v>
      </c>
      <c r="G571" s="186">
        <v>2002</v>
      </c>
      <c r="H571" s="171" t="s">
        <v>1359</v>
      </c>
      <c r="I571" s="171" t="str">
        <f t="shared" si="27"/>
        <v>NE</v>
      </c>
      <c r="J571" s="171" t="str">
        <f t="shared" si="28"/>
        <v>MN</v>
      </c>
      <c r="K571" s="171" t="str">
        <f t="shared" si="29"/>
        <v>Mountain, Midwest</v>
      </c>
      <c r="L571" s="171" t="str">
        <f>INDEX('State '!$A$1:$C$62,MATCH($I571,'State '!$B:$B,0),3)</f>
        <v>Mountain</v>
      </c>
      <c r="M571" s="171" t="str">
        <f>INDEX('State '!$A$1:$C$62,MATCH($J571,'State '!$B:$B,0),3)</f>
        <v>Midwest</v>
      </c>
      <c r="N571" s="171"/>
      <c r="O571" s="178">
        <v>0.28999999999999998</v>
      </c>
      <c r="P571" s="178"/>
      <c r="Q571" s="178">
        <v>90</v>
      </c>
      <c r="R571" s="177">
        <v>24</v>
      </c>
      <c r="S571" s="171" t="s">
        <v>135</v>
      </c>
      <c r="T571" s="171" t="s">
        <v>381</v>
      </c>
      <c r="U571" s="171" t="s">
        <v>1360</v>
      </c>
      <c r="V571" s="171"/>
      <c r="W571" s="170"/>
      <c r="X571" s="170"/>
      <c r="Y571" s="170"/>
    </row>
    <row r="572" spans="1:25" s="19" customFormat="1" x14ac:dyDescent="0.2">
      <c r="A572" s="171">
        <v>39990</v>
      </c>
      <c r="B572" s="184" t="s">
        <v>1117</v>
      </c>
      <c r="C572" s="184" t="s">
        <v>260</v>
      </c>
      <c r="D572" s="184" t="s">
        <v>140</v>
      </c>
      <c r="E572" s="184" t="s">
        <v>143</v>
      </c>
      <c r="F572" s="185">
        <v>38657</v>
      </c>
      <c r="G572" s="186">
        <v>2005</v>
      </c>
      <c r="H572" s="171" t="s">
        <v>30</v>
      </c>
      <c r="I572" s="171" t="str">
        <f t="shared" si="27"/>
        <v>MN</v>
      </c>
      <c r="J572" s="171" t="str">
        <f t="shared" si="28"/>
        <v>MN</v>
      </c>
      <c r="K572" s="171" t="str">
        <f t="shared" si="29"/>
        <v>Midwest</v>
      </c>
      <c r="L572" s="171" t="str">
        <f>INDEX('State '!$A$1:$C$62,MATCH($I572,'State '!$B:$B,0),3)</f>
        <v>Midwest</v>
      </c>
      <c r="M572" s="171" t="str">
        <f>INDEX('State '!$A$1:$C$62,MATCH($J572,'State '!$B:$B,0),3)</f>
        <v>Midwest</v>
      </c>
      <c r="N572" s="171"/>
      <c r="O572" s="178">
        <v>7.7</v>
      </c>
      <c r="P572" s="178">
        <v>3.2</v>
      </c>
      <c r="Q572" s="178">
        <v>1.75</v>
      </c>
      <c r="R572" s="177">
        <v>30</v>
      </c>
      <c r="S572" s="171" t="s">
        <v>135</v>
      </c>
      <c r="T572" s="171" t="s">
        <v>381</v>
      </c>
      <c r="U572" s="171" t="s">
        <v>1118</v>
      </c>
      <c r="V572" s="171"/>
      <c r="W572" s="170"/>
      <c r="X572" s="170"/>
      <c r="Y572" s="170"/>
    </row>
    <row r="573" spans="1:25" s="19" customFormat="1" x14ac:dyDescent="0.2">
      <c r="A573" s="171">
        <v>39990</v>
      </c>
      <c r="B573" s="172" t="s">
        <v>780</v>
      </c>
      <c r="C573" s="172" t="s">
        <v>260</v>
      </c>
      <c r="D573" s="172" t="s">
        <v>140</v>
      </c>
      <c r="E573" s="173" t="s">
        <v>143</v>
      </c>
      <c r="F573" s="174">
        <v>39753</v>
      </c>
      <c r="G573" s="175">
        <v>2008</v>
      </c>
      <c r="H573" s="171" t="s">
        <v>42</v>
      </c>
      <c r="I573" s="171" t="str">
        <f t="shared" si="27"/>
        <v>IA</v>
      </c>
      <c r="J573" s="171" t="str">
        <f t="shared" si="28"/>
        <v>IA</v>
      </c>
      <c r="K573" s="171" t="str">
        <f t="shared" si="29"/>
        <v>Midwest</v>
      </c>
      <c r="L573" s="171" t="str">
        <f>INDEX('State '!$A$1:$C$62,MATCH($I573,'State '!$B:$B,0),3)</f>
        <v>Midwest</v>
      </c>
      <c r="M573" s="171" t="str">
        <f>INDEX('State '!$A$1:$C$62,MATCH($J573,'State '!$B:$B,0),3)</f>
        <v>Midwest</v>
      </c>
      <c r="N573" s="171"/>
      <c r="O573" s="178">
        <v>6.89</v>
      </c>
      <c r="P573" s="177">
        <v>8</v>
      </c>
      <c r="Q573" s="177">
        <v>12.5</v>
      </c>
      <c r="R573" s="178" t="s">
        <v>781</v>
      </c>
      <c r="S573" s="179" t="s">
        <v>135</v>
      </c>
      <c r="T573" s="176" t="s">
        <v>381</v>
      </c>
      <c r="U573" s="180" t="s">
        <v>782</v>
      </c>
      <c r="V573" s="171"/>
      <c r="W573" s="170"/>
      <c r="X573" s="170"/>
      <c r="Y573" s="170"/>
    </row>
    <row r="574" spans="1:25" s="19" customFormat="1" x14ac:dyDescent="0.2">
      <c r="A574" s="171">
        <v>39990</v>
      </c>
      <c r="B574" s="184" t="s">
        <v>1493</v>
      </c>
      <c r="C574" s="184" t="s">
        <v>260</v>
      </c>
      <c r="D574" s="184" t="s">
        <v>140</v>
      </c>
      <c r="E574" s="184" t="s">
        <v>143</v>
      </c>
      <c r="F574" s="185">
        <v>37196</v>
      </c>
      <c r="G574" s="186">
        <v>2000</v>
      </c>
      <c r="H574" s="171" t="s">
        <v>30</v>
      </c>
      <c r="I574" s="171" t="str">
        <f t="shared" si="27"/>
        <v>MN</v>
      </c>
      <c r="J574" s="171" t="str">
        <f t="shared" si="28"/>
        <v>MN</v>
      </c>
      <c r="K574" s="171" t="str">
        <f t="shared" si="29"/>
        <v>Midwest</v>
      </c>
      <c r="L574" s="171" t="str">
        <f>INDEX('State '!$A$1:$C$62,MATCH($I574,'State '!$B:$B,0),3)</f>
        <v>Midwest</v>
      </c>
      <c r="M574" s="171" t="str">
        <f>INDEX('State '!$A$1:$C$62,MATCH($J574,'State '!$B:$B,0),3)</f>
        <v>Midwest</v>
      </c>
      <c r="N574" s="171"/>
      <c r="O574" s="178">
        <v>12.5</v>
      </c>
      <c r="P574" s="178">
        <v>14.7</v>
      </c>
      <c r="Q574" s="178">
        <v>23.24</v>
      </c>
      <c r="R574" s="177">
        <v>16</v>
      </c>
      <c r="S574" s="171" t="s">
        <v>135</v>
      </c>
      <c r="T574" s="171" t="s">
        <v>381</v>
      </c>
      <c r="U574" s="171" t="s">
        <v>1494</v>
      </c>
      <c r="V574" s="171"/>
      <c r="W574" s="170"/>
      <c r="X574" s="170"/>
      <c r="Y574" s="170"/>
    </row>
    <row r="575" spans="1:25" s="19" customFormat="1" x14ac:dyDescent="0.2">
      <c r="A575" s="196">
        <v>39990</v>
      </c>
      <c r="B575" s="184" t="s">
        <v>1817</v>
      </c>
      <c r="C575" s="184" t="s">
        <v>260</v>
      </c>
      <c r="D575" s="184" t="s">
        <v>140</v>
      </c>
      <c r="E575" s="184" t="s">
        <v>143</v>
      </c>
      <c r="F575" s="185">
        <v>35370</v>
      </c>
      <c r="G575" s="186">
        <v>1996</v>
      </c>
      <c r="H575" s="171" t="s">
        <v>726</v>
      </c>
      <c r="I575" s="171" t="str">
        <f t="shared" si="27"/>
        <v>IA</v>
      </c>
      <c r="J575" s="171" t="str">
        <f t="shared" si="28"/>
        <v>IL</v>
      </c>
      <c r="K575" s="171" t="str">
        <f t="shared" si="29"/>
        <v>Midwest</v>
      </c>
      <c r="L575" s="171" t="str">
        <f>INDEX('State '!$A$1:$C$62,MATCH($I575,'State '!$B:$B,0),3)</f>
        <v>Midwest</v>
      </c>
      <c r="M575" s="171" t="str">
        <f>INDEX('State '!$A$1:$C$62,MATCH($J575,'State '!$B:$B,0),3)</f>
        <v>Midwest</v>
      </c>
      <c r="N575" s="171"/>
      <c r="O575" s="178"/>
      <c r="P575" s="178"/>
      <c r="Q575" s="178">
        <v>35.4</v>
      </c>
      <c r="R575" s="177" t="s">
        <v>685</v>
      </c>
      <c r="S575" s="171" t="s">
        <v>135</v>
      </c>
      <c r="T575" s="171" t="s">
        <v>381</v>
      </c>
      <c r="U575" s="171" t="s">
        <v>382</v>
      </c>
      <c r="V575" s="171"/>
      <c r="W575" s="170"/>
      <c r="X575" s="170"/>
      <c r="Y575" s="170"/>
    </row>
    <row r="576" spans="1:25" s="19" customFormat="1" x14ac:dyDescent="0.2">
      <c r="A576" s="171">
        <v>39990</v>
      </c>
      <c r="B576" s="184" t="s">
        <v>1438</v>
      </c>
      <c r="C576" s="184" t="s">
        <v>260</v>
      </c>
      <c r="D576" s="184" t="s">
        <v>134</v>
      </c>
      <c r="E576" s="184" t="s">
        <v>143</v>
      </c>
      <c r="F576" s="185">
        <v>37183</v>
      </c>
      <c r="G576" s="186">
        <v>2001</v>
      </c>
      <c r="H576" s="171" t="s">
        <v>30</v>
      </c>
      <c r="I576" s="171" t="str">
        <f t="shared" si="27"/>
        <v>MN</v>
      </c>
      <c r="J576" s="171" t="str">
        <f t="shared" si="28"/>
        <v>MN</v>
      </c>
      <c r="K576" s="171" t="str">
        <f t="shared" si="29"/>
        <v>Midwest</v>
      </c>
      <c r="L576" s="171" t="str">
        <f>INDEX('State '!$A$1:$C$62,MATCH($I576,'State '!$B:$B,0),3)</f>
        <v>Midwest</v>
      </c>
      <c r="M576" s="171" t="str">
        <f>INDEX('State '!$A$1:$C$62,MATCH($J576,'State '!$B:$B,0),3)</f>
        <v>Midwest</v>
      </c>
      <c r="N576" s="171"/>
      <c r="O576" s="178">
        <v>8.1</v>
      </c>
      <c r="P576" s="178">
        <v>5.6</v>
      </c>
      <c r="Q576" s="178">
        <v>40</v>
      </c>
      <c r="R576" s="177">
        <v>30</v>
      </c>
      <c r="S576" s="171" t="s">
        <v>135</v>
      </c>
      <c r="T576" s="171" t="s">
        <v>381</v>
      </c>
      <c r="U576" s="171" t="s">
        <v>1439</v>
      </c>
      <c r="V576" s="171"/>
      <c r="W576" s="170"/>
      <c r="X576" s="170"/>
      <c r="Y576" s="170"/>
    </row>
    <row r="577" spans="1:25" s="19" customFormat="1" x14ac:dyDescent="0.2">
      <c r="A577" s="171">
        <v>40589</v>
      </c>
      <c r="B577" s="184" t="s">
        <v>622</v>
      </c>
      <c r="C577" s="184" t="s">
        <v>260</v>
      </c>
      <c r="D577" s="184" t="s">
        <v>140</v>
      </c>
      <c r="E577" s="184" t="s">
        <v>143</v>
      </c>
      <c r="F577" s="185">
        <v>40483</v>
      </c>
      <c r="G577" s="186">
        <v>2010</v>
      </c>
      <c r="H577" s="171" t="s">
        <v>30</v>
      </c>
      <c r="I577" s="171" t="str">
        <f t="shared" si="27"/>
        <v>MN</v>
      </c>
      <c r="J577" s="171" t="str">
        <f t="shared" si="28"/>
        <v>MN</v>
      </c>
      <c r="K577" s="171" t="str">
        <f t="shared" si="29"/>
        <v>Midwest</v>
      </c>
      <c r="L577" s="171" t="str">
        <f>INDEX('State '!$A$1:$C$62,MATCH($I577,'State '!$B:$B,0),3)</f>
        <v>Midwest</v>
      </c>
      <c r="M577" s="171" t="str">
        <f>INDEX('State '!$A$1:$C$62,MATCH($J577,'State '!$B:$B,0),3)</f>
        <v>Midwest</v>
      </c>
      <c r="N577" s="171"/>
      <c r="O577" s="178">
        <v>43</v>
      </c>
      <c r="P577" s="178">
        <v>10</v>
      </c>
      <c r="Q577" s="178">
        <v>135</v>
      </c>
      <c r="R577" s="177">
        <v>16</v>
      </c>
      <c r="S577" s="171" t="s">
        <v>135</v>
      </c>
      <c r="T577" s="171" t="s">
        <v>381</v>
      </c>
      <c r="U577" s="171" t="s">
        <v>623</v>
      </c>
      <c r="V577" s="171"/>
      <c r="W577" s="170"/>
      <c r="X577" s="170"/>
      <c r="Y577" s="170"/>
    </row>
    <row r="578" spans="1:25" s="19" customFormat="1" x14ac:dyDescent="0.2">
      <c r="A578" s="171">
        <v>39990</v>
      </c>
      <c r="B578" s="172" t="s">
        <v>922</v>
      </c>
      <c r="C578" s="172" t="s">
        <v>260</v>
      </c>
      <c r="D578" s="172" t="s">
        <v>140</v>
      </c>
      <c r="E578" s="173" t="s">
        <v>143</v>
      </c>
      <c r="F578" s="174">
        <v>39386</v>
      </c>
      <c r="G578" s="175">
        <v>2007</v>
      </c>
      <c r="H578" s="171" t="s">
        <v>923</v>
      </c>
      <c r="I578" s="171" t="str">
        <f t="shared" si="27"/>
        <v>IA</v>
      </c>
      <c r="J578" s="171" t="str">
        <f t="shared" si="28"/>
        <v>MN</v>
      </c>
      <c r="K578" s="171" t="str">
        <f t="shared" si="29"/>
        <v>Midwest</v>
      </c>
      <c r="L578" s="171" t="str">
        <f>INDEX('State '!$A$1:$C$62,MATCH($I578,'State '!$B:$B,0),3)</f>
        <v>Midwest</v>
      </c>
      <c r="M578" s="171" t="str">
        <f>INDEX('State '!$A$1:$C$62,MATCH($J578,'State '!$B:$B,0),3)</f>
        <v>Midwest</v>
      </c>
      <c r="N578" s="171"/>
      <c r="O578" s="178">
        <v>129.19999999999999</v>
      </c>
      <c r="P578" s="177">
        <v>79</v>
      </c>
      <c r="Q578" s="177">
        <v>374.23</v>
      </c>
      <c r="R578" s="178" t="s">
        <v>924</v>
      </c>
      <c r="S578" s="179" t="s">
        <v>135</v>
      </c>
      <c r="T578" s="176" t="s">
        <v>381</v>
      </c>
      <c r="U578" s="180" t="s">
        <v>925</v>
      </c>
      <c r="V578" s="171"/>
      <c r="W578" s="170"/>
      <c r="X578" s="170"/>
      <c r="Y578" s="170"/>
    </row>
    <row r="579" spans="1:25" s="19" customFormat="1" ht="25.5" x14ac:dyDescent="0.2">
      <c r="A579" s="171">
        <v>39990</v>
      </c>
      <c r="B579" s="172" t="s">
        <v>917</v>
      </c>
      <c r="C579" s="172" t="s">
        <v>260</v>
      </c>
      <c r="D579" s="172" t="s">
        <v>140</v>
      </c>
      <c r="E579" s="173" t="s">
        <v>143</v>
      </c>
      <c r="F579" s="174">
        <v>39386</v>
      </c>
      <c r="G579" s="175">
        <v>2007</v>
      </c>
      <c r="H579" s="171" t="s">
        <v>918</v>
      </c>
      <c r="I579" s="171" t="str">
        <f t="shared" si="27"/>
        <v>KS</v>
      </c>
      <c r="J579" s="171" t="str">
        <f t="shared" si="28"/>
        <v>IA</v>
      </c>
      <c r="K579" s="171" t="str">
        <f t="shared" si="29"/>
        <v>South Central, Mountain, Midwest</v>
      </c>
      <c r="L579" s="171" t="str">
        <f>INDEX('State '!$A$1:$C$62,MATCH($I579,'State '!$B:$B,0),3)</f>
        <v>South Central</v>
      </c>
      <c r="M579" s="171" t="str">
        <f>INDEX('State '!$A$1:$C$62,MATCH($J579,'State '!$B:$B,0),3)</f>
        <v>Midwest</v>
      </c>
      <c r="N579" s="171" t="s">
        <v>2527</v>
      </c>
      <c r="O579" s="178">
        <v>8.98</v>
      </c>
      <c r="P579" s="177">
        <v>6</v>
      </c>
      <c r="Q579" s="177">
        <v>44.2</v>
      </c>
      <c r="R579" s="178"/>
      <c r="S579" s="179" t="s">
        <v>135</v>
      </c>
      <c r="T579" s="176" t="s">
        <v>381</v>
      </c>
      <c r="U579" s="180" t="s">
        <v>919</v>
      </c>
      <c r="V579" s="171"/>
      <c r="W579" s="170"/>
      <c r="X579" s="170"/>
      <c r="Y579" s="170"/>
    </row>
    <row r="580" spans="1:25" s="19" customFormat="1" ht="25.5" x14ac:dyDescent="0.2">
      <c r="A580" s="196">
        <v>39990</v>
      </c>
      <c r="B580" s="184" t="s">
        <v>1729</v>
      </c>
      <c r="C580" s="184" t="s">
        <v>260</v>
      </c>
      <c r="D580" s="184" t="s">
        <v>140</v>
      </c>
      <c r="E580" s="184" t="s">
        <v>143</v>
      </c>
      <c r="F580" s="185">
        <v>35735</v>
      </c>
      <c r="G580" s="186">
        <v>1997</v>
      </c>
      <c r="H580" s="171" t="s">
        <v>1730</v>
      </c>
      <c r="I580" s="171" t="str">
        <f t="shared" si="27"/>
        <v>KS</v>
      </c>
      <c r="J580" s="171" t="str">
        <f t="shared" si="28"/>
        <v>WI</v>
      </c>
      <c r="K580" s="171" t="str">
        <f t="shared" si="29"/>
        <v>South Central, Mountain, Midwest</v>
      </c>
      <c r="L580" s="171" t="str">
        <f>INDEX('State '!$A$1:$C$62,MATCH($I580,'State '!$B:$B,0),3)</f>
        <v>South Central</v>
      </c>
      <c r="M580" s="171" t="str">
        <f>INDEX('State '!$A$1:$C$62,MATCH($J580,'State '!$B:$B,0),3)</f>
        <v>Midwest</v>
      </c>
      <c r="N580" s="171" t="s">
        <v>2527</v>
      </c>
      <c r="O580" s="178">
        <v>102</v>
      </c>
      <c r="P580" s="178">
        <v>39</v>
      </c>
      <c r="Q580" s="178">
        <v>244</v>
      </c>
      <c r="R580" s="177"/>
      <c r="S580" s="171" t="s">
        <v>135</v>
      </c>
      <c r="T580" s="171" t="s">
        <v>381</v>
      </c>
      <c r="U580" s="171" t="s">
        <v>1639</v>
      </c>
      <c r="V580" s="171"/>
      <c r="W580" s="170"/>
      <c r="X580" s="170"/>
      <c r="Y580" s="170"/>
    </row>
    <row r="581" spans="1:25" s="19" customFormat="1" x14ac:dyDescent="0.2">
      <c r="A581" s="171">
        <v>39990</v>
      </c>
      <c r="B581" s="184" t="s">
        <v>1638</v>
      </c>
      <c r="C581" s="184" t="s">
        <v>260</v>
      </c>
      <c r="D581" s="184" t="s">
        <v>140</v>
      </c>
      <c r="E581" s="184" t="s">
        <v>143</v>
      </c>
      <c r="F581" s="185">
        <v>36114</v>
      </c>
      <c r="G581" s="186">
        <v>1998</v>
      </c>
      <c r="H581" s="171" t="s">
        <v>30</v>
      </c>
      <c r="I581" s="171" t="str">
        <f t="shared" si="27"/>
        <v>MN</v>
      </c>
      <c r="J581" s="171" t="str">
        <f t="shared" si="28"/>
        <v>MN</v>
      </c>
      <c r="K581" s="171" t="str">
        <f t="shared" si="29"/>
        <v>Midwest</v>
      </c>
      <c r="L581" s="171" t="str">
        <f>INDEX('State '!$A$1:$C$62,MATCH($I581,'State '!$B:$B,0),3)</f>
        <v>Midwest</v>
      </c>
      <c r="M581" s="171" t="str">
        <f>INDEX('State '!$A$1:$C$62,MATCH($J581,'State '!$B:$B,0),3)</f>
        <v>Midwest</v>
      </c>
      <c r="N581" s="171"/>
      <c r="O581" s="178">
        <v>20</v>
      </c>
      <c r="P581" s="178">
        <v>5</v>
      </c>
      <c r="Q581" s="178">
        <v>32</v>
      </c>
      <c r="R581" s="177"/>
      <c r="S581" s="171" t="s">
        <v>135</v>
      </c>
      <c r="T581" s="171" t="s">
        <v>381</v>
      </c>
      <c r="U581" s="171" t="s">
        <v>1639</v>
      </c>
      <c r="V581" s="171"/>
      <c r="W581" s="170"/>
      <c r="X581" s="170"/>
      <c r="Y581" s="170"/>
    </row>
    <row r="582" spans="1:25" s="19" customFormat="1" x14ac:dyDescent="0.2">
      <c r="A582" s="171">
        <v>39990</v>
      </c>
      <c r="B582" s="184" t="s">
        <v>1550</v>
      </c>
      <c r="C582" s="184" t="s">
        <v>260</v>
      </c>
      <c r="D582" s="184" t="s">
        <v>140</v>
      </c>
      <c r="E582" s="184" t="s">
        <v>143</v>
      </c>
      <c r="F582" s="185">
        <v>36465</v>
      </c>
      <c r="G582" s="186">
        <v>1999</v>
      </c>
      <c r="H582" s="171" t="s">
        <v>30</v>
      </c>
      <c r="I582" s="171" t="str">
        <f t="shared" si="27"/>
        <v>MN</v>
      </c>
      <c r="J582" s="171" t="str">
        <f t="shared" si="28"/>
        <v>MN</v>
      </c>
      <c r="K582" s="171" t="str">
        <f t="shared" si="29"/>
        <v>Midwest</v>
      </c>
      <c r="L582" s="171" t="str">
        <f>INDEX('State '!$A$1:$C$62,MATCH($I582,'State '!$B:$B,0),3)</f>
        <v>Midwest</v>
      </c>
      <c r="M582" s="171" t="str">
        <f>INDEX('State '!$A$1:$C$62,MATCH($J582,'State '!$B:$B,0),3)</f>
        <v>Midwest</v>
      </c>
      <c r="N582" s="171"/>
      <c r="O582" s="178">
        <v>1</v>
      </c>
      <c r="P582" s="178"/>
      <c r="Q582" s="178">
        <v>31</v>
      </c>
      <c r="R582" s="177"/>
      <c r="S582" s="171" t="s">
        <v>135</v>
      </c>
      <c r="T582" s="171" t="s">
        <v>381</v>
      </c>
      <c r="U582" s="171" t="s">
        <v>1395</v>
      </c>
      <c r="V582" s="171"/>
      <c r="W582" s="170"/>
      <c r="X582" s="170"/>
      <c r="Y582" s="170"/>
    </row>
    <row r="583" spans="1:25" s="19" customFormat="1" x14ac:dyDescent="0.2">
      <c r="A583" s="171">
        <v>39990</v>
      </c>
      <c r="B583" s="184" t="s">
        <v>1489</v>
      </c>
      <c r="C583" s="184" t="s">
        <v>260</v>
      </c>
      <c r="D583" s="184" t="s">
        <v>140</v>
      </c>
      <c r="E583" s="184" t="s">
        <v>143</v>
      </c>
      <c r="F583" s="185">
        <v>37196</v>
      </c>
      <c r="G583" s="186">
        <v>2000</v>
      </c>
      <c r="H583" s="171" t="s">
        <v>30</v>
      </c>
      <c r="I583" s="171" t="str">
        <f t="shared" si="27"/>
        <v>MN</v>
      </c>
      <c r="J583" s="171" t="str">
        <f t="shared" si="28"/>
        <v>MN</v>
      </c>
      <c r="K583" s="171" t="str">
        <f t="shared" si="29"/>
        <v>Midwest</v>
      </c>
      <c r="L583" s="171" t="str">
        <f>INDEX('State '!$A$1:$C$62,MATCH($I583,'State '!$B:$B,0),3)</f>
        <v>Midwest</v>
      </c>
      <c r="M583" s="171" t="str">
        <f>INDEX('State '!$A$1:$C$62,MATCH($J583,'State '!$B:$B,0),3)</f>
        <v>Midwest</v>
      </c>
      <c r="N583" s="171"/>
      <c r="O583" s="178">
        <v>0.5</v>
      </c>
      <c r="P583" s="178"/>
      <c r="Q583" s="178">
        <v>21</v>
      </c>
      <c r="R583" s="177"/>
      <c r="S583" s="171" t="s">
        <v>135</v>
      </c>
      <c r="T583" s="171" t="s">
        <v>381</v>
      </c>
      <c r="U583" s="171" t="s">
        <v>1395</v>
      </c>
      <c r="V583" s="171"/>
      <c r="W583" s="170"/>
      <c r="X583" s="170"/>
      <c r="Y583" s="170"/>
    </row>
    <row r="584" spans="1:25" s="19" customFormat="1" x14ac:dyDescent="0.2">
      <c r="A584" s="171">
        <v>39990</v>
      </c>
      <c r="B584" s="184" t="s">
        <v>1394</v>
      </c>
      <c r="C584" s="184" t="s">
        <v>260</v>
      </c>
      <c r="D584" s="184" t="s">
        <v>140</v>
      </c>
      <c r="E584" s="184" t="s">
        <v>143</v>
      </c>
      <c r="F584" s="185">
        <v>37087</v>
      </c>
      <c r="G584" s="186">
        <v>2001</v>
      </c>
      <c r="H584" s="171" t="s">
        <v>30</v>
      </c>
      <c r="I584" s="171" t="str">
        <f t="shared" si="27"/>
        <v>MN</v>
      </c>
      <c r="J584" s="171" t="str">
        <f t="shared" si="28"/>
        <v>MN</v>
      </c>
      <c r="K584" s="171" t="str">
        <f t="shared" si="29"/>
        <v>Midwest</v>
      </c>
      <c r="L584" s="171" t="str">
        <f>INDEX('State '!$A$1:$C$62,MATCH($I584,'State '!$B:$B,0),3)</f>
        <v>Midwest</v>
      </c>
      <c r="M584" s="171" t="str">
        <f>INDEX('State '!$A$1:$C$62,MATCH($J584,'State '!$B:$B,0),3)</f>
        <v>Midwest</v>
      </c>
      <c r="N584" s="171"/>
      <c r="O584" s="178">
        <v>2</v>
      </c>
      <c r="P584" s="178">
        <v>15</v>
      </c>
      <c r="Q584" s="178">
        <v>20</v>
      </c>
      <c r="R584" s="177">
        <v>16</v>
      </c>
      <c r="S584" s="171" t="s">
        <v>135</v>
      </c>
      <c r="T584" s="171" t="s">
        <v>381</v>
      </c>
      <c r="U584" s="171" t="s">
        <v>1395</v>
      </c>
      <c r="V584" s="171"/>
      <c r="W584" s="170"/>
      <c r="X584" s="170"/>
      <c r="Y584" s="170"/>
    </row>
    <row r="585" spans="1:25" s="19" customFormat="1" x14ac:dyDescent="0.2">
      <c r="A585" s="171">
        <v>39990</v>
      </c>
      <c r="B585" s="184" t="s">
        <v>1174</v>
      </c>
      <c r="C585" s="184" t="s">
        <v>260</v>
      </c>
      <c r="D585" s="184" t="s">
        <v>134</v>
      </c>
      <c r="E585" s="184" t="s">
        <v>143</v>
      </c>
      <c r="F585" s="185">
        <v>38292</v>
      </c>
      <c r="G585" s="186">
        <v>2004</v>
      </c>
      <c r="H585" s="171" t="s">
        <v>42</v>
      </c>
      <c r="I585" s="171" t="str">
        <f t="shared" si="27"/>
        <v>IA</v>
      </c>
      <c r="J585" s="171" t="str">
        <f t="shared" si="28"/>
        <v>IA</v>
      </c>
      <c r="K585" s="171" t="str">
        <f t="shared" si="29"/>
        <v>Midwest</v>
      </c>
      <c r="L585" s="171" t="str">
        <f>INDEX('State '!$A$1:$C$62,MATCH($I585,'State '!$B:$B,0),3)</f>
        <v>Midwest</v>
      </c>
      <c r="M585" s="171" t="str">
        <f>INDEX('State '!$A$1:$C$62,MATCH($J585,'State '!$B:$B,0),3)</f>
        <v>Midwest</v>
      </c>
      <c r="N585" s="171"/>
      <c r="O585" s="178">
        <v>4.0599999999999996</v>
      </c>
      <c r="P585" s="178">
        <v>2.6</v>
      </c>
      <c r="Q585" s="178">
        <v>96</v>
      </c>
      <c r="R585" s="177">
        <v>16</v>
      </c>
      <c r="S585" s="171" t="s">
        <v>135</v>
      </c>
      <c r="T585" s="171" t="s">
        <v>381</v>
      </c>
      <c r="U585" s="171" t="s">
        <v>1175</v>
      </c>
      <c r="V585" s="171"/>
      <c r="W585" s="170"/>
      <c r="X585" s="170"/>
      <c r="Y585" s="170"/>
    </row>
    <row r="586" spans="1:25" s="19" customFormat="1" x14ac:dyDescent="0.2">
      <c r="A586" s="171">
        <v>39990</v>
      </c>
      <c r="B586" s="184" t="s">
        <v>1236</v>
      </c>
      <c r="C586" s="184" t="s">
        <v>260</v>
      </c>
      <c r="D586" s="184" t="s">
        <v>140</v>
      </c>
      <c r="E586" s="184" t="s">
        <v>143</v>
      </c>
      <c r="F586" s="185">
        <v>37926</v>
      </c>
      <c r="G586" s="186">
        <v>2003</v>
      </c>
      <c r="H586" s="171" t="s">
        <v>30</v>
      </c>
      <c r="I586" s="171" t="str">
        <f t="shared" si="27"/>
        <v>MN</v>
      </c>
      <c r="J586" s="171" t="str">
        <f t="shared" si="28"/>
        <v>MN</v>
      </c>
      <c r="K586" s="171" t="str">
        <f t="shared" si="29"/>
        <v>Midwest</v>
      </c>
      <c r="L586" s="171" t="str">
        <f>INDEX('State '!$A$1:$C$62,MATCH($I586,'State '!$B:$B,0),3)</f>
        <v>Midwest</v>
      </c>
      <c r="M586" s="171" t="str">
        <f>INDEX('State '!$A$1:$C$62,MATCH($J586,'State '!$B:$B,0),3)</f>
        <v>Midwest</v>
      </c>
      <c r="N586" s="171"/>
      <c r="O586" s="178">
        <v>5.8</v>
      </c>
      <c r="P586" s="178">
        <v>4.5999999999999996</v>
      </c>
      <c r="Q586" s="178">
        <v>34.44</v>
      </c>
      <c r="R586" s="177">
        <v>8</v>
      </c>
      <c r="S586" s="171" t="s">
        <v>135</v>
      </c>
      <c r="T586" s="171" t="s">
        <v>381</v>
      </c>
      <c r="U586" s="171" t="s">
        <v>1237</v>
      </c>
      <c r="V586" s="171"/>
      <c r="W586" s="170"/>
      <c r="X586" s="170"/>
      <c r="Y586" s="170"/>
    </row>
    <row r="587" spans="1:25" s="19" customFormat="1" x14ac:dyDescent="0.2">
      <c r="A587" s="171">
        <v>39990</v>
      </c>
      <c r="B587" s="184" t="s">
        <v>790</v>
      </c>
      <c r="C587" s="184" t="s">
        <v>260</v>
      </c>
      <c r="D587" s="184" t="s">
        <v>140</v>
      </c>
      <c r="E587" s="184" t="s">
        <v>143</v>
      </c>
      <c r="F587" s="185">
        <v>39753</v>
      </c>
      <c r="G587" s="186">
        <v>2008</v>
      </c>
      <c r="H587" s="171" t="s">
        <v>24</v>
      </c>
      <c r="I587" s="171" t="str">
        <f t="shared" si="27"/>
        <v>NE</v>
      </c>
      <c r="J587" s="171" t="str">
        <f t="shared" si="28"/>
        <v>NE</v>
      </c>
      <c r="K587" s="171" t="str">
        <f t="shared" si="29"/>
        <v>Mountain</v>
      </c>
      <c r="L587" s="171" t="str">
        <f>INDEX('State '!$A$1:$C$62,MATCH($I587,'State '!$B:$B,0),3)</f>
        <v>Mountain</v>
      </c>
      <c r="M587" s="171" t="str">
        <f>INDEX('State '!$A$1:$C$62,MATCH($J587,'State '!$B:$B,0),3)</f>
        <v>Mountain</v>
      </c>
      <c r="N587" s="171"/>
      <c r="O587" s="178">
        <v>9.1199999999999992</v>
      </c>
      <c r="P587" s="178">
        <v>12</v>
      </c>
      <c r="Q587" s="178">
        <v>11</v>
      </c>
      <c r="R587" s="177" t="s">
        <v>791</v>
      </c>
      <c r="S587" s="171" t="s">
        <v>135</v>
      </c>
      <c r="T587" s="171" t="s">
        <v>381</v>
      </c>
      <c r="U587" s="171" t="s">
        <v>792</v>
      </c>
      <c r="V587" s="171"/>
      <c r="W587" s="170"/>
      <c r="X587" s="170"/>
      <c r="Y587" s="170"/>
    </row>
    <row r="588" spans="1:25" s="19" customFormat="1" x14ac:dyDescent="0.2">
      <c r="A588" s="196">
        <v>39990</v>
      </c>
      <c r="B588" s="184" t="s">
        <v>1818</v>
      </c>
      <c r="C588" s="184" t="s">
        <v>260</v>
      </c>
      <c r="D588" s="184" t="s">
        <v>140</v>
      </c>
      <c r="E588" s="184" t="s">
        <v>143</v>
      </c>
      <c r="F588" s="185">
        <v>35370</v>
      </c>
      <c r="G588" s="186">
        <v>1996</v>
      </c>
      <c r="H588" s="171" t="s">
        <v>30</v>
      </c>
      <c r="I588" s="171" t="str">
        <f t="shared" si="27"/>
        <v>MN</v>
      </c>
      <c r="J588" s="171" t="str">
        <f t="shared" si="28"/>
        <v>MN</v>
      </c>
      <c r="K588" s="171" t="str">
        <f t="shared" si="29"/>
        <v>Midwest</v>
      </c>
      <c r="L588" s="171" t="str">
        <f>INDEX('State '!$A$1:$C$62,MATCH($I588,'State '!$B:$B,0),3)</f>
        <v>Midwest</v>
      </c>
      <c r="M588" s="171" t="str">
        <f>INDEX('State '!$A$1:$C$62,MATCH($J588,'State '!$B:$B,0),3)</f>
        <v>Midwest</v>
      </c>
      <c r="N588" s="171"/>
      <c r="O588" s="178">
        <v>18.5</v>
      </c>
      <c r="P588" s="178">
        <v>30</v>
      </c>
      <c r="Q588" s="178">
        <v>46.4</v>
      </c>
      <c r="R588" s="177" t="s">
        <v>1819</v>
      </c>
      <c r="S588" s="171" t="s">
        <v>135</v>
      </c>
      <c r="T588" s="171" t="s">
        <v>381</v>
      </c>
      <c r="U588" s="171" t="s">
        <v>1820</v>
      </c>
      <c r="V588" s="171"/>
      <c r="W588" s="170"/>
      <c r="X588" s="170"/>
      <c r="Y588" s="170"/>
    </row>
    <row r="589" spans="1:25" s="19" customFormat="1" x14ac:dyDescent="0.2">
      <c r="A589" s="171">
        <v>41432</v>
      </c>
      <c r="B589" s="172" t="s">
        <v>1774</v>
      </c>
      <c r="C589" s="172" t="s">
        <v>1775</v>
      </c>
      <c r="D589" s="172" t="s">
        <v>136</v>
      </c>
      <c r="E589" s="173" t="s">
        <v>143</v>
      </c>
      <c r="F589" s="174">
        <v>41432</v>
      </c>
      <c r="G589" s="175">
        <v>2013</v>
      </c>
      <c r="H589" s="171" t="s">
        <v>410</v>
      </c>
      <c r="I589" s="171" t="str">
        <f t="shared" si="27"/>
        <v>TX</v>
      </c>
      <c r="J589" s="171" t="str">
        <f t="shared" si="28"/>
        <v>MX</v>
      </c>
      <c r="K589" s="171" t="str">
        <f t="shared" si="29"/>
        <v>South Central, Mexico</v>
      </c>
      <c r="L589" s="171" t="str">
        <f>INDEX('State '!$A$1:$C$62,MATCH($I589,'State '!$B:$B,0),3)</f>
        <v>South Central</v>
      </c>
      <c r="M589" s="171" t="str">
        <f>INDEX('State '!$A$1:$C$62,MATCH($J589,'State '!$B:$B,0),3)</f>
        <v>Mexico</v>
      </c>
      <c r="N589" s="171"/>
      <c r="O589" s="178"/>
      <c r="P589" s="177">
        <v>0.28000000000000003</v>
      </c>
      <c r="Q589" s="177">
        <v>366</v>
      </c>
      <c r="R589" s="178">
        <v>36</v>
      </c>
      <c r="S589" s="179" t="s">
        <v>135</v>
      </c>
      <c r="T589" s="176" t="s">
        <v>381</v>
      </c>
      <c r="U589" s="180" t="s">
        <v>1776</v>
      </c>
      <c r="V589" s="171" t="s">
        <v>2239</v>
      </c>
      <c r="W589" s="170"/>
      <c r="X589" s="170"/>
      <c r="Y589" s="170"/>
    </row>
    <row r="590" spans="1:25" s="19" customFormat="1" x14ac:dyDescent="0.2">
      <c r="A590" s="171">
        <v>40617</v>
      </c>
      <c r="B590" s="172" t="s">
        <v>503</v>
      </c>
      <c r="C590" s="172" t="s">
        <v>229</v>
      </c>
      <c r="D590" s="172" t="s">
        <v>140</v>
      </c>
      <c r="E590" s="173" t="s">
        <v>143</v>
      </c>
      <c r="F590" s="174">
        <v>40848</v>
      </c>
      <c r="G590" s="175">
        <v>2011</v>
      </c>
      <c r="H590" s="171" t="s">
        <v>388</v>
      </c>
      <c r="I590" s="171" t="str">
        <f t="shared" si="27"/>
        <v>PA</v>
      </c>
      <c r="J590" s="171" t="str">
        <f t="shared" si="28"/>
        <v>NY</v>
      </c>
      <c r="K590" s="171" t="str">
        <f t="shared" si="29"/>
        <v>Northeast</v>
      </c>
      <c r="L590" s="171" t="str">
        <f>INDEX('State '!$A$1:$C$62,MATCH($I590,'State '!$B:$B,0),3)</f>
        <v>Northeast</v>
      </c>
      <c r="M590" s="171" t="str">
        <f>INDEX('State '!$A$1:$C$62,MATCH($J590,'State '!$B:$B,0),3)</f>
        <v>Northeast</v>
      </c>
      <c r="N590" s="171"/>
      <c r="O590" s="178">
        <v>0</v>
      </c>
      <c r="P590" s="177">
        <v>0</v>
      </c>
      <c r="Q590" s="177">
        <v>325</v>
      </c>
      <c r="R590" s="178"/>
      <c r="S590" s="179" t="s">
        <v>135</v>
      </c>
      <c r="T590" s="176" t="s">
        <v>381</v>
      </c>
      <c r="U590" s="180" t="s">
        <v>504</v>
      </c>
      <c r="V590" s="171"/>
      <c r="W590" s="170"/>
      <c r="X590" s="170"/>
      <c r="Y590" s="170"/>
    </row>
    <row r="591" spans="1:25" s="19" customFormat="1" x14ac:dyDescent="0.2">
      <c r="A591" s="171">
        <v>39990</v>
      </c>
      <c r="B591" s="172" t="s">
        <v>909</v>
      </c>
      <c r="C591" s="172" t="s">
        <v>244</v>
      </c>
      <c r="D591" s="172" t="s">
        <v>140</v>
      </c>
      <c r="E591" s="173" t="s">
        <v>143</v>
      </c>
      <c r="F591" s="174">
        <v>39522</v>
      </c>
      <c r="G591" s="175">
        <v>2007</v>
      </c>
      <c r="H591" s="171" t="s">
        <v>910</v>
      </c>
      <c r="I591" s="171" t="str">
        <f t="shared" si="27"/>
        <v>MX</v>
      </c>
      <c r="J591" s="171" t="str">
        <f t="shared" si="28"/>
        <v>AZ</v>
      </c>
      <c r="K591" s="171" t="str">
        <f t="shared" si="29"/>
        <v>Mexico, Mountain</v>
      </c>
      <c r="L591" s="171" t="str">
        <f>INDEX('State '!$A$1:$C$62,MATCH($I591,'State '!$B:$B,0),3)</f>
        <v>Mexico</v>
      </c>
      <c r="M591" s="171" t="str">
        <f>INDEX('State '!$A$1:$C$62,MATCH($J591,'State '!$B:$B,0),3)</f>
        <v>Mountain</v>
      </c>
      <c r="N591" s="171"/>
      <c r="O591" s="178">
        <v>4</v>
      </c>
      <c r="P591" s="177">
        <v>2</v>
      </c>
      <c r="Q591" s="177">
        <v>614</v>
      </c>
      <c r="R591" s="178" t="s">
        <v>911</v>
      </c>
      <c r="S591" s="179" t="s">
        <v>135</v>
      </c>
      <c r="T591" s="176" t="s">
        <v>381</v>
      </c>
      <c r="U591" s="180" t="s">
        <v>912</v>
      </c>
      <c r="V591" s="171"/>
      <c r="W591" s="170"/>
      <c r="X591" s="170"/>
      <c r="Y591" s="170"/>
    </row>
    <row r="592" spans="1:25" s="19" customFormat="1" x14ac:dyDescent="0.2">
      <c r="A592" s="171">
        <v>39990</v>
      </c>
      <c r="B592" s="184" t="s">
        <v>1349</v>
      </c>
      <c r="C592" s="184" t="s">
        <v>244</v>
      </c>
      <c r="D592" s="184" t="s">
        <v>136</v>
      </c>
      <c r="E592" s="184" t="s">
        <v>143</v>
      </c>
      <c r="F592" s="185">
        <v>37530</v>
      </c>
      <c r="G592" s="186">
        <v>2002</v>
      </c>
      <c r="H592" s="171" t="s">
        <v>1350</v>
      </c>
      <c r="I592" s="171" t="str">
        <f t="shared" si="27"/>
        <v>AZ</v>
      </c>
      <c r="J592" s="171" t="str">
        <f t="shared" si="28"/>
        <v>MX</v>
      </c>
      <c r="K592" s="171" t="str">
        <f t="shared" si="29"/>
        <v>Mountain, Pacific, Mexico</v>
      </c>
      <c r="L592" s="171" t="str">
        <f>INDEX('State '!$A$1:$C$62,MATCH($I592,'State '!$B:$B,0),3)</f>
        <v>Mountain</v>
      </c>
      <c r="M592" s="171" t="str">
        <f>INDEX('State '!$A$1:$C$62,MATCH($J592,'State '!$B:$B,0),3)</f>
        <v>Mexico</v>
      </c>
      <c r="N592" s="171" t="s">
        <v>2528</v>
      </c>
      <c r="O592" s="178">
        <v>156</v>
      </c>
      <c r="P592" s="178">
        <v>80</v>
      </c>
      <c r="Q592" s="178">
        <v>500</v>
      </c>
      <c r="R592" s="177" t="s">
        <v>390</v>
      </c>
      <c r="S592" s="171" t="s">
        <v>135</v>
      </c>
      <c r="T592" s="171" t="s">
        <v>381</v>
      </c>
      <c r="U592" s="171" t="s">
        <v>1351</v>
      </c>
      <c r="V592" s="171"/>
      <c r="W592" s="170"/>
      <c r="X592" s="170"/>
      <c r="Y592" s="170"/>
    </row>
    <row r="593" spans="1:28" s="19" customFormat="1" x14ac:dyDescent="0.2">
      <c r="A593" s="171">
        <v>40367</v>
      </c>
      <c r="B593" s="172" t="s">
        <v>571</v>
      </c>
      <c r="C593" s="172" t="s">
        <v>244</v>
      </c>
      <c r="D593" s="172" t="s">
        <v>134</v>
      </c>
      <c r="E593" s="173" t="s">
        <v>143</v>
      </c>
      <c r="F593" s="174">
        <v>40250</v>
      </c>
      <c r="G593" s="175">
        <v>2010</v>
      </c>
      <c r="H593" s="171" t="s">
        <v>572</v>
      </c>
      <c r="I593" s="171" t="str">
        <f t="shared" si="27"/>
        <v>MX</v>
      </c>
      <c r="J593" s="171" t="str">
        <f t="shared" si="28"/>
        <v>AZ</v>
      </c>
      <c r="K593" s="171" t="str">
        <f t="shared" si="29"/>
        <v>Mexico, Mountain</v>
      </c>
      <c r="L593" s="171" t="str">
        <f>INDEX('State '!$A$1:$C$62,MATCH($I593,'State '!$B:$B,0),3)</f>
        <v>Mexico</v>
      </c>
      <c r="M593" s="171" t="str">
        <f>INDEX('State '!$A$1:$C$62,MATCH($J593,'State '!$B:$B,0),3)</f>
        <v>Mountain</v>
      </c>
      <c r="N593" s="171"/>
      <c r="O593" s="178">
        <v>14.8</v>
      </c>
      <c r="P593" s="177">
        <v>3.27</v>
      </c>
      <c r="Q593" s="177">
        <v>81.25</v>
      </c>
      <c r="R593" s="178">
        <v>12</v>
      </c>
      <c r="S593" s="179" t="s">
        <v>135</v>
      </c>
      <c r="T593" s="176" t="s">
        <v>381</v>
      </c>
      <c r="U593" s="180" t="s">
        <v>573</v>
      </c>
      <c r="V593" s="171"/>
      <c r="W593" s="170"/>
      <c r="X593" s="170"/>
      <c r="Y593" s="170"/>
    </row>
    <row r="594" spans="1:28" x14ac:dyDescent="0.2">
      <c r="A594" s="171">
        <v>41074</v>
      </c>
      <c r="B594" s="184" t="s">
        <v>2049</v>
      </c>
      <c r="C594" s="184" t="s">
        <v>2050</v>
      </c>
      <c r="D594" s="184" t="s">
        <v>134</v>
      </c>
      <c r="E594" s="184" t="s">
        <v>143</v>
      </c>
      <c r="F594" s="185">
        <v>41609</v>
      </c>
      <c r="G594" s="186">
        <v>2013</v>
      </c>
      <c r="H594" s="171" t="s">
        <v>31</v>
      </c>
      <c r="I594" s="171" t="str">
        <f t="shared" si="27"/>
        <v>NV</v>
      </c>
      <c r="J594" s="171" t="str">
        <f t="shared" si="28"/>
        <v>NV</v>
      </c>
      <c r="K594" s="171" t="str">
        <f t="shared" si="29"/>
        <v>Mountain</v>
      </c>
      <c r="L594" s="171" t="str">
        <f>INDEX('State '!$A$1:$C$62,MATCH($I594,'State '!$B:$B,0),3)</f>
        <v>Mountain</v>
      </c>
      <c r="M594" s="171" t="str">
        <f>INDEX('State '!$A$1:$C$62,MATCH($J594,'State '!$B:$B,0),3)</f>
        <v>Mountain</v>
      </c>
      <c r="N594" s="171"/>
      <c r="O594" s="178"/>
      <c r="P594" s="178">
        <v>24</v>
      </c>
      <c r="Q594" s="178"/>
      <c r="R594" s="177">
        <v>12</v>
      </c>
      <c r="S594" s="171" t="s">
        <v>138</v>
      </c>
      <c r="T594" s="171" t="s">
        <v>187</v>
      </c>
      <c r="U594" s="171" t="s">
        <v>382</v>
      </c>
      <c r="V594" s="171"/>
      <c r="W594" s="170"/>
      <c r="X594" s="170"/>
      <c r="Y594" s="170"/>
      <c r="Z594" s="93"/>
      <c r="AA594" s="93"/>
      <c r="AB594" s="93"/>
    </row>
    <row r="595" spans="1:28" x14ac:dyDescent="0.2">
      <c r="A595" s="196">
        <v>40609</v>
      </c>
      <c r="B595" s="172" t="s">
        <v>542</v>
      </c>
      <c r="C595" s="172" t="s">
        <v>241</v>
      </c>
      <c r="D595" s="172" t="s">
        <v>136</v>
      </c>
      <c r="E595" s="173" t="s">
        <v>143</v>
      </c>
      <c r="F595" s="174">
        <v>40640</v>
      </c>
      <c r="G595" s="175">
        <v>2011</v>
      </c>
      <c r="H595" s="171" t="s">
        <v>543</v>
      </c>
      <c r="I595" s="171" t="str">
        <f t="shared" ref="I595:I658" si="30">LEFT($H595,2)</f>
        <v>AK</v>
      </c>
      <c r="J595" s="171" t="str">
        <f t="shared" ref="J595:J658" si="31">RIGHT($H595,2)</f>
        <v>AK</v>
      </c>
      <c r="K595" s="171" t="str">
        <f t="shared" ref="K595:K658" si="32">IF($L595=$M595,L595,CONCATENATE($L595,", ",IF(ISBLANK(N595),"",CONCATENATE(N595,", ")),$M595))</f>
        <v>Pacific</v>
      </c>
      <c r="L595" s="171" t="str">
        <f>INDEX('State '!$A$1:$C$62,MATCH($I595,'State '!$B:$B,0),3)</f>
        <v>Pacific</v>
      </c>
      <c r="M595" s="171" t="str">
        <f>INDEX('State '!$A$1:$C$62,MATCH($J595,'State '!$B:$B,0),3)</f>
        <v>Pacific</v>
      </c>
      <c r="N595" s="171"/>
      <c r="O595" s="178"/>
      <c r="P595" s="177">
        <v>7.4</v>
      </c>
      <c r="Q595" s="177">
        <v>48.685000000000002</v>
      </c>
      <c r="R595" s="178"/>
      <c r="S595" s="179" t="s">
        <v>138</v>
      </c>
      <c r="T595" s="176" t="s">
        <v>187</v>
      </c>
      <c r="U595" s="180" t="s">
        <v>382</v>
      </c>
      <c r="V595" s="171"/>
      <c r="W595" s="170"/>
      <c r="X595" s="206"/>
      <c r="Y595" s="206"/>
      <c r="Z595" s="93"/>
      <c r="AA595" s="93"/>
      <c r="AB595" s="93"/>
    </row>
    <row r="596" spans="1:28" x14ac:dyDescent="0.2">
      <c r="A596" s="171">
        <v>39990</v>
      </c>
      <c r="B596" s="172" t="s">
        <v>979</v>
      </c>
      <c r="C596" s="172" t="s">
        <v>282</v>
      </c>
      <c r="D596" s="172" t="s">
        <v>140</v>
      </c>
      <c r="E596" s="173" t="s">
        <v>143</v>
      </c>
      <c r="F596" s="174">
        <v>39234</v>
      </c>
      <c r="G596" s="181">
        <v>2007</v>
      </c>
      <c r="H596" s="171" t="s">
        <v>0</v>
      </c>
      <c r="I596" s="171" t="str">
        <f t="shared" si="30"/>
        <v>LA</v>
      </c>
      <c r="J596" s="171" t="str">
        <f t="shared" si="31"/>
        <v>LA</v>
      </c>
      <c r="K596" s="171" t="str">
        <f t="shared" si="32"/>
        <v>South Central</v>
      </c>
      <c r="L596" s="171" t="str">
        <f>INDEX('State '!$A$1:$C$62,MATCH($I596,'State '!$B:$B,0),3)</f>
        <v>South Central</v>
      </c>
      <c r="M596" s="171" t="str">
        <f>INDEX('State '!$A$1:$C$62,MATCH($J596,'State '!$B:$B,0),3)</f>
        <v>South Central</v>
      </c>
      <c r="N596" s="171"/>
      <c r="O596" s="178">
        <v>17</v>
      </c>
      <c r="P596" s="177"/>
      <c r="Q596" s="177">
        <v>200</v>
      </c>
      <c r="R596" s="178"/>
      <c r="S596" s="179" t="s">
        <v>138</v>
      </c>
      <c r="T596" s="176" t="s">
        <v>187</v>
      </c>
      <c r="U596" s="180" t="s">
        <v>382</v>
      </c>
      <c r="V596" s="171"/>
      <c r="W596" s="170"/>
      <c r="X596" s="170"/>
      <c r="Y596" s="170"/>
      <c r="Z596" s="93"/>
      <c r="AA596" s="93"/>
      <c r="AB596" s="93"/>
    </row>
    <row r="597" spans="1:28" ht="25.5" x14ac:dyDescent="0.2">
      <c r="A597" s="225">
        <v>43640</v>
      </c>
      <c r="B597" s="223" t="s">
        <v>2391</v>
      </c>
      <c r="C597" s="223" t="s">
        <v>330</v>
      </c>
      <c r="D597" s="223" t="s">
        <v>136</v>
      </c>
      <c r="E597" s="223" t="s">
        <v>143</v>
      </c>
      <c r="F597" s="63">
        <v>43616</v>
      </c>
      <c r="G597" s="104">
        <v>2019</v>
      </c>
      <c r="H597" s="225" t="s">
        <v>2</v>
      </c>
      <c r="I597" s="225" t="str">
        <f t="shared" si="30"/>
        <v>OR</v>
      </c>
      <c r="J597" s="225" t="str">
        <f t="shared" si="31"/>
        <v>OR</v>
      </c>
      <c r="K597" s="231" t="str">
        <f t="shared" si="32"/>
        <v>Pacific</v>
      </c>
      <c r="L597" s="225" t="str">
        <f>INDEX('State '!$A$1:$C$62,MATCH($I597,'State '!$B:$B,0),3)</f>
        <v>Pacific</v>
      </c>
      <c r="M597" s="225" t="str">
        <f>INDEX('State '!$A$1:$C$62,MATCH($J597,'State '!$B:$B,0),3)</f>
        <v>Pacific</v>
      </c>
      <c r="N597" s="225"/>
      <c r="O597" s="178">
        <v>128</v>
      </c>
      <c r="P597" s="199">
        <v>13</v>
      </c>
      <c r="Q597" s="165">
        <v>120</v>
      </c>
      <c r="R597" s="104">
        <v>24</v>
      </c>
      <c r="S597" s="225" t="s">
        <v>138</v>
      </c>
      <c r="T597" s="225"/>
      <c r="U597" s="225"/>
      <c r="V597" s="225" t="s">
        <v>2236</v>
      </c>
      <c r="W597" s="223" t="s">
        <v>2923</v>
      </c>
      <c r="X597" s="223" t="s">
        <v>2905</v>
      </c>
      <c r="Y597" s="226"/>
      <c r="Z597" s="93"/>
      <c r="AA597" s="93"/>
      <c r="AB597" s="93"/>
    </row>
    <row r="598" spans="1:28" x14ac:dyDescent="0.2">
      <c r="A598" s="171">
        <v>41276</v>
      </c>
      <c r="B598" s="184" t="s">
        <v>486</v>
      </c>
      <c r="C598" s="184" t="s">
        <v>209</v>
      </c>
      <c r="D598" s="184" t="s">
        <v>134</v>
      </c>
      <c r="E598" s="184" t="s">
        <v>143</v>
      </c>
      <c r="F598" s="185">
        <v>41214</v>
      </c>
      <c r="G598" s="177">
        <v>2012</v>
      </c>
      <c r="H598" s="171" t="s">
        <v>50</v>
      </c>
      <c r="I598" s="171" t="str">
        <f t="shared" si="30"/>
        <v>WA</v>
      </c>
      <c r="J598" s="171" t="str">
        <f t="shared" si="31"/>
        <v>WA</v>
      </c>
      <c r="K598" s="171" t="str">
        <f t="shared" si="32"/>
        <v>Pacific</v>
      </c>
      <c r="L598" s="171" t="str">
        <f>INDEX('State '!$A$1:$C$62,MATCH($I598,'State '!$B:$B,0),3)</f>
        <v>Pacific</v>
      </c>
      <c r="M598" s="171" t="str">
        <f>INDEX('State '!$A$1:$C$62,MATCH($J598,'State '!$B:$B,0),3)</f>
        <v>Pacific</v>
      </c>
      <c r="N598" s="171"/>
      <c r="O598" s="178"/>
      <c r="P598" s="178">
        <v>2.2000000000000002</v>
      </c>
      <c r="Q598" s="178">
        <v>84.2</v>
      </c>
      <c r="R598" s="177">
        <v>20</v>
      </c>
      <c r="S598" s="171" t="s">
        <v>135</v>
      </c>
      <c r="T598" s="171" t="s">
        <v>381</v>
      </c>
      <c r="U598" s="171" t="s">
        <v>419</v>
      </c>
      <c r="V598" s="171"/>
      <c r="W598" s="170"/>
      <c r="X598" s="170"/>
      <c r="Y598" s="170"/>
      <c r="Z598" s="93"/>
      <c r="AA598" s="93"/>
      <c r="AB598" s="93"/>
    </row>
    <row r="599" spans="1:28" x14ac:dyDescent="0.2">
      <c r="A599" s="225">
        <v>43791</v>
      </c>
      <c r="B599" s="84" t="s">
        <v>2414</v>
      </c>
      <c r="C599" s="83" t="s">
        <v>256</v>
      </c>
      <c r="D599" s="84" t="s">
        <v>140</v>
      </c>
      <c r="E599" s="112" t="s">
        <v>143</v>
      </c>
      <c r="F599" s="63">
        <v>43783</v>
      </c>
      <c r="G599" s="104">
        <v>2019</v>
      </c>
      <c r="H599" s="225" t="s">
        <v>50</v>
      </c>
      <c r="I599" s="225" t="str">
        <f t="shared" si="30"/>
        <v>WA</v>
      </c>
      <c r="J599" s="225" t="str">
        <f t="shared" si="31"/>
        <v>WA</v>
      </c>
      <c r="K599" s="231" t="str">
        <f t="shared" si="32"/>
        <v>Pacific</v>
      </c>
      <c r="L599" s="225" t="str">
        <f>INDEX('State '!$A$1:$C$62,MATCH($I599,'State '!$B:$B,0),3)</f>
        <v>Pacific</v>
      </c>
      <c r="M599" s="225" t="str">
        <f>INDEX('State '!$A$1:$C$62,MATCH($J599,'State '!$B:$B,0),3)</f>
        <v>Pacific</v>
      </c>
      <c r="N599" s="225"/>
      <c r="O599" s="178">
        <v>47</v>
      </c>
      <c r="P599" s="199">
        <v>7</v>
      </c>
      <c r="Q599" s="118">
        <v>159.29900000000001</v>
      </c>
      <c r="R599" s="108">
        <v>8</v>
      </c>
      <c r="S599" s="113" t="s">
        <v>138</v>
      </c>
      <c r="T599" s="114" t="s">
        <v>381</v>
      </c>
      <c r="U599" s="225" t="s">
        <v>2506</v>
      </c>
      <c r="V599" s="225" t="s">
        <v>2236</v>
      </c>
      <c r="W599" s="223" t="s">
        <v>2505</v>
      </c>
      <c r="X599" s="223" t="s">
        <v>2907</v>
      </c>
      <c r="Y599" s="156" t="s">
        <v>2571</v>
      </c>
      <c r="Z599" s="93"/>
      <c r="AA599" s="93"/>
      <c r="AB599" s="93"/>
    </row>
    <row r="600" spans="1:28" x14ac:dyDescent="0.2">
      <c r="A600" s="196">
        <v>39990</v>
      </c>
      <c r="B600" s="184" t="s">
        <v>1041</v>
      </c>
      <c r="C600" s="184" t="s">
        <v>312</v>
      </c>
      <c r="D600" s="184" t="s">
        <v>136</v>
      </c>
      <c r="E600" s="184" t="s">
        <v>143</v>
      </c>
      <c r="F600" s="185">
        <v>38991</v>
      </c>
      <c r="G600" s="177">
        <v>2006</v>
      </c>
      <c r="H600" s="171" t="s">
        <v>6</v>
      </c>
      <c r="I600" s="171" t="str">
        <f t="shared" si="30"/>
        <v>TX</v>
      </c>
      <c r="J600" s="171" t="str">
        <f t="shared" si="31"/>
        <v>TX</v>
      </c>
      <c r="K600" s="171" t="str">
        <f t="shared" si="32"/>
        <v>South Central</v>
      </c>
      <c r="L600" s="171" t="str">
        <f>INDEX('State '!$A$1:$C$62,MATCH($I600,'State '!$B:$B,0),3)</f>
        <v>South Central</v>
      </c>
      <c r="M600" s="171" t="str">
        <f>INDEX('State '!$A$1:$C$62,MATCH($J600,'State '!$B:$B,0),3)</f>
        <v>South Central</v>
      </c>
      <c r="N600" s="171"/>
      <c r="O600" s="178">
        <v>25</v>
      </c>
      <c r="P600" s="178">
        <v>25</v>
      </c>
      <c r="Q600" s="178">
        <v>225</v>
      </c>
      <c r="R600" s="177">
        <v>30</v>
      </c>
      <c r="S600" s="171" t="s">
        <v>138</v>
      </c>
      <c r="T600" s="171" t="s">
        <v>187</v>
      </c>
      <c r="U600" s="171" t="s">
        <v>382</v>
      </c>
      <c r="V600" s="171"/>
      <c r="W600" s="170"/>
      <c r="X600" s="170"/>
      <c r="Y600" s="206"/>
      <c r="Z600" s="93"/>
      <c r="AA600" s="93"/>
      <c r="AB600" s="93"/>
    </row>
    <row r="601" spans="1:28" x14ac:dyDescent="0.2">
      <c r="A601" s="196">
        <v>39990</v>
      </c>
      <c r="B601" s="184" t="s">
        <v>1087</v>
      </c>
      <c r="C601" s="184" t="s">
        <v>312</v>
      </c>
      <c r="D601" s="184" t="s">
        <v>136</v>
      </c>
      <c r="E601" s="184" t="s">
        <v>143</v>
      </c>
      <c r="F601" s="185">
        <v>38473</v>
      </c>
      <c r="G601" s="177">
        <v>2005</v>
      </c>
      <c r="H601" s="171" t="s">
        <v>6</v>
      </c>
      <c r="I601" s="171" t="str">
        <f t="shared" si="30"/>
        <v>TX</v>
      </c>
      <c r="J601" s="171" t="str">
        <f t="shared" si="31"/>
        <v>TX</v>
      </c>
      <c r="K601" s="171" t="str">
        <f t="shared" si="32"/>
        <v>South Central</v>
      </c>
      <c r="L601" s="171" t="str">
        <f>INDEX('State '!$A$1:$C$62,MATCH($I601,'State '!$B:$B,0),3)</f>
        <v>South Central</v>
      </c>
      <c r="M601" s="171" t="str">
        <f>INDEX('State '!$A$1:$C$62,MATCH($J601,'State '!$B:$B,0),3)</f>
        <v>South Central</v>
      </c>
      <c r="N601" s="171"/>
      <c r="O601" s="178">
        <v>24</v>
      </c>
      <c r="P601" s="178">
        <v>22</v>
      </c>
      <c r="Q601" s="178">
        <v>225</v>
      </c>
      <c r="R601" s="177">
        <v>30</v>
      </c>
      <c r="S601" s="171" t="s">
        <v>138</v>
      </c>
      <c r="T601" s="171" t="s">
        <v>187</v>
      </c>
      <c r="U601" s="171" t="s">
        <v>382</v>
      </c>
      <c r="V601" s="171"/>
      <c r="W601" s="170"/>
      <c r="X601" s="170"/>
      <c r="Y601" s="170"/>
      <c r="Z601" s="93"/>
      <c r="AA601" s="93"/>
      <c r="AB601" s="93"/>
    </row>
    <row r="602" spans="1:28" ht="51" x14ac:dyDescent="0.2">
      <c r="A602" s="228">
        <v>43517</v>
      </c>
      <c r="B602" s="224" t="s">
        <v>2700</v>
      </c>
      <c r="C602" s="224" t="s">
        <v>2635</v>
      </c>
      <c r="D602" s="224" t="s">
        <v>140</v>
      </c>
      <c r="E602" s="224" t="s">
        <v>143</v>
      </c>
      <c r="F602" s="227">
        <v>43480</v>
      </c>
      <c r="G602" s="229">
        <v>2019</v>
      </c>
      <c r="H602" s="228" t="s">
        <v>6</v>
      </c>
      <c r="I602" s="225" t="str">
        <f t="shared" si="30"/>
        <v>TX</v>
      </c>
      <c r="J602" s="225" t="str">
        <f t="shared" si="31"/>
        <v>TX</v>
      </c>
      <c r="K602" s="231" t="str">
        <f t="shared" si="32"/>
        <v>South Central</v>
      </c>
      <c r="L602" s="225" t="str">
        <f>INDEX('State '!$A$1:$C$62,MATCH($I602,'State '!$B:$B,0),3)</f>
        <v>South Central</v>
      </c>
      <c r="M602" s="225" t="str">
        <f>INDEX('State '!$A$1:$C$62,MATCH($J602,'State '!$B:$B,0),3)</f>
        <v>South Central</v>
      </c>
      <c r="N602" s="225"/>
      <c r="O602" s="178"/>
      <c r="P602" s="233"/>
      <c r="Q602" s="232">
        <v>150</v>
      </c>
      <c r="R602" s="229" t="s">
        <v>384</v>
      </c>
      <c r="S602" s="228" t="s">
        <v>138</v>
      </c>
      <c r="T602" s="228" t="s">
        <v>2665</v>
      </c>
      <c r="U602" s="228" t="s">
        <v>382</v>
      </c>
      <c r="V602" s="225" t="s">
        <v>2236</v>
      </c>
      <c r="W602" s="170" t="s">
        <v>2780</v>
      </c>
      <c r="X602" s="170"/>
      <c r="Y602" s="170" t="s">
        <v>2636</v>
      </c>
      <c r="Z602" s="93"/>
      <c r="AA602" s="93"/>
      <c r="AB602" s="93"/>
    </row>
    <row r="603" spans="1:28" x14ac:dyDescent="0.2">
      <c r="A603" s="171">
        <v>39990</v>
      </c>
      <c r="B603" s="184" t="s">
        <v>1246</v>
      </c>
      <c r="C603" s="184" t="s">
        <v>337</v>
      </c>
      <c r="D603" s="184" t="s">
        <v>140</v>
      </c>
      <c r="E603" s="184" t="s">
        <v>143</v>
      </c>
      <c r="F603" s="185">
        <v>37742</v>
      </c>
      <c r="G603" s="177">
        <v>2003</v>
      </c>
      <c r="H603" s="171" t="s">
        <v>8</v>
      </c>
      <c r="I603" s="171" t="str">
        <f t="shared" si="30"/>
        <v>OH</v>
      </c>
      <c r="J603" s="171" t="str">
        <f t="shared" si="31"/>
        <v>OH</v>
      </c>
      <c r="K603" s="171" t="str">
        <f t="shared" si="32"/>
        <v>Northeast</v>
      </c>
      <c r="L603" s="171" t="str">
        <f>INDEX('State '!$A$1:$C$62,MATCH($I603,'State '!$B:$B,0),3)</f>
        <v>Northeast</v>
      </c>
      <c r="M603" s="171" t="str">
        <f>INDEX('State '!$A$1:$C$62,MATCH($J603,'State '!$B:$B,0),3)</f>
        <v>Northeast</v>
      </c>
      <c r="N603" s="171"/>
      <c r="O603" s="178">
        <v>2</v>
      </c>
      <c r="P603" s="178"/>
      <c r="Q603" s="178">
        <v>42</v>
      </c>
      <c r="R603" s="177">
        <v>12</v>
      </c>
      <c r="S603" s="171" t="s">
        <v>138</v>
      </c>
      <c r="T603" s="171" t="s">
        <v>187</v>
      </c>
      <c r="U603" s="171" t="s">
        <v>382</v>
      </c>
      <c r="V603" s="171"/>
      <c r="W603" s="170"/>
      <c r="X603" s="170"/>
      <c r="Y603" s="170"/>
      <c r="Z603" s="93"/>
      <c r="AA603" s="93"/>
      <c r="AB603" s="93"/>
    </row>
    <row r="604" spans="1:28" x14ac:dyDescent="0.2">
      <c r="A604" s="171">
        <v>41339</v>
      </c>
      <c r="B604" s="184" t="s">
        <v>430</v>
      </c>
      <c r="C604" s="184" t="s">
        <v>1932</v>
      </c>
      <c r="D604" s="184" t="s">
        <v>140</v>
      </c>
      <c r="E604" s="184" t="s">
        <v>143</v>
      </c>
      <c r="F604" s="185">
        <v>41950</v>
      </c>
      <c r="G604" s="177">
        <v>2014</v>
      </c>
      <c r="H604" s="171" t="s">
        <v>403</v>
      </c>
      <c r="I604" s="171" t="str">
        <f t="shared" si="30"/>
        <v>PA</v>
      </c>
      <c r="J604" s="171" t="str">
        <f t="shared" si="31"/>
        <v>NY</v>
      </c>
      <c r="K604" s="171" t="str">
        <f t="shared" si="32"/>
        <v>Northeast</v>
      </c>
      <c r="L604" s="171" t="str">
        <f>INDEX('State '!$A$1:$C$62,MATCH($I604,'State '!$B:$B,0),3)</f>
        <v>Northeast</v>
      </c>
      <c r="M604" s="171" t="str">
        <f>INDEX('State '!$A$1:$C$62,MATCH($J604,'State '!$B:$B,0),3)</f>
        <v>Northeast</v>
      </c>
      <c r="N604" s="171"/>
      <c r="O604" s="178">
        <v>48.5</v>
      </c>
      <c r="P604" s="178"/>
      <c r="Q604" s="178">
        <v>100</v>
      </c>
      <c r="R604" s="177"/>
      <c r="S604" s="171" t="s">
        <v>135</v>
      </c>
      <c r="T604" s="171" t="s">
        <v>381</v>
      </c>
      <c r="U604" s="171" t="s">
        <v>2043</v>
      </c>
      <c r="V604" s="171"/>
      <c r="W604" s="170"/>
      <c r="X604" s="170"/>
      <c r="Y604" s="170"/>
      <c r="Z604" s="93"/>
      <c r="AA604" s="93"/>
      <c r="AB604" s="93"/>
    </row>
    <row r="605" spans="1:28" x14ac:dyDescent="0.2">
      <c r="A605" s="171">
        <v>39990</v>
      </c>
      <c r="B605" s="172" t="s">
        <v>974</v>
      </c>
      <c r="C605" s="172" t="s">
        <v>206</v>
      </c>
      <c r="D605" s="172" t="s">
        <v>140</v>
      </c>
      <c r="E605" s="173" t="s">
        <v>143</v>
      </c>
      <c r="F605" s="174">
        <v>39387</v>
      </c>
      <c r="G605" s="181">
        <v>2007</v>
      </c>
      <c r="H605" s="171" t="s">
        <v>975</v>
      </c>
      <c r="I605" s="171" t="str">
        <f t="shared" si="30"/>
        <v>NY</v>
      </c>
      <c r="J605" s="171" t="str">
        <f t="shared" si="31"/>
        <v>MA</v>
      </c>
      <c r="K605" s="171" t="str">
        <f t="shared" si="32"/>
        <v>Northeast</v>
      </c>
      <c r="L605" s="171" t="str">
        <f>INDEX('State '!$A$1:$C$62,MATCH($I605,'State '!$B:$B,0),3)</f>
        <v>Northeast</v>
      </c>
      <c r="M605" s="171" t="str">
        <f>INDEX('State '!$A$1:$C$62,MATCH($J605,'State '!$B:$B,0),3)</f>
        <v>Northeast</v>
      </c>
      <c r="N605" s="171"/>
      <c r="O605" s="178">
        <v>110.8</v>
      </c>
      <c r="P605" s="177"/>
      <c r="Q605" s="177">
        <v>136</v>
      </c>
      <c r="R605" s="178">
        <v>24</v>
      </c>
      <c r="S605" s="179" t="s">
        <v>135</v>
      </c>
      <c r="T605" s="176" t="s">
        <v>381</v>
      </c>
      <c r="U605" s="180" t="s">
        <v>976</v>
      </c>
      <c r="V605" s="171"/>
      <c r="W605" s="170"/>
      <c r="X605" s="170"/>
      <c r="Y605" s="170"/>
      <c r="Z605" s="93"/>
      <c r="AA605" s="93"/>
      <c r="AB605" s="93"/>
    </row>
    <row r="606" spans="1:28" x14ac:dyDescent="0.2">
      <c r="A606" s="171">
        <v>39990</v>
      </c>
      <c r="B606" s="172" t="s">
        <v>1050</v>
      </c>
      <c r="C606" s="172" t="s">
        <v>206</v>
      </c>
      <c r="D606" s="172" t="s">
        <v>140</v>
      </c>
      <c r="E606" s="173" t="s">
        <v>143</v>
      </c>
      <c r="F606" s="174">
        <v>39037</v>
      </c>
      <c r="G606" s="181">
        <v>2006</v>
      </c>
      <c r="H606" s="171" t="s">
        <v>400</v>
      </c>
      <c r="I606" s="171" t="str">
        <f t="shared" si="30"/>
        <v>PA</v>
      </c>
      <c r="J606" s="171" t="str">
        <f t="shared" si="31"/>
        <v>NJ</v>
      </c>
      <c r="K606" s="171" t="str">
        <f t="shared" si="32"/>
        <v>Northeast</v>
      </c>
      <c r="L606" s="171" t="str">
        <f>INDEX('State '!$A$1:$C$62,MATCH($I606,'State '!$B:$B,0),3)</f>
        <v>Northeast</v>
      </c>
      <c r="M606" s="171" t="str">
        <f>INDEX('State '!$A$1:$C$62,MATCH($J606,'State '!$B:$B,0),3)</f>
        <v>Northeast</v>
      </c>
      <c r="N606" s="171"/>
      <c r="O606" s="178">
        <v>39</v>
      </c>
      <c r="P606" s="177">
        <v>6</v>
      </c>
      <c r="Q606" s="177">
        <v>101</v>
      </c>
      <c r="R606" s="178">
        <v>30</v>
      </c>
      <c r="S606" s="179" t="s">
        <v>135</v>
      </c>
      <c r="T606" s="176" t="s">
        <v>381</v>
      </c>
      <c r="U606" s="180" t="s">
        <v>1051</v>
      </c>
      <c r="V606" s="171"/>
      <c r="W606" s="170"/>
      <c r="X606" s="170"/>
      <c r="Y606" s="170"/>
      <c r="Z606" s="93"/>
      <c r="AA606" s="93"/>
      <c r="AB606" s="93"/>
    </row>
    <row r="607" spans="1:28" x14ac:dyDescent="0.2">
      <c r="A607" s="225">
        <v>43199</v>
      </c>
      <c r="B607" s="83" t="s">
        <v>2030</v>
      </c>
      <c r="C607" s="83" t="s">
        <v>206</v>
      </c>
      <c r="D607" s="83" t="s">
        <v>136</v>
      </c>
      <c r="E607" s="223" t="s">
        <v>2437</v>
      </c>
      <c r="F607" s="65"/>
      <c r="G607" s="122"/>
      <c r="H607" s="225" t="s">
        <v>2031</v>
      </c>
      <c r="I607" s="225" t="str">
        <f t="shared" si="30"/>
        <v>PA</v>
      </c>
      <c r="J607" s="225" t="str">
        <f t="shared" si="31"/>
        <v>MA</v>
      </c>
      <c r="K607" s="231" t="str">
        <f t="shared" si="32"/>
        <v>Northeast</v>
      </c>
      <c r="L607" s="225" t="str">
        <f>INDEX('State '!$A$1:$C$62,MATCH($I607,'State '!$B:$B,0),3)</f>
        <v>Northeast</v>
      </c>
      <c r="M607" s="225" t="str">
        <f>INDEX('State '!$A$1:$C$62,MATCH($J607,'State '!$B:$B,0),3)</f>
        <v>Northeast</v>
      </c>
      <c r="N607" s="225"/>
      <c r="O607" s="178">
        <v>3300</v>
      </c>
      <c r="P607" s="200">
        <f>161+179</f>
        <v>340</v>
      </c>
      <c r="Q607" s="118">
        <v>1300</v>
      </c>
      <c r="R607" s="66">
        <v>36</v>
      </c>
      <c r="S607" s="113" t="s">
        <v>135</v>
      </c>
      <c r="T607" s="114" t="s">
        <v>381</v>
      </c>
      <c r="U607" s="115" t="s">
        <v>2255</v>
      </c>
      <c r="V607" s="225" t="s">
        <v>2239</v>
      </c>
      <c r="W607" s="223"/>
      <c r="X607" s="223"/>
      <c r="Y607" s="226"/>
      <c r="Z607" s="93"/>
      <c r="AA607" s="93"/>
      <c r="AB607" s="93"/>
    </row>
    <row r="608" spans="1:28" x14ac:dyDescent="0.2">
      <c r="A608" s="171">
        <v>41215</v>
      </c>
      <c r="B608" s="172" t="s">
        <v>447</v>
      </c>
      <c r="C608" s="172" t="s">
        <v>223</v>
      </c>
      <c r="D608" s="172" t="s">
        <v>140</v>
      </c>
      <c r="E608" s="173" t="s">
        <v>143</v>
      </c>
      <c r="F608" s="174">
        <v>41213</v>
      </c>
      <c r="G608" s="181">
        <v>2012</v>
      </c>
      <c r="H608" s="171" t="s">
        <v>7</v>
      </c>
      <c r="I608" s="171" t="str">
        <f t="shared" si="30"/>
        <v>PA</v>
      </c>
      <c r="J608" s="171" t="str">
        <f t="shared" si="31"/>
        <v>PA</v>
      </c>
      <c r="K608" s="171" t="str">
        <f t="shared" si="32"/>
        <v>Northeast</v>
      </c>
      <c r="L608" s="171" t="str">
        <f>INDEX('State '!$A$1:$C$62,MATCH($I608,'State '!$B:$B,0),3)</f>
        <v>Northeast</v>
      </c>
      <c r="M608" s="171" t="str">
        <f>INDEX('State '!$A$1:$C$62,MATCH($J608,'State '!$B:$B,0),3)</f>
        <v>Northeast</v>
      </c>
      <c r="N608" s="171"/>
      <c r="O608" s="178">
        <v>97.3</v>
      </c>
      <c r="P608" s="177"/>
      <c r="Q608" s="177">
        <v>200</v>
      </c>
      <c r="R608" s="178"/>
      <c r="S608" s="179" t="s">
        <v>135</v>
      </c>
      <c r="T608" s="176" t="s">
        <v>381</v>
      </c>
      <c r="U608" s="180" t="s">
        <v>448</v>
      </c>
      <c r="V608" s="171"/>
      <c r="W608" s="170"/>
      <c r="X608" s="170"/>
      <c r="Y608" s="170"/>
      <c r="Z608" s="93"/>
      <c r="AA608" s="93"/>
      <c r="AB608" s="93"/>
    </row>
    <row r="609" spans="1:28" x14ac:dyDescent="0.2">
      <c r="A609" s="171">
        <v>41198</v>
      </c>
      <c r="B609" s="172" t="s">
        <v>473</v>
      </c>
      <c r="C609" s="172" t="s">
        <v>206</v>
      </c>
      <c r="D609" s="172" t="s">
        <v>140</v>
      </c>
      <c r="E609" s="173" t="s">
        <v>143</v>
      </c>
      <c r="F609" s="174">
        <v>41201</v>
      </c>
      <c r="G609" s="181">
        <v>2012</v>
      </c>
      <c r="H609" s="171" t="s">
        <v>388</v>
      </c>
      <c r="I609" s="171" t="str">
        <f t="shared" si="30"/>
        <v>PA</v>
      </c>
      <c r="J609" s="171" t="str">
        <f t="shared" si="31"/>
        <v>NY</v>
      </c>
      <c r="K609" s="171" t="str">
        <f t="shared" si="32"/>
        <v>Northeast</v>
      </c>
      <c r="L609" s="171" t="str">
        <f>INDEX('State '!$A$1:$C$62,MATCH($I609,'State '!$B:$B,0),3)</f>
        <v>Northeast</v>
      </c>
      <c r="M609" s="171" t="str">
        <f>INDEX('State '!$A$1:$C$62,MATCH($J609,'State '!$B:$B,0),3)</f>
        <v>Northeast</v>
      </c>
      <c r="N609" s="171"/>
      <c r="O609" s="178">
        <v>100</v>
      </c>
      <c r="P609" s="177">
        <v>7</v>
      </c>
      <c r="Q609" s="177">
        <v>250</v>
      </c>
      <c r="R609" s="178">
        <v>30</v>
      </c>
      <c r="S609" s="179" t="s">
        <v>135</v>
      </c>
      <c r="T609" s="176" t="s">
        <v>381</v>
      </c>
      <c r="U609" s="180" t="s">
        <v>474</v>
      </c>
      <c r="V609" s="171"/>
      <c r="W609" s="170"/>
      <c r="X609" s="170"/>
      <c r="Y609" s="170"/>
      <c r="Z609" s="93"/>
      <c r="AA609" s="93"/>
      <c r="AB609" s="93"/>
    </row>
    <row r="610" spans="1:28" x14ac:dyDescent="0.2">
      <c r="A610" s="225">
        <v>43970</v>
      </c>
      <c r="B610" s="224" t="s">
        <v>2332</v>
      </c>
      <c r="C610" s="224" t="s">
        <v>1932</v>
      </c>
      <c r="D610" s="224" t="s">
        <v>136</v>
      </c>
      <c r="E610" s="224" t="s">
        <v>2437</v>
      </c>
      <c r="F610" s="227"/>
      <c r="G610" s="229" t="s">
        <v>382</v>
      </c>
      <c r="H610" s="228" t="s">
        <v>403</v>
      </c>
      <c r="I610" s="228" t="str">
        <f t="shared" si="30"/>
        <v>PA</v>
      </c>
      <c r="J610" s="228" t="str">
        <f t="shared" si="31"/>
        <v>NY</v>
      </c>
      <c r="K610" s="231" t="str">
        <f t="shared" si="32"/>
        <v>Northeast</v>
      </c>
      <c r="L610" s="225" t="str">
        <f>INDEX('State '!$A$1:$C$62,MATCH($I610,'State '!$B:$B,0),3)</f>
        <v>Northeast</v>
      </c>
      <c r="M610" s="225" t="str">
        <f>INDEX('State '!$A$1:$C$62,MATCH($J610,'State '!$B:$B,0),3)</f>
        <v>Northeast</v>
      </c>
      <c r="N610" s="225"/>
      <c r="O610" s="178">
        <v>926.5</v>
      </c>
      <c r="P610" s="178">
        <v>37.1</v>
      </c>
      <c r="Q610" s="232">
        <v>400</v>
      </c>
      <c r="R610" s="229">
        <v>42</v>
      </c>
      <c r="S610" s="228" t="s">
        <v>135</v>
      </c>
      <c r="T610" s="228" t="s">
        <v>381</v>
      </c>
      <c r="U610" s="228" t="s">
        <v>2333</v>
      </c>
      <c r="V610" s="225" t="s">
        <v>2239</v>
      </c>
      <c r="W610" s="223" t="s">
        <v>3120</v>
      </c>
      <c r="X610" s="223"/>
      <c r="Y610" s="226"/>
      <c r="Z610" s="93"/>
      <c r="AA610" s="93"/>
      <c r="AB610" s="93"/>
    </row>
    <row r="611" spans="1:28" x14ac:dyDescent="0.2">
      <c r="A611" s="171">
        <v>41531</v>
      </c>
      <c r="B611" s="172" t="s">
        <v>402</v>
      </c>
      <c r="C611" s="172" t="s">
        <v>1932</v>
      </c>
      <c r="D611" s="172" t="s">
        <v>140</v>
      </c>
      <c r="E611" s="173" t="s">
        <v>143</v>
      </c>
      <c r="F611" s="174">
        <v>41575</v>
      </c>
      <c r="G611" s="181">
        <v>2013</v>
      </c>
      <c r="H611" s="171" t="s">
        <v>400</v>
      </c>
      <c r="I611" s="171" t="str">
        <f t="shared" si="30"/>
        <v>PA</v>
      </c>
      <c r="J611" s="171" t="str">
        <f t="shared" si="31"/>
        <v>NJ</v>
      </c>
      <c r="K611" s="171" t="str">
        <f t="shared" si="32"/>
        <v>Northeast</v>
      </c>
      <c r="L611" s="171" t="str">
        <f>INDEX('State '!$A$1:$C$62,MATCH($I611,'State '!$B:$B,0),3)</f>
        <v>Northeast</v>
      </c>
      <c r="M611" s="171" t="str">
        <f>INDEX('State '!$A$1:$C$62,MATCH($J611,'State '!$B:$B,0),3)</f>
        <v>Northeast</v>
      </c>
      <c r="N611" s="171"/>
      <c r="O611" s="178">
        <v>390</v>
      </c>
      <c r="P611" s="177">
        <v>12.5</v>
      </c>
      <c r="Q611" s="177">
        <v>250</v>
      </c>
      <c r="R611" s="178" t="s">
        <v>470</v>
      </c>
      <c r="S611" s="179" t="s">
        <v>135</v>
      </c>
      <c r="T611" s="176" t="s">
        <v>381</v>
      </c>
      <c r="U611" s="180" t="s">
        <v>426</v>
      </c>
      <c r="V611" s="171"/>
      <c r="W611" s="170"/>
      <c r="X611" s="170"/>
      <c r="Y611" s="170"/>
      <c r="Z611" s="93"/>
      <c r="AA611" s="93"/>
      <c r="AB611" s="93"/>
    </row>
    <row r="612" spans="1:28" x14ac:dyDescent="0.2">
      <c r="A612" s="171">
        <v>41617</v>
      </c>
      <c r="B612" s="184" t="s">
        <v>399</v>
      </c>
      <c r="C612" s="184" t="s">
        <v>206</v>
      </c>
      <c r="D612" s="184" t="s">
        <v>140</v>
      </c>
      <c r="E612" s="184" t="s">
        <v>143</v>
      </c>
      <c r="F612" s="185">
        <v>41613</v>
      </c>
      <c r="G612" s="177">
        <v>2013</v>
      </c>
      <c r="H612" s="171" t="s">
        <v>400</v>
      </c>
      <c r="I612" s="171" t="str">
        <f t="shared" si="30"/>
        <v>PA</v>
      </c>
      <c r="J612" s="171" t="str">
        <f t="shared" si="31"/>
        <v>NJ</v>
      </c>
      <c r="K612" s="171" t="str">
        <f t="shared" si="32"/>
        <v>Northeast</v>
      </c>
      <c r="L612" s="171" t="str">
        <f>INDEX('State '!$A$1:$C$62,MATCH($I612,'State '!$B:$B,0),3)</f>
        <v>Northeast</v>
      </c>
      <c r="M612" s="171" t="str">
        <f>INDEX('State '!$A$1:$C$62,MATCH($J612,'State '!$B:$B,0),3)</f>
        <v>Northeast</v>
      </c>
      <c r="N612" s="171"/>
      <c r="O612" s="178">
        <v>500</v>
      </c>
      <c r="P612" s="178">
        <v>40.299999999999997</v>
      </c>
      <c r="Q612" s="178">
        <v>636</v>
      </c>
      <c r="R612" s="177">
        <v>24</v>
      </c>
      <c r="S612" s="171" t="s">
        <v>135</v>
      </c>
      <c r="T612" s="171" t="s">
        <v>381</v>
      </c>
      <c r="U612" s="171" t="s">
        <v>2124</v>
      </c>
      <c r="V612" s="171"/>
      <c r="W612" s="170"/>
      <c r="X612" s="170"/>
      <c r="Y612" s="170"/>
      <c r="Z612" s="93"/>
      <c r="AA612" s="93"/>
      <c r="AB612" s="93"/>
    </row>
    <row r="613" spans="1:28" x14ac:dyDescent="0.2">
      <c r="A613" s="171">
        <v>40647</v>
      </c>
      <c r="B613" s="172" t="s">
        <v>2126</v>
      </c>
      <c r="C613" s="172" t="s">
        <v>231</v>
      </c>
      <c r="D613" s="172" t="s">
        <v>134</v>
      </c>
      <c r="E613" s="173" t="s">
        <v>143</v>
      </c>
      <c r="F613" s="174">
        <v>40786</v>
      </c>
      <c r="G613" s="181">
        <v>2011</v>
      </c>
      <c r="H613" s="171" t="s">
        <v>1803</v>
      </c>
      <c r="I613" s="171" t="str">
        <f t="shared" si="30"/>
        <v>VA</v>
      </c>
      <c r="J613" s="171" t="str">
        <f t="shared" si="31"/>
        <v>TN</v>
      </c>
      <c r="K613" s="171" t="str">
        <f t="shared" si="32"/>
        <v>Northeast, Midwest</v>
      </c>
      <c r="L613" s="171" t="str">
        <f>INDEX('State '!$A$1:$C$62,MATCH($I613,'State '!$B:$B,0),3)</f>
        <v>Northeast</v>
      </c>
      <c r="M613" s="171" t="str">
        <f>INDEX('State '!$A$1:$C$62,MATCH($J613,'State '!$B:$B,0),3)</f>
        <v>Midwest</v>
      </c>
      <c r="N613" s="171"/>
      <c r="O613" s="178">
        <v>135</v>
      </c>
      <c r="P613" s="177">
        <v>28</v>
      </c>
      <c r="Q613" s="177">
        <v>150</v>
      </c>
      <c r="R613" s="178">
        <v>24</v>
      </c>
      <c r="S613" s="179" t="s">
        <v>135</v>
      </c>
      <c r="T613" s="176" t="s">
        <v>381</v>
      </c>
      <c r="U613" s="180" t="s">
        <v>510</v>
      </c>
      <c r="V613" s="171"/>
      <c r="W613" s="170"/>
      <c r="X613" s="170"/>
      <c r="Y613" s="170"/>
      <c r="Z613" s="93"/>
      <c r="AA613" s="93"/>
      <c r="AB613" s="93"/>
    </row>
    <row r="614" spans="1:28" x14ac:dyDescent="0.2">
      <c r="A614" s="171">
        <v>42342</v>
      </c>
      <c r="B614" s="184" t="s">
        <v>2025</v>
      </c>
      <c r="C614" s="184" t="s">
        <v>201</v>
      </c>
      <c r="D614" s="184" t="s">
        <v>140</v>
      </c>
      <c r="E614" s="184" t="s">
        <v>143</v>
      </c>
      <c r="F614" s="185">
        <v>42341</v>
      </c>
      <c r="G614" s="177">
        <v>2015</v>
      </c>
      <c r="H614" s="171" t="s">
        <v>10</v>
      </c>
      <c r="I614" s="171" t="str">
        <f t="shared" si="30"/>
        <v>NY</v>
      </c>
      <c r="J614" s="171" t="str">
        <f t="shared" si="31"/>
        <v>NY</v>
      </c>
      <c r="K614" s="171" t="str">
        <f t="shared" si="32"/>
        <v>Northeast</v>
      </c>
      <c r="L614" s="171" t="str">
        <f>INDEX('State '!$A$1:$C$62,MATCH($I614,'State '!$B:$B,0),3)</f>
        <v>Northeast</v>
      </c>
      <c r="M614" s="171" t="str">
        <f>INDEX('State '!$A$1:$C$62,MATCH($J614,'State '!$B:$B,0),3)</f>
        <v>Northeast</v>
      </c>
      <c r="N614" s="171"/>
      <c r="O614" s="178">
        <v>65.7</v>
      </c>
      <c r="P614" s="178"/>
      <c r="Q614" s="178">
        <v>140</v>
      </c>
      <c r="R614" s="177"/>
      <c r="S614" s="171" t="s">
        <v>135</v>
      </c>
      <c r="T614" s="171" t="s">
        <v>381</v>
      </c>
      <c r="U614" s="171" t="s">
        <v>2026</v>
      </c>
      <c r="V614" s="171" t="s">
        <v>2236</v>
      </c>
      <c r="W614" s="170"/>
      <c r="X614" s="170"/>
      <c r="Y614" s="170"/>
      <c r="Z614" s="93"/>
      <c r="AA614" s="93"/>
      <c r="AB614" s="93"/>
    </row>
    <row r="615" spans="1:28" x14ac:dyDescent="0.2">
      <c r="A615" s="171">
        <v>41215</v>
      </c>
      <c r="B615" s="184" t="s">
        <v>482</v>
      </c>
      <c r="C615" s="184" t="s">
        <v>201</v>
      </c>
      <c r="D615" s="184" t="s">
        <v>140</v>
      </c>
      <c r="E615" s="184" t="s">
        <v>143</v>
      </c>
      <c r="F615" s="185">
        <v>41213</v>
      </c>
      <c r="G615" s="177">
        <v>2012</v>
      </c>
      <c r="H615" s="171" t="s">
        <v>388</v>
      </c>
      <c r="I615" s="171" t="str">
        <f t="shared" si="30"/>
        <v>PA</v>
      </c>
      <c r="J615" s="171" t="str">
        <f t="shared" si="31"/>
        <v>NY</v>
      </c>
      <c r="K615" s="171" t="str">
        <f t="shared" si="32"/>
        <v>Northeast</v>
      </c>
      <c r="L615" s="171" t="str">
        <f>INDEX('State '!$A$1:$C$62,MATCH($I615,'State '!$B:$B,0),3)</f>
        <v>Northeast</v>
      </c>
      <c r="M615" s="171" t="str">
        <f>INDEX('State '!$A$1:$C$62,MATCH($J615,'State '!$B:$B,0),3)</f>
        <v>Northeast</v>
      </c>
      <c r="N615" s="171"/>
      <c r="O615" s="178">
        <v>80</v>
      </c>
      <c r="P615" s="178">
        <v>0</v>
      </c>
      <c r="Q615" s="178">
        <v>320</v>
      </c>
      <c r="R615" s="177"/>
      <c r="S615" s="171" t="s">
        <v>135</v>
      </c>
      <c r="T615" s="171" t="s">
        <v>465</v>
      </c>
      <c r="U615" s="171" t="s">
        <v>483</v>
      </c>
      <c r="V615" s="171"/>
      <c r="W615" s="170"/>
      <c r="X615" s="170"/>
      <c r="Y615" s="170"/>
      <c r="Z615" s="93"/>
      <c r="AA615" s="93"/>
      <c r="AB615" s="93"/>
    </row>
    <row r="616" spans="1:28" x14ac:dyDescent="0.2">
      <c r="A616" s="171">
        <v>39990</v>
      </c>
      <c r="B616" s="184" t="s">
        <v>1067</v>
      </c>
      <c r="C616" s="184" t="s">
        <v>227</v>
      </c>
      <c r="D616" s="184" t="s">
        <v>140</v>
      </c>
      <c r="E616" s="184" t="s">
        <v>143</v>
      </c>
      <c r="F616" s="185">
        <v>38838</v>
      </c>
      <c r="G616" s="177">
        <v>2006</v>
      </c>
      <c r="H616" s="171" t="s">
        <v>1068</v>
      </c>
      <c r="I616" s="171" t="str">
        <f t="shared" si="30"/>
        <v>IA</v>
      </c>
      <c r="J616" s="171" t="str">
        <f t="shared" si="31"/>
        <v>IN</v>
      </c>
      <c r="K616" s="171" t="str">
        <f t="shared" si="32"/>
        <v>Midwest</v>
      </c>
      <c r="L616" s="171" t="str">
        <f>INDEX('State '!$A$1:$C$62,MATCH($I616,'State '!$B:$B,0),3)</f>
        <v>Midwest</v>
      </c>
      <c r="M616" s="171" t="str">
        <f>INDEX('State '!$A$1:$C$62,MATCH($J616,'State '!$B:$B,0),3)</f>
        <v>Midwest</v>
      </c>
      <c r="N616" s="171"/>
      <c r="O616" s="178">
        <v>20.7</v>
      </c>
      <c r="P616" s="178"/>
      <c r="Q616" s="178">
        <v>130</v>
      </c>
      <c r="R616" s="177"/>
      <c r="S616" s="171" t="s">
        <v>135</v>
      </c>
      <c r="T616" s="171" t="s">
        <v>381</v>
      </c>
      <c r="U616" s="171" t="s">
        <v>1069</v>
      </c>
      <c r="V616" s="171"/>
      <c r="W616" s="170"/>
      <c r="X616" s="170"/>
      <c r="Y616" s="170"/>
      <c r="Z616" s="93"/>
      <c r="AA616" s="93"/>
      <c r="AB616" s="93"/>
    </row>
    <row r="617" spans="1:28" x14ac:dyDescent="0.2">
      <c r="A617" s="171">
        <v>40248</v>
      </c>
      <c r="B617" s="172" t="s">
        <v>645</v>
      </c>
      <c r="C617" s="172" t="s">
        <v>227</v>
      </c>
      <c r="D617" s="172" t="s">
        <v>140</v>
      </c>
      <c r="E617" s="184" t="s">
        <v>143</v>
      </c>
      <c r="F617" s="185">
        <v>39877</v>
      </c>
      <c r="G617" s="177">
        <v>2009</v>
      </c>
      <c r="H617" s="171" t="s">
        <v>646</v>
      </c>
      <c r="I617" s="171" t="str">
        <f t="shared" si="30"/>
        <v>IL</v>
      </c>
      <c r="J617" s="171" t="str">
        <f t="shared" si="31"/>
        <v>IA</v>
      </c>
      <c r="K617" s="171" t="str">
        <f t="shared" si="32"/>
        <v>Midwest</v>
      </c>
      <c r="L617" s="171" t="str">
        <f>INDEX('State '!$A$1:$C$62,MATCH($I617,'State '!$B:$B,0),3)</f>
        <v>Midwest</v>
      </c>
      <c r="M617" s="171" t="str">
        <f>INDEX('State '!$A$1:$C$62,MATCH($J617,'State '!$B:$B,0),3)</f>
        <v>Midwest</v>
      </c>
      <c r="N617" s="171"/>
      <c r="O617" s="178">
        <v>16.8</v>
      </c>
      <c r="P617" s="178"/>
      <c r="Q617" s="177"/>
      <c r="R617" s="177"/>
      <c r="S617" s="171" t="s">
        <v>135</v>
      </c>
      <c r="T617" s="171" t="s">
        <v>381</v>
      </c>
      <c r="U617" s="171" t="s">
        <v>647</v>
      </c>
      <c r="V617" s="171"/>
      <c r="W617" s="170"/>
      <c r="X617" s="170"/>
      <c r="Y617" s="170"/>
      <c r="Z617" s="93"/>
      <c r="AA617" s="93"/>
      <c r="AB617" s="93"/>
    </row>
    <row r="618" spans="1:28" x14ac:dyDescent="0.2">
      <c r="A618" s="171">
        <v>39990</v>
      </c>
      <c r="B618" s="184" t="s">
        <v>1620</v>
      </c>
      <c r="C618" s="184" t="s">
        <v>227</v>
      </c>
      <c r="D618" s="184" t="s">
        <v>140</v>
      </c>
      <c r="E618" s="184" t="s">
        <v>143</v>
      </c>
      <c r="F618" s="185">
        <v>36151</v>
      </c>
      <c r="G618" s="177">
        <v>1998</v>
      </c>
      <c r="H618" s="171" t="s">
        <v>42</v>
      </c>
      <c r="I618" s="171" t="str">
        <f t="shared" si="30"/>
        <v>IA</v>
      </c>
      <c r="J618" s="171" t="str">
        <f t="shared" si="31"/>
        <v>IA</v>
      </c>
      <c r="K618" s="171" t="str">
        <f t="shared" si="32"/>
        <v>Midwest</v>
      </c>
      <c r="L618" s="171" t="str">
        <f>INDEX('State '!$A$1:$C$62,MATCH($I618,'State '!$B:$B,0),3)</f>
        <v>Midwest</v>
      </c>
      <c r="M618" s="171" t="str">
        <f>INDEX('State '!$A$1:$C$62,MATCH($J618,'State '!$B:$B,0),3)</f>
        <v>Midwest</v>
      </c>
      <c r="N618" s="171"/>
      <c r="O618" s="178"/>
      <c r="P618" s="178">
        <v>142</v>
      </c>
      <c r="Q618" s="178">
        <v>260</v>
      </c>
      <c r="R618" s="177"/>
      <c r="S618" s="171" t="s">
        <v>135</v>
      </c>
      <c r="T618" s="171" t="s">
        <v>381</v>
      </c>
      <c r="U618" s="171" t="s">
        <v>1621</v>
      </c>
      <c r="V618" s="171"/>
      <c r="W618" s="170"/>
      <c r="X618" s="170"/>
      <c r="Y618" s="170"/>
      <c r="Z618" s="93"/>
      <c r="AA618" s="93"/>
      <c r="AB618" s="93"/>
    </row>
    <row r="619" spans="1:28" x14ac:dyDescent="0.2">
      <c r="A619" s="171">
        <v>39990</v>
      </c>
      <c r="B619" s="172" t="s">
        <v>1644</v>
      </c>
      <c r="C619" s="172" t="s">
        <v>227</v>
      </c>
      <c r="D619" s="172" t="s">
        <v>140</v>
      </c>
      <c r="E619" s="184" t="s">
        <v>143</v>
      </c>
      <c r="F619" s="185">
        <v>36151</v>
      </c>
      <c r="G619" s="177">
        <v>1998</v>
      </c>
      <c r="H619" s="171" t="s">
        <v>726</v>
      </c>
      <c r="I619" s="171" t="str">
        <f t="shared" si="30"/>
        <v>IA</v>
      </c>
      <c r="J619" s="171" t="str">
        <f t="shared" si="31"/>
        <v>IL</v>
      </c>
      <c r="K619" s="171" t="str">
        <f t="shared" si="32"/>
        <v>Midwest</v>
      </c>
      <c r="L619" s="171" t="str">
        <f>INDEX('State '!$A$1:$C$62,MATCH($I619,'State '!$B:$B,0),3)</f>
        <v>Midwest</v>
      </c>
      <c r="M619" s="171" t="str">
        <f>INDEX('State '!$A$1:$C$62,MATCH($J619,'State '!$B:$B,0),3)</f>
        <v>Midwest</v>
      </c>
      <c r="N619" s="171"/>
      <c r="O619" s="178"/>
      <c r="P619" s="178">
        <v>200</v>
      </c>
      <c r="Q619" s="177">
        <v>650</v>
      </c>
      <c r="R619" s="177">
        <v>30</v>
      </c>
      <c r="S619" s="171" t="s">
        <v>135</v>
      </c>
      <c r="T619" s="171" t="s">
        <v>381</v>
      </c>
      <c r="U619" s="171" t="s">
        <v>1645</v>
      </c>
      <c r="V619" s="171"/>
      <c r="W619" s="170"/>
      <c r="X619" s="170"/>
      <c r="Y619" s="170"/>
      <c r="Z619" s="93"/>
      <c r="AA619" s="93"/>
      <c r="AB619" s="93"/>
    </row>
    <row r="620" spans="1:28" x14ac:dyDescent="0.2">
      <c r="A620" s="171">
        <v>39990</v>
      </c>
      <c r="B620" s="184" t="s">
        <v>1670</v>
      </c>
      <c r="C620" s="184" t="s">
        <v>227</v>
      </c>
      <c r="D620" s="184" t="s">
        <v>140</v>
      </c>
      <c r="E620" s="184" t="s">
        <v>143</v>
      </c>
      <c r="F620" s="185">
        <v>36151</v>
      </c>
      <c r="G620" s="177">
        <v>1998</v>
      </c>
      <c r="H620" s="171" t="s">
        <v>1671</v>
      </c>
      <c r="I620" s="171" t="str">
        <f t="shared" si="30"/>
        <v>SK</v>
      </c>
      <c r="J620" s="171" t="str">
        <f t="shared" si="31"/>
        <v>IA</v>
      </c>
      <c r="K620" s="171" t="str">
        <f t="shared" si="32"/>
        <v>Canada, Mountain, Midwest</v>
      </c>
      <c r="L620" s="171" t="str">
        <f>INDEX('State '!$A$1:$C$62,MATCH($I620,'State '!$B:$B,0),3)</f>
        <v>Canada</v>
      </c>
      <c r="M620" s="171" t="str">
        <f>INDEX('State '!$A$1:$C$62,MATCH($J620,'State '!$B:$B,0),3)</f>
        <v>Midwest</v>
      </c>
      <c r="N620" s="171" t="s">
        <v>2527</v>
      </c>
      <c r="O620" s="178">
        <v>870</v>
      </c>
      <c r="P620" s="178">
        <v>243</v>
      </c>
      <c r="Q620" s="178">
        <v>700</v>
      </c>
      <c r="R620" s="177" t="s">
        <v>470</v>
      </c>
      <c r="S620" s="171" t="s">
        <v>135</v>
      </c>
      <c r="T620" s="171" t="s">
        <v>381</v>
      </c>
      <c r="U620" s="171" t="s">
        <v>1672</v>
      </c>
      <c r="V620" s="171"/>
      <c r="W620" s="170"/>
      <c r="X620" s="170"/>
      <c r="Y620" s="170"/>
      <c r="Z620" s="93"/>
      <c r="AA620" s="93"/>
      <c r="AB620" s="93"/>
    </row>
    <row r="621" spans="1:28" x14ac:dyDescent="0.2">
      <c r="A621" s="171">
        <v>39990</v>
      </c>
      <c r="B621" s="172" t="s">
        <v>1022</v>
      </c>
      <c r="C621" s="172" t="s">
        <v>309</v>
      </c>
      <c r="D621" s="172" t="s">
        <v>140</v>
      </c>
      <c r="E621" s="173" t="s">
        <v>143</v>
      </c>
      <c r="F621" s="174">
        <v>38895</v>
      </c>
      <c r="G621" s="181">
        <v>2006</v>
      </c>
      <c r="H621" s="171" t="s">
        <v>8</v>
      </c>
      <c r="I621" s="171" t="str">
        <f t="shared" si="30"/>
        <v>OH</v>
      </c>
      <c r="J621" s="171" t="str">
        <f t="shared" si="31"/>
        <v>OH</v>
      </c>
      <c r="K621" s="171" t="str">
        <f t="shared" si="32"/>
        <v>Northeast</v>
      </c>
      <c r="L621" s="171" t="str">
        <f>INDEX('State '!$A$1:$C$62,MATCH($I621,'State '!$B:$B,0),3)</f>
        <v>Northeast</v>
      </c>
      <c r="M621" s="171" t="str">
        <f>INDEX('State '!$A$1:$C$62,MATCH($J621,'State '!$B:$B,0),3)</f>
        <v>Northeast</v>
      </c>
      <c r="N621" s="171"/>
      <c r="O621" s="178">
        <v>41</v>
      </c>
      <c r="P621" s="177">
        <v>24</v>
      </c>
      <c r="Q621" s="177">
        <v>100</v>
      </c>
      <c r="R621" s="178" t="s">
        <v>1023</v>
      </c>
      <c r="S621" s="179" t="s">
        <v>138</v>
      </c>
      <c r="T621" s="176" t="s">
        <v>187</v>
      </c>
      <c r="U621" s="180" t="s">
        <v>382</v>
      </c>
      <c r="V621" s="171"/>
      <c r="W621" s="170"/>
      <c r="X621" s="170"/>
      <c r="Y621" s="170"/>
      <c r="Z621" s="93"/>
      <c r="AA621" s="93"/>
      <c r="AB621" s="93"/>
    </row>
    <row r="622" spans="1:28" ht="25.5" x14ac:dyDescent="0.2">
      <c r="A622" s="225">
        <v>43851</v>
      </c>
      <c r="B622" s="223" t="s">
        <v>3112</v>
      </c>
      <c r="C622" s="223" t="s">
        <v>2799</v>
      </c>
      <c r="D622" s="223" t="s">
        <v>136</v>
      </c>
      <c r="E622" s="223" t="s">
        <v>143</v>
      </c>
      <c r="F622" s="63">
        <v>44044</v>
      </c>
      <c r="G622" s="104">
        <v>2020</v>
      </c>
      <c r="H622" s="225" t="s">
        <v>3113</v>
      </c>
      <c r="I622" s="225" t="str">
        <f t="shared" si="30"/>
        <v>PA</v>
      </c>
      <c r="J622" s="225" t="str">
        <f t="shared" si="31"/>
        <v>WV</v>
      </c>
      <c r="K622" s="231" t="str">
        <f t="shared" si="32"/>
        <v>Northeast</v>
      </c>
      <c r="L622" s="225" t="str">
        <f>INDEX('State '!$A$1:$C$62,MATCH($I622,'State '!$B:$B,0),3)</f>
        <v>Northeast</v>
      </c>
      <c r="M622" s="225" t="str">
        <f>INDEX('State '!$A$1:$C$62,MATCH($J622,'State '!$B:$B,0),3)</f>
        <v>Northeast</v>
      </c>
      <c r="N622" s="225"/>
      <c r="O622" s="178">
        <v>555</v>
      </c>
      <c r="P622" s="178">
        <v>64</v>
      </c>
      <c r="Q622" s="165">
        <v>1600</v>
      </c>
      <c r="R622" s="104"/>
      <c r="S622" s="225" t="s">
        <v>135</v>
      </c>
      <c r="T622" s="225" t="s">
        <v>3114</v>
      </c>
      <c r="U622" s="225" t="s">
        <v>3115</v>
      </c>
      <c r="V622" s="225" t="s">
        <v>2239</v>
      </c>
      <c r="W622" s="223" t="s">
        <v>3116</v>
      </c>
      <c r="X622" s="223"/>
      <c r="Y622" s="167" t="s">
        <v>3128</v>
      </c>
      <c r="Z622" s="93"/>
      <c r="AA622" s="93"/>
      <c r="AB622" s="93"/>
    </row>
    <row r="623" spans="1:28" x14ac:dyDescent="0.2">
      <c r="A623" s="171">
        <v>43124</v>
      </c>
      <c r="B623" s="184" t="s">
        <v>2169</v>
      </c>
      <c r="C623" s="184" t="s">
        <v>260</v>
      </c>
      <c r="D623" s="184" t="s">
        <v>140</v>
      </c>
      <c r="E623" s="184" t="s">
        <v>143</v>
      </c>
      <c r="F623" s="185">
        <v>43040</v>
      </c>
      <c r="G623" s="177">
        <v>2017</v>
      </c>
      <c r="H623" s="171" t="s">
        <v>43</v>
      </c>
      <c r="I623" s="171" t="str">
        <f t="shared" si="30"/>
        <v>NM</v>
      </c>
      <c r="J623" s="171" t="str">
        <f t="shared" si="31"/>
        <v>NM</v>
      </c>
      <c r="K623" s="176" t="str">
        <f t="shared" si="32"/>
        <v>Mountain</v>
      </c>
      <c r="L623" s="171" t="str">
        <f>INDEX('State '!$A$1:$C$62,MATCH($I623,'State '!$B:$B,0),3)</f>
        <v>Mountain</v>
      </c>
      <c r="M623" s="171" t="str">
        <f>INDEX('State '!$A$1:$C$62,MATCH($J623,'State '!$B:$B,0),3)</f>
        <v>Mountain</v>
      </c>
      <c r="N623" s="171"/>
      <c r="O623" s="178">
        <v>44</v>
      </c>
      <c r="P623" s="178">
        <v>5</v>
      </c>
      <c r="Q623" s="178">
        <v>76</v>
      </c>
      <c r="R623" s="177" t="s">
        <v>2234</v>
      </c>
      <c r="S623" s="171" t="s">
        <v>135</v>
      </c>
      <c r="T623" s="171" t="s">
        <v>381</v>
      </c>
      <c r="U623" s="171" t="s">
        <v>2233</v>
      </c>
      <c r="V623" s="171" t="s">
        <v>2236</v>
      </c>
      <c r="W623" s="170"/>
      <c r="X623" s="170"/>
      <c r="Y623" s="170"/>
      <c r="Z623" s="93"/>
      <c r="AA623" s="93"/>
      <c r="AB623" s="93"/>
    </row>
    <row r="624" spans="1:28" ht="25.5" x14ac:dyDescent="0.2">
      <c r="A624" s="225">
        <v>44008</v>
      </c>
      <c r="B624" s="223" t="s">
        <v>2744</v>
      </c>
      <c r="C624" s="223" t="s">
        <v>260</v>
      </c>
      <c r="D624" s="223" t="s">
        <v>136</v>
      </c>
      <c r="E624" s="223" t="s">
        <v>143</v>
      </c>
      <c r="F624" s="63">
        <v>43756</v>
      </c>
      <c r="G624" s="104">
        <v>2019</v>
      </c>
      <c r="H624" s="225" t="s">
        <v>30</v>
      </c>
      <c r="I624" s="225" t="str">
        <f t="shared" si="30"/>
        <v>MN</v>
      </c>
      <c r="J624" s="225" t="str">
        <f t="shared" si="31"/>
        <v>MN</v>
      </c>
      <c r="K624" s="231" t="str">
        <f t="shared" si="32"/>
        <v>Midwest</v>
      </c>
      <c r="L624" s="225" t="str">
        <f>INDEX('State '!$A$1:$C$62,MATCH($I624,'State '!$B:$B,0),3)</f>
        <v>Midwest</v>
      </c>
      <c r="M624" s="225" t="str">
        <f>INDEX('State '!$A$1:$C$62,MATCH($J624,'State '!$B:$B,0),3)</f>
        <v>Midwest</v>
      </c>
      <c r="N624" s="225"/>
      <c r="O624" s="178">
        <v>158.07</v>
      </c>
      <c r="P624" s="199">
        <f>9.9+8.9</f>
        <v>18.8</v>
      </c>
      <c r="Q624" s="165">
        <v>101.411</v>
      </c>
      <c r="R624" s="104" t="s">
        <v>384</v>
      </c>
      <c r="S624" s="225" t="s">
        <v>135</v>
      </c>
      <c r="T624" s="225" t="s">
        <v>381</v>
      </c>
      <c r="U624" s="225" t="s">
        <v>2749</v>
      </c>
      <c r="V624" s="225" t="s">
        <v>2236</v>
      </c>
      <c r="W624" s="223"/>
      <c r="X624" s="223"/>
      <c r="Y624" s="156" t="s">
        <v>2850</v>
      </c>
      <c r="Z624" s="93"/>
      <c r="AA624" s="93"/>
      <c r="AB624" s="93"/>
    </row>
    <row r="625" spans="1:262" x14ac:dyDescent="0.2">
      <c r="A625" s="171">
        <v>39990</v>
      </c>
      <c r="B625" s="184" t="s">
        <v>1111</v>
      </c>
      <c r="C625" s="184" t="s">
        <v>282</v>
      </c>
      <c r="D625" s="184" t="s">
        <v>140</v>
      </c>
      <c r="E625" s="184" t="s">
        <v>143</v>
      </c>
      <c r="F625" s="185">
        <v>38701</v>
      </c>
      <c r="G625" s="177">
        <v>2005</v>
      </c>
      <c r="H625" s="171" t="s">
        <v>0</v>
      </c>
      <c r="I625" s="171" t="str">
        <f t="shared" si="30"/>
        <v>LA</v>
      </c>
      <c r="J625" s="171" t="str">
        <f t="shared" si="31"/>
        <v>LA</v>
      </c>
      <c r="K625" s="171" t="str">
        <f t="shared" si="32"/>
        <v>South Central</v>
      </c>
      <c r="L625" s="171" t="str">
        <f>INDEX('State '!$A$1:$C$62,MATCH($I625,'State '!$B:$B,0),3)</f>
        <v>South Central</v>
      </c>
      <c r="M625" s="171" t="str">
        <f>INDEX('State '!$A$1:$C$62,MATCH($J625,'State '!$B:$B,0),3)</f>
        <v>South Central</v>
      </c>
      <c r="N625" s="171"/>
      <c r="O625" s="178">
        <v>157</v>
      </c>
      <c r="P625" s="178">
        <v>120</v>
      </c>
      <c r="Q625" s="178">
        <v>615</v>
      </c>
      <c r="R625" s="177" t="s">
        <v>413</v>
      </c>
      <c r="S625" s="171" t="s">
        <v>138</v>
      </c>
      <c r="T625" s="171" t="s">
        <v>187</v>
      </c>
      <c r="U625" s="171" t="s">
        <v>382</v>
      </c>
      <c r="V625" s="171"/>
      <c r="W625" s="170"/>
      <c r="X625" s="170"/>
      <c r="Y625" s="170"/>
      <c r="Z625" s="93"/>
      <c r="AA625" s="93"/>
      <c r="AB625" s="93"/>
    </row>
    <row r="626" spans="1:262" ht="25.5" x14ac:dyDescent="0.2">
      <c r="A626" s="171">
        <v>43068</v>
      </c>
      <c r="B626" s="184" t="s">
        <v>2083</v>
      </c>
      <c r="C626" s="184" t="s">
        <v>1997</v>
      </c>
      <c r="D626" s="184" t="s">
        <v>1935</v>
      </c>
      <c r="E626" s="173" t="s">
        <v>143</v>
      </c>
      <c r="F626" s="185">
        <v>42796</v>
      </c>
      <c r="G626" s="177">
        <v>2017</v>
      </c>
      <c r="H626" s="171" t="s">
        <v>1998</v>
      </c>
      <c r="I626" s="171" t="str">
        <f t="shared" si="30"/>
        <v>OH</v>
      </c>
      <c r="J626" s="171" t="str">
        <f t="shared" si="31"/>
        <v>LA</v>
      </c>
      <c r="K626" s="176" t="str">
        <f t="shared" si="32"/>
        <v>Northeast, Midwest, South Central</v>
      </c>
      <c r="L626" s="171" t="str">
        <f>INDEX('State '!$A$1:$C$62,MATCH($I626,'State '!$B:$B,0),3)</f>
        <v>Northeast</v>
      </c>
      <c r="M626" s="171" t="str">
        <f>INDEX('State '!$A$1:$C$62,MATCH($J626,'State '!$B:$B,0),3)</f>
        <v>South Central</v>
      </c>
      <c r="N626" s="171" t="s">
        <v>9</v>
      </c>
      <c r="O626" s="178">
        <v>230</v>
      </c>
      <c r="P626" s="178"/>
      <c r="Q626" s="178">
        <v>284</v>
      </c>
      <c r="R626" s="177"/>
      <c r="S626" s="171" t="s">
        <v>135</v>
      </c>
      <c r="T626" s="171" t="s">
        <v>381</v>
      </c>
      <c r="U626" s="171" t="s">
        <v>2084</v>
      </c>
      <c r="V626" s="171" t="s">
        <v>2239</v>
      </c>
      <c r="W626" s="170"/>
      <c r="X626" s="170"/>
      <c r="Y626" s="170"/>
      <c r="Z626" s="93"/>
      <c r="AA626" s="93"/>
      <c r="AB626" s="93"/>
    </row>
    <row r="627" spans="1:262" x14ac:dyDescent="0.2">
      <c r="A627" s="225">
        <v>43124</v>
      </c>
      <c r="B627" s="223" t="s">
        <v>1947</v>
      </c>
      <c r="C627" s="223" t="s">
        <v>346</v>
      </c>
      <c r="D627" s="223" t="s">
        <v>136</v>
      </c>
      <c r="E627" s="112" t="s">
        <v>2965</v>
      </c>
      <c r="F627" s="63"/>
      <c r="G627" s="104"/>
      <c r="H627" s="225" t="s">
        <v>13</v>
      </c>
      <c r="I627" s="225" t="str">
        <f t="shared" si="30"/>
        <v>CA</v>
      </c>
      <c r="J627" s="225" t="str">
        <f t="shared" si="31"/>
        <v>CA</v>
      </c>
      <c r="K627" s="231" t="str">
        <f t="shared" si="32"/>
        <v>Pacific</v>
      </c>
      <c r="L627" s="225" t="str">
        <f>INDEX('State '!$A$1:$C$62,MATCH($I627,'State '!$B:$B,0),3)</f>
        <v>Pacific</v>
      </c>
      <c r="M627" s="225" t="str">
        <f>INDEX('State '!$A$1:$C$62,MATCH($J627,'State '!$B:$B,0),3)</f>
        <v>Pacific</v>
      </c>
      <c r="N627" s="225"/>
      <c r="O627" s="178">
        <v>621</v>
      </c>
      <c r="P627" s="199">
        <v>63</v>
      </c>
      <c r="Q627" s="165">
        <v>300</v>
      </c>
      <c r="R627" s="104"/>
      <c r="S627" s="225" t="s">
        <v>138</v>
      </c>
      <c r="T627" s="225" t="s">
        <v>2440</v>
      </c>
      <c r="U627" s="225" t="s">
        <v>382</v>
      </c>
      <c r="V627" s="225" t="s">
        <v>2236</v>
      </c>
      <c r="W627" s="223"/>
      <c r="X627" s="223"/>
      <c r="Y627" s="226"/>
      <c r="Z627" s="93"/>
      <c r="AA627" s="93"/>
      <c r="AB627" s="93"/>
    </row>
    <row r="628" spans="1:262" x14ac:dyDescent="0.2">
      <c r="A628" s="171">
        <v>42339</v>
      </c>
      <c r="B628" s="184" t="s">
        <v>2190</v>
      </c>
      <c r="C628" s="184" t="s">
        <v>236</v>
      </c>
      <c r="D628" s="184" t="s">
        <v>140</v>
      </c>
      <c r="E628" s="184" t="s">
        <v>143</v>
      </c>
      <c r="F628" s="185">
        <v>41988</v>
      </c>
      <c r="G628" s="177">
        <v>2014</v>
      </c>
      <c r="H628" s="171" t="s">
        <v>6</v>
      </c>
      <c r="I628" s="171" t="str">
        <f t="shared" si="30"/>
        <v>TX</v>
      </c>
      <c r="J628" s="171" t="str">
        <f t="shared" si="31"/>
        <v>TX</v>
      </c>
      <c r="K628" s="171" t="str">
        <f t="shared" si="32"/>
        <v>South Central</v>
      </c>
      <c r="L628" s="171" t="str">
        <f>INDEX('State '!$A$1:$C$62,MATCH($I628,'State '!$B:$B,0),3)</f>
        <v>South Central</v>
      </c>
      <c r="M628" s="171" t="str">
        <f>INDEX('State '!$A$1:$C$62,MATCH($J628,'State '!$B:$B,0),3)</f>
        <v>South Central</v>
      </c>
      <c r="N628" s="171"/>
      <c r="O628" s="178">
        <v>114</v>
      </c>
      <c r="P628" s="178">
        <v>51</v>
      </c>
      <c r="Q628" s="178">
        <v>800</v>
      </c>
      <c r="R628" s="177"/>
      <c r="S628" s="171"/>
      <c r="T628" s="171" t="s">
        <v>382</v>
      </c>
      <c r="U628" s="171"/>
      <c r="V628" s="171"/>
      <c r="W628" s="170"/>
      <c r="X628" s="170"/>
      <c r="Y628" s="170"/>
      <c r="Z628" s="93"/>
      <c r="AA628" s="93"/>
      <c r="AB628" s="93"/>
    </row>
    <row r="629" spans="1:262" x14ac:dyDescent="0.2">
      <c r="A629" s="171">
        <v>39990</v>
      </c>
      <c r="B629" s="172" t="s">
        <v>2130</v>
      </c>
      <c r="C629" s="172" t="s">
        <v>256</v>
      </c>
      <c r="D629" s="172" t="s">
        <v>140</v>
      </c>
      <c r="E629" s="173" t="s">
        <v>143</v>
      </c>
      <c r="F629" s="174">
        <v>39052</v>
      </c>
      <c r="G629" s="181">
        <v>2006</v>
      </c>
      <c r="H629" s="171" t="s">
        <v>50</v>
      </c>
      <c r="I629" s="171" t="str">
        <f t="shared" si="30"/>
        <v>WA</v>
      </c>
      <c r="J629" s="171" t="str">
        <f t="shared" si="31"/>
        <v>WA</v>
      </c>
      <c r="K629" s="171" t="str">
        <f t="shared" si="32"/>
        <v>Pacific</v>
      </c>
      <c r="L629" s="171" t="str">
        <f>INDEX('State '!$A$1:$C$62,MATCH($I629,'State '!$B:$B,0),3)</f>
        <v>Pacific</v>
      </c>
      <c r="M629" s="171" t="str">
        <f>INDEX('State '!$A$1:$C$62,MATCH($J629,'State '!$B:$B,0),3)</f>
        <v>Pacific</v>
      </c>
      <c r="N629" s="171"/>
      <c r="O629" s="178">
        <v>333</v>
      </c>
      <c r="P629" s="177">
        <v>80</v>
      </c>
      <c r="Q629" s="177">
        <v>360</v>
      </c>
      <c r="R629" s="178" t="s">
        <v>641</v>
      </c>
      <c r="S629" s="179" t="s">
        <v>135</v>
      </c>
      <c r="T629" s="176" t="s">
        <v>381</v>
      </c>
      <c r="U629" s="180" t="s">
        <v>1057</v>
      </c>
      <c r="V629" s="171"/>
      <c r="W629" s="170"/>
      <c r="X629" s="170"/>
      <c r="Y629" s="170"/>
      <c r="Z629" s="93"/>
      <c r="AA629" s="93"/>
      <c r="AB629" s="93"/>
    </row>
    <row r="630" spans="1:262" x14ac:dyDescent="0.2">
      <c r="A630" s="171">
        <v>40248</v>
      </c>
      <c r="B630" s="184" t="s">
        <v>657</v>
      </c>
      <c r="C630" s="184" t="s">
        <v>256</v>
      </c>
      <c r="D630" s="184" t="s">
        <v>140</v>
      </c>
      <c r="E630" s="184" t="s">
        <v>143</v>
      </c>
      <c r="F630" s="185">
        <v>40127</v>
      </c>
      <c r="G630" s="177">
        <v>2009</v>
      </c>
      <c r="H630" s="171" t="s">
        <v>25</v>
      </c>
      <c r="I630" s="171" t="str">
        <f t="shared" si="30"/>
        <v>CO</v>
      </c>
      <c r="J630" s="171" t="str">
        <f t="shared" si="31"/>
        <v>CO</v>
      </c>
      <c r="K630" s="171" t="str">
        <f t="shared" si="32"/>
        <v>Mountain</v>
      </c>
      <c r="L630" s="171" t="str">
        <f>INDEX('State '!$A$1:$C$62,MATCH($I630,'State '!$B:$B,0),3)</f>
        <v>Mountain</v>
      </c>
      <c r="M630" s="171" t="str">
        <f>INDEX('State '!$A$1:$C$62,MATCH($J630,'State '!$B:$B,0),3)</f>
        <v>Mountain</v>
      </c>
      <c r="N630" s="171"/>
      <c r="O630" s="178">
        <v>60.4</v>
      </c>
      <c r="P630" s="178">
        <v>27.4</v>
      </c>
      <c r="Q630" s="178">
        <v>582</v>
      </c>
      <c r="R630" s="177">
        <v>24</v>
      </c>
      <c r="S630" s="171" t="s">
        <v>135</v>
      </c>
      <c r="T630" s="171" t="s">
        <v>381</v>
      </c>
      <c r="U630" s="171" t="s">
        <v>658</v>
      </c>
      <c r="V630" s="171"/>
      <c r="W630" s="170"/>
      <c r="X630" s="170"/>
      <c r="Y630" s="170"/>
      <c r="Z630" s="93"/>
      <c r="AA630" s="93"/>
      <c r="AB630" s="93"/>
    </row>
    <row r="631" spans="1:262" x14ac:dyDescent="0.2">
      <c r="A631" s="171">
        <v>39990</v>
      </c>
      <c r="B631" s="184" t="s">
        <v>1591</v>
      </c>
      <c r="C631" s="184" t="s">
        <v>256</v>
      </c>
      <c r="D631" s="184" t="s">
        <v>140</v>
      </c>
      <c r="E631" s="184" t="s">
        <v>143</v>
      </c>
      <c r="F631" s="185">
        <v>36465</v>
      </c>
      <c r="G631" s="177">
        <v>1999</v>
      </c>
      <c r="H631" s="171" t="s">
        <v>401</v>
      </c>
      <c r="I631" s="171" t="str">
        <f t="shared" si="30"/>
        <v>OR</v>
      </c>
      <c r="J631" s="171" t="str">
        <f t="shared" si="31"/>
        <v>WA</v>
      </c>
      <c r="K631" s="171" t="str">
        <f t="shared" si="32"/>
        <v>Pacific</v>
      </c>
      <c r="L631" s="171" t="str">
        <f>INDEX('State '!$A$1:$C$62,MATCH($I631,'State '!$B:$B,0),3)</f>
        <v>Pacific</v>
      </c>
      <c r="M631" s="171" t="str">
        <f>INDEX('State '!$A$1:$C$62,MATCH($J631,'State '!$B:$B,0),3)</f>
        <v>Pacific</v>
      </c>
      <c r="N631" s="171"/>
      <c r="O631" s="178">
        <v>17</v>
      </c>
      <c r="P631" s="178"/>
      <c r="Q631" s="178">
        <v>51</v>
      </c>
      <c r="R631" s="177" t="s">
        <v>1218</v>
      </c>
      <c r="S631" s="171" t="s">
        <v>135</v>
      </c>
      <c r="T631" s="171" t="s">
        <v>381</v>
      </c>
      <c r="U631" s="171" t="s">
        <v>1592</v>
      </c>
      <c r="V631" s="171"/>
      <c r="W631" s="170"/>
      <c r="X631" s="170"/>
      <c r="Y631" s="170"/>
      <c r="Z631" s="93"/>
      <c r="AA631" s="93"/>
      <c r="AB631" s="93"/>
    </row>
    <row r="632" spans="1:262" x14ac:dyDescent="0.2">
      <c r="A632" s="171">
        <v>39990</v>
      </c>
      <c r="B632" s="184" t="s">
        <v>1188</v>
      </c>
      <c r="C632" s="184" t="s">
        <v>256</v>
      </c>
      <c r="D632" s="184" t="s">
        <v>140</v>
      </c>
      <c r="E632" s="184" t="s">
        <v>143</v>
      </c>
      <c r="F632" s="185">
        <v>38292</v>
      </c>
      <c r="G632" s="177">
        <v>2004</v>
      </c>
      <c r="H632" s="171" t="s">
        <v>50</v>
      </c>
      <c r="I632" s="171" t="str">
        <f t="shared" si="30"/>
        <v>WA</v>
      </c>
      <c r="J632" s="171" t="str">
        <f t="shared" si="31"/>
        <v>WA</v>
      </c>
      <c r="K632" s="171" t="str">
        <f t="shared" si="32"/>
        <v>Pacific</v>
      </c>
      <c r="L632" s="171" t="str">
        <f>INDEX('State '!$A$1:$C$62,MATCH($I632,'State '!$B:$B,0),3)</f>
        <v>Pacific</v>
      </c>
      <c r="M632" s="171" t="str">
        <f>INDEX('State '!$A$1:$C$62,MATCH($J632,'State '!$B:$B,0),3)</f>
        <v>Pacific</v>
      </c>
      <c r="N632" s="171"/>
      <c r="O632" s="178">
        <v>24.6</v>
      </c>
      <c r="P632" s="178">
        <v>9.15</v>
      </c>
      <c r="Q632" s="178">
        <v>113.11</v>
      </c>
      <c r="R632" s="177">
        <v>16</v>
      </c>
      <c r="S632" s="171" t="s">
        <v>135</v>
      </c>
      <c r="T632" s="171" t="s">
        <v>381</v>
      </c>
      <c r="U632" s="171" t="s">
        <v>1189</v>
      </c>
      <c r="V632" s="171"/>
      <c r="W632" s="170"/>
      <c r="X632" s="170"/>
      <c r="Y632" s="170"/>
      <c r="Z632" s="93"/>
      <c r="AA632" s="93"/>
      <c r="AB632" s="93"/>
    </row>
    <row r="633" spans="1:262" x14ac:dyDescent="0.2">
      <c r="A633" s="171">
        <v>39990</v>
      </c>
      <c r="B633" s="184" t="s">
        <v>1222</v>
      </c>
      <c r="C633" s="184" t="s">
        <v>256</v>
      </c>
      <c r="D633" s="184" t="s">
        <v>140</v>
      </c>
      <c r="E633" s="184" t="s">
        <v>143</v>
      </c>
      <c r="F633" s="185">
        <v>37903</v>
      </c>
      <c r="G633" s="177">
        <v>2003</v>
      </c>
      <c r="H633" s="171" t="s">
        <v>50</v>
      </c>
      <c r="I633" s="171" t="str">
        <f t="shared" si="30"/>
        <v>WA</v>
      </c>
      <c r="J633" s="171" t="str">
        <f t="shared" si="31"/>
        <v>WA</v>
      </c>
      <c r="K633" s="171" t="str">
        <f t="shared" si="32"/>
        <v>Pacific</v>
      </c>
      <c r="L633" s="171" t="str">
        <f>INDEX('State '!$A$1:$C$62,MATCH($I633,'State '!$B:$B,0),3)</f>
        <v>Pacific</v>
      </c>
      <c r="M633" s="171" t="str">
        <f>INDEX('State '!$A$1:$C$62,MATCH($J633,'State '!$B:$B,0),3)</f>
        <v>Pacific</v>
      </c>
      <c r="N633" s="171"/>
      <c r="O633" s="178">
        <v>240.9</v>
      </c>
      <c r="P633" s="178">
        <v>26</v>
      </c>
      <c r="Q633" s="178">
        <v>268</v>
      </c>
      <c r="R633" s="177">
        <v>36</v>
      </c>
      <c r="S633" s="171" t="s">
        <v>135</v>
      </c>
      <c r="T633" s="171" t="s">
        <v>381</v>
      </c>
      <c r="U633" s="171" t="s">
        <v>1223</v>
      </c>
      <c r="V633" s="171"/>
      <c r="W633" s="170"/>
      <c r="X633" s="170"/>
      <c r="Y633" s="170"/>
      <c r="Z633" s="93"/>
      <c r="AA633" s="93"/>
      <c r="AB633" s="93"/>
    </row>
    <row r="634" spans="1:262" x14ac:dyDescent="0.2">
      <c r="A634" s="171">
        <v>39990</v>
      </c>
      <c r="B634" s="184" t="s">
        <v>1354</v>
      </c>
      <c r="C634" s="184" t="s">
        <v>256</v>
      </c>
      <c r="D634" s="184" t="s">
        <v>134</v>
      </c>
      <c r="E634" s="184" t="s">
        <v>143</v>
      </c>
      <c r="F634" s="185">
        <v>37590</v>
      </c>
      <c r="G634" s="177">
        <v>2002</v>
      </c>
      <c r="H634" s="171" t="s">
        <v>50</v>
      </c>
      <c r="I634" s="171" t="str">
        <f t="shared" si="30"/>
        <v>WA</v>
      </c>
      <c r="J634" s="171" t="str">
        <f t="shared" si="31"/>
        <v>WA</v>
      </c>
      <c r="K634" s="171" t="str">
        <f t="shared" si="32"/>
        <v>Pacific</v>
      </c>
      <c r="L634" s="171" t="str">
        <f>INDEX('State '!$A$1:$C$62,MATCH($I634,'State '!$B:$B,0),3)</f>
        <v>Pacific</v>
      </c>
      <c r="M634" s="171" t="str">
        <f>INDEX('State '!$A$1:$C$62,MATCH($J634,'State '!$B:$B,0),3)</f>
        <v>Pacific</v>
      </c>
      <c r="N634" s="171"/>
      <c r="O634" s="178">
        <v>124</v>
      </c>
      <c r="P634" s="178">
        <v>48.9</v>
      </c>
      <c r="Q634" s="178">
        <v>160</v>
      </c>
      <c r="R634" s="177">
        <v>20</v>
      </c>
      <c r="S634" s="171" t="s">
        <v>135</v>
      </c>
      <c r="T634" s="171" t="s">
        <v>381</v>
      </c>
      <c r="U634" s="171" t="s">
        <v>1355</v>
      </c>
      <c r="V634" s="171"/>
      <c r="W634" s="170"/>
      <c r="X634" s="170"/>
      <c r="Y634" s="170"/>
      <c r="Z634" s="93"/>
      <c r="AA634" s="93"/>
      <c r="AB634" s="93"/>
    </row>
    <row r="635" spans="1:262" x14ac:dyDescent="0.2">
      <c r="A635" s="171">
        <v>39990</v>
      </c>
      <c r="B635" s="172" t="s">
        <v>904</v>
      </c>
      <c r="C635" s="172" t="s">
        <v>256</v>
      </c>
      <c r="D635" s="172" t="s">
        <v>140</v>
      </c>
      <c r="E635" s="173" t="s">
        <v>143</v>
      </c>
      <c r="F635" s="174">
        <v>39217</v>
      </c>
      <c r="G635" s="181">
        <v>2007</v>
      </c>
      <c r="H635" s="171" t="s">
        <v>25</v>
      </c>
      <c r="I635" s="171" t="str">
        <f t="shared" si="30"/>
        <v>CO</v>
      </c>
      <c r="J635" s="171" t="str">
        <f t="shared" si="31"/>
        <v>CO</v>
      </c>
      <c r="K635" s="171" t="str">
        <f t="shared" si="32"/>
        <v>Mountain</v>
      </c>
      <c r="L635" s="171" t="str">
        <f>INDEX('State '!$A$1:$C$62,MATCH($I635,'State '!$B:$B,0),3)</f>
        <v>Mountain</v>
      </c>
      <c r="M635" s="171" t="str">
        <f>INDEX('State '!$A$1:$C$62,MATCH($J635,'State '!$B:$B,0),3)</f>
        <v>Mountain</v>
      </c>
      <c r="N635" s="171"/>
      <c r="O635" s="178">
        <v>57.8</v>
      </c>
      <c r="P635" s="177">
        <v>38</v>
      </c>
      <c r="Q635" s="177">
        <v>450</v>
      </c>
      <c r="R635" s="178">
        <v>30</v>
      </c>
      <c r="S635" s="179" t="s">
        <v>135</v>
      </c>
      <c r="T635" s="176" t="s">
        <v>381</v>
      </c>
      <c r="U635" s="180" t="s">
        <v>905</v>
      </c>
      <c r="V635" s="171"/>
      <c r="W635" s="170"/>
      <c r="X635" s="170"/>
      <c r="Y635" s="170"/>
      <c r="Z635" s="93"/>
      <c r="AA635" s="93"/>
      <c r="AB635" s="93"/>
    </row>
    <row r="636" spans="1:262" x14ac:dyDescent="0.2">
      <c r="A636" s="171">
        <v>39990</v>
      </c>
      <c r="B636" s="184" t="s">
        <v>1220</v>
      </c>
      <c r="C636" s="184" t="s">
        <v>256</v>
      </c>
      <c r="D636" s="184" t="s">
        <v>140</v>
      </c>
      <c r="E636" s="184" t="s">
        <v>143</v>
      </c>
      <c r="F636" s="185">
        <v>37970</v>
      </c>
      <c r="G636" s="177">
        <v>2003</v>
      </c>
      <c r="H636" s="171" t="s">
        <v>25</v>
      </c>
      <c r="I636" s="171" t="str">
        <f t="shared" si="30"/>
        <v>CO</v>
      </c>
      <c r="J636" s="171" t="str">
        <f t="shared" si="31"/>
        <v>CO</v>
      </c>
      <c r="K636" s="171" t="str">
        <f t="shared" si="32"/>
        <v>Mountain</v>
      </c>
      <c r="L636" s="171" t="str">
        <f>INDEX('State '!$A$1:$C$62,MATCH($I636,'State '!$B:$B,0),3)</f>
        <v>Mountain</v>
      </c>
      <c r="M636" s="171" t="str">
        <f>INDEX('State '!$A$1:$C$62,MATCH($J636,'State '!$B:$B,0),3)</f>
        <v>Mountain</v>
      </c>
      <c r="N636" s="171"/>
      <c r="O636" s="178">
        <v>16.899999999999999</v>
      </c>
      <c r="P636" s="178">
        <v>6.9</v>
      </c>
      <c r="Q636" s="178"/>
      <c r="R636" s="177">
        <v>26</v>
      </c>
      <c r="S636" s="171" t="s">
        <v>135</v>
      </c>
      <c r="T636" s="171" t="s">
        <v>381</v>
      </c>
      <c r="U636" s="171" t="s">
        <v>1221</v>
      </c>
      <c r="V636" s="171"/>
      <c r="W636" s="170"/>
      <c r="X636" s="170"/>
      <c r="Y636" s="170"/>
      <c r="Z636" s="93"/>
      <c r="AA636" s="93"/>
      <c r="AB636" s="93"/>
    </row>
    <row r="637" spans="1:262" x14ac:dyDescent="0.2">
      <c r="A637" s="171">
        <v>39990</v>
      </c>
      <c r="B637" s="184" t="s">
        <v>1217</v>
      </c>
      <c r="C637" s="184" t="s">
        <v>256</v>
      </c>
      <c r="D637" s="184" t="s">
        <v>140</v>
      </c>
      <c r="E637" s="184" t="s">
        <v>143</v>
      </c>
      <c r="F637" s="185">
        <v>37926</v>
      </c>
      <c r="G637" s="177">
        <v>2003</v>
      </c>
      <c r="H637" s="171" t="s">
        <v>2244</v>
      </c>
      <c r="I637" s="171" t="str">
        <f t="shared" si="30"/>
        <v>WY</v>
      </c>
      <c r="J637" s="171" t="str">
        <f t="shared" si="31"/>
        <v>WA</v>
      </c>
      <c r="K637" s="171" t="str">
        <f t="shared" si="32"/>
        <v>Mountain, Pacific</v>
      </c>
      <c r="L637" s="171" t="str">
        <f>INDEX('State '!$A$1:$C$62,MATCH($I637,'State '!$B:$B,0),3)</f>
        <v>Mountain</v>
      </c>
      <c r="M637" s="171" t="str">
        <f>INDEX('State '!$A$1:$C$62,MATCH($J637,'State '!$B:$B,0),3)</f>
        <v>Pacific</v>
      </c>
      <c r="N637" s="171"/>
      <c r="O637" s="178">
        <v>139.4</v>
      </c>
      <c r="P637" s="178">
        <v>91</v>
      </c>
      <c r="Q637" s="178">
        <v>175</v>
      </c>
      <c r="R637" s="177" t="s">
        <v>1218</v>
      </c>
      <c r="S637" s="171" t="s">
        <v>135</v>
      </c>
      <c r="T637" s="171" t="s">
        <v>381</v>
      </c>
      <c r="U637" s="171" t="s">
        <v>1219</v>
      </c>
      <c r="V637" s="171"/>
      <c r="W637" s="170"/>
      <c r="X637" s="170"/>
      <c r="Y637" s="170"/>
      <c r="Z637" s="93"/>
      <c r="AA637" s="93"/>
      <c r="AB637" s="93"/>
    </row>
    <row r="638" spans="1:262" x14ac:dyDescent="0.2">
      <c r="A638" s="171">
        <v>40388</v>
      </c>
      <c r="B638" s="172" t="s">
        <v>610</v>
      </c>
      <c r="C638" s="172" t="s">
        <v>256</v>
      </c>
      <c r="D638" s="172" t="s">
        <v>140</v>
      </c>
      <c r="E638" s="173" t="s">
        <v>143</v>
      </c>
      <c r="F638" s="174">
        <v>40483</v>
      </c>
      <c r="G638" s="181">
        <v>2010</v>
      </c>
      <c r="H638" s="171" t="s">
        <v>611</v>
      </c>
      <c r="I638" s="171" t="str">
        <f t="shared" si="30"/>
        <v>CO</v>
      </c>
      <c r="J638" s="171" t="str">
        <f t="shared" si="31"/>
        <v>WY</v>
      </c>
      <c r="K638" s="171" t="str">
        <f t="shared" si="32"/>
        <v>Mountain</v>
      </c>
      <c r="L638" s="171" t="str">
        <f>INDEX('State '!$A$1:$C$62,MATCH($I638,'State '!$B:$B,0),3)</f>
        <v>Mountain</v>
      </c>
      <c r="M638" s="171" t="str">
        <f>INDEX('State '!$A$1:$C$62,MATCH($J638,'State '!$B:$B,0),3)</f>
        <v>Mountain</v>
      </c>
      <c r="N638" s="171"/>
      <c r="O638" s="178">
        <v>59.4</v>
      </c>
      <c r="P638" s="177">
        <v>16</v>
      </c>
      <c r="Q638" s="177">
        <v>150</v>
      </c>
      <c r="R638" s="178">
        <v>30</v>
      </c>
      <c r="S638" s="179" t="s">
        <v>135</v>
      </c>
      <c r="T638" s="176" t="s">
        <v>381</v>
      </c>
      <c r="U638" s="180" t="s">
        <v>612</v>
      </c>
      <c r="V638" s="171"/>
      <c r="W638" s="170"/>
      <c r="X638" s="170"/>
      <c r="Y638" s="170"/>
      <c r="Z638" s="93"/>
      <c r="AA638" s="93"/>
      <c r="AB638" s="93"/>
    </row>
    <row r="639" spans="1:262" x14ac:dyDescent="0.2">
      <c r="A639" s="171">
        <v>39990</v>
      </c>
      <c r="B639" s="184" t="s">
        <v>1080</v>
      </c>
      <c r="C639" s="184" t="s">
        <v>256</v>
      </c>
      <c r="D639" s="184" t="s">
        <v>140</v>
      </c>
      <c r="E639" s="184" t="s">
        <v>143</v>
      </c>
      <c r="F639" s="185">
        <v>38510</v>
      </c>
      <c r="G639" s="177">
        <v>2005</v>
      </c>
      <c r="H639" s="171" t="s">
        <v>50</v>
      </c>
      <c r="I639" s="171" t="str">
        <f t="shared" si="30"/>
        <v>WA</v>
      </c>
      <c r="J639" s="171" t="str">
        <f t="shared" si="31"/>
        <v>WA</v>
      </c>
      <c r="K639" s="171" t="str">
        <f t="shared" si="32"/>
        <v>Pacific</v>
      </c>
      <c r="L639" s="171" t="str">
        <f>INDEX('State '!$A$1:$C$62,MATCH($I639,'State '!$B:$B,0),3)</f>
        <v>Pacific</v>
      </c>
      <c r="M639" s="171" t="str">
        <f>INDEX('State '!$A$1:$C$62,MATCH($J639,'State '!$B:$B,0),3)</f>
        <v>Pacific</v>
      </c>
      <c r="N639" s="171"/>
      <c r="O639" s="178">
        <v>29.4</v>
      </c>
      <c r="P639" s="178">
        <v>2</v>
      </c>
      <c r="Q639" s="178"/>
      <c r="R639" s="177" t="s">
        <v>1081</v>
      </c>
      <c r="S639" s="171" t="s">
        <v>135</v>
      </c>
      <c r="T639" s="171" t="s">
        <v>381</v>
      </c>
      <c r="U639" s="171" t="s">
        <v>1082</v>
      </c>
      <c r="V639" s="171"/>
      <c r="W639" s="170"/>
      <c r="X639" s="170"/>
      <c r="Y639" s="170"/>
      <c r="Z639" s="93"/>
      <c r="AA639" s="93"/>
      <c r="AB639" s="93"/>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19"/>
      <c r="DX639" s="19"/>
      <c r="DY639" s="19"/>
      <c r="DZ639" s="19"/>
      <c r="EA639" s="19"/>
      <c r="EB639" s="19"/>
      <c r="EC639" s="19"/>
      <c r="ED639" s="19"/>
      <c r="EE639" s="19"/>
      <c r="EF639" s="19"/>
      <c r="EG639" s="19"/>
      <c r="EH639" s="19"/>
      <c r="EI639" s="19"/>
      <c r="EJ639" s="19"/>
      <c r="EK639" s="19"/>
      <c r="EL639" s="19"/>
      <c r="EM639" s="19"/>
      <c r="EN639" s="19"/>
      <c r="EO639" s="19"/>
      <c r="EP639" s="19"/>
      <c r="EQ639" s="19"/>
      <c r="ER639" s="19"/>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c r="IN639" s="19"/>
      <c r="IO639" s="19"/>
      <c r="IP639" s="19"/>
      <c r="IQ639" s="19"/>
      <c r="IR639" s="19"/>
      <c r="IS639" s="19"/>
      <c r="IT639" s="19"/>
      <c r="IU639" s="19"/>
      <c r="IV639" s="19"/>
      <c r="IW639" s="19"/>
      <c r="IX639" s="19"/>
      <c r="IY639" s="19"/>
      <c r="IZ639" s="19"/>
      <c r="JA639" s="19"/>
      <c r="JB639" s="19"/>
    </row>
    <row r="640" spans="1:262" s="19" customFormat="1" x14ac:dyDescent="0.2">
      <c r="A640" s="196">
        <v>40367</v>
      </c>
      <c r="B640" s="172" t="s">
        <v>946</v>
      </c>
      <c r="C640" s="172" t="s">
        <v>302</v>
      </c>
      <c r="D640" s="172" t="s">
        <v>134</v>
      </c>
      <c r="E640" s="173" t="s">
        <v>143</v>
      </c>
      <c r="F640" s="174">
        <v>39083</v>
      </c>
      <c r="G640" s="181">
        <v>2007</v>
      </c>
      <c r="H640" s="171" t="s">
        <v>6</v>
      </c>
      <c r="I640" s="171" t="str">
        <f t="shared" si="30"/>
        <v>TX</v>
      </c>
      <c r="J640" s="171" t="str">
        <f t="shared" si="31"/>
        <v>TX</v>
      </c>
      <c r="K640" s="171" t="str">
        <f t="shared" si="32"/>
        <v>South Central</v>
      </c>
      <c r="L640" s="171" t="str">
        <f>INDEX('State '!$A$1:$C$62,MATCH($I640,'State '!$B:$B,0),3)</f>
        <v>South Central</v>
      </c>
      <c r="M640" s="171" t="str">
        <f>INDEX('State '!$A$1:$C$62,MATCH($J640,'State '!$B:$B,0),3)</f>
        <v>South Central</v>
      </c>
      <c r="N640" s="171"/>
      <c r="O640" s="178">
        <v>90</v>
      </c>
      <c r="P640" s="177">
        <v>65</v>
      </c>
      <c r="Q640" s="177">
        <v>30</v>
      </c>
      <c r="R640" s="178">
        <v>20</v>
      </c>
      <c r="S640" s="179" t="s">
        <v>138</v>
      </c>
      <c r="T640" s="176" t="s">
        <v>187</v>
      </c>
      <c r="U640" s="180" t="s">
        <v>382</v>
      </c>
      <c r="V640" s="171"/>
      <c r="W640" s="170"/>
      <c r="X640" s="170"/>
      <c r="Y640" s="170"/>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c r="BG640" s="93"/>
      <c r="BH640" s="93"/>
      <c r="BI640" s="93"/>
      <c r="BJ640" s="93"/>
      <c r="BK640" s="93"/>
      <c r="BL640" s="93"/>
      <c r="BM640" s="93"/>
      <c r="BN640" s="93"/>
      <c r="BO640" s="93"/>
      <c r="BP640" s="93"/>
      <c r="BQ640" s="93"/>
      <c r="BR640" s="93"/>
      <c r="BS640" s="93"/>
      <c r="BT640" s="93"/>
      <c r="BU640" s="93"/>
      <c r="BV640" s="93"/>
      <c r="BW640" s="93"/>
      <c r="BX640" s="93"/>
      <c r="BY640" s="93"/>
      <c r="BZ640" s="93"/>
      <c r="CA640" s="93"/>
      <c r="CB640" s="93"/>
      <c r="CC640" s="93"/>
      <c r="CD640" s="93"/>
      <c r="CE640" s="93"/>
      <c r="CF640" s="93"/>
      <c r="CG640" s="93"/>
      <c r="CH640" s="93"/>
      <c r="CI640" s="93"/>
      <c r="CJ640" s="93"/>
      <c r="CK640" s="93"/>
      <c r="CL640" s="93"/>
      <c r="CM640" s="93"/>
      <c r="CN640" s="93"/>
      <c r="CO640" s="93"/>
      <c r="CP640" s="93"/>
      <c r="CQ640" s="93"/>
      <c r="CR640" s="93"/>
      <c r="CS640" s="93"/>
      <c r="CT640" s="93"/>
      <c r="CU640" s="93"/>
      <c r="CV640" s="93"/>
      <c r="CW640" s="93"/>
      <c r="CX640" s="93"/>
      <c r="CY640" s="93"/>
      <c r="CZ640" s="93"/>
      <c r="DA640" s="93"/>
      <c r="DB640" s="93"/>
      <c r="DC640" s="93"/>
      <c r="DD640" s="93"/>
      <c r="DE640" s="93"/>
      <c r="DF640" s="93"/>
      <c r="DG640" s="93"/>
      <c r="DH640" s="93"/>
      <c r="DI640" s="93"/>
      <c r="DJ640" s="93"/>
      <c r="DK640" s="93"/>
      <c r="DL640" s="93"/>
      <c r="DM640" s="93"/>
      <c r="DN640" s="93"/>
      <c r="DO640" s="93"/>
      <c r="DP640" s="93"/>
      <c r="DQ640" s="93"/>
      <c r="DR640" s="93"/>
      <c r="DS640" s="93"/>
      <c r="DT640" s="93"/>
      <c r="DU640" s="93"/>
      <c r="DV640" s="93"/>
      <c r="DW640" s="93"/>
      <c r="DX640" s="93"/>
      <c r="DY640" s="93"/>
      <c r="DZ640" s="93"/>
      <c r="EA640" s="93"/>
      <c r="EB640" s="93"/>
      <c r="EC640" s="93"/>
      <c r="ED640" s="93"/>
      <c r="EE640" s="93"/>
      <c r="EF640" s="93"/>
      <c r="EG640" s="93"/>
      <c r="EH640" s="93"/>
      <c r="EI640" s="93"/>
      <c r="EJ640" s="93"/>
      <c r="EK640" s="93"/>
      <c r="EL640" s="93"/>
      <c r="EM640" s="93"/>
      <c r="EN640" s="93"/>
      <c r="EO640" s="93"/>
      <c r="EP640" s="93"/>
      <c r="EQ640" s="93"/>
      <c r="ER640" s="93"/>
      <c r="ES640" s="93"/>
      <c r="ET640" s="93"/>
      <c r="EU640" s="93"/>
      <c r="EV640" s="93"/>
      <c r="EW640" s="93"/>
      <c r="EX640" s="93"/>
      <c r="EY640" s="93"/>
      <c r="EZ640" s="93"/>
      <c r="FA640" s="93"/>
      <c r="FB640" s="93"/>
      <c r="FC640" s="93"/>
      <c r="FD640" s="93"/>
      <c r="FE640" s="93"/>
      <c r="FF640" s="93"/>
      <c r="FG640" s="93"/>
      <c r="FH640" s="93"/>
      <c r="FI640" s="93"/>
      <c r="FJ640" s="93"/>
      <c r="FK640" s="93"/>
      <c r="FL640" s="93"/>
      <c r="FM640" s="93"/>
      <c r="FN640" s="93"/>
      <c r="FO640" s="93"/>
      <c r="FP640" s="93"/>
      <c r="FQ640" s="93"/>
      <c r="FR640" s="93"/>
      <c r="FS640" s="93"/>
      <c r="FT640" s="93"/>
      <c r="FU640" s="93"/>
      <c r="FV640" s="93"/>
      <c r="FW640" s="93"/>
      <c r="FX640" s="93"/>
      <c r="FY640" s="93"/>
      <c r="FZ640" s="93"/>
      <c r="GA640" s="93"/>
      <c r="GB640" s="93"/>
      <c r="GC640" s="93"/>
      <c r="GD640" s="93"/>
      <c r="GE640" s="93"/>
      <c r="GF640" s="93"/>
      <c r="GG640" s="93"/>
      <c r="GH640" s="93"/>
      <c r="GI640" s="93"/>
      <c r="GJ640" s="93"/>
      <c r="GK640" s="93"/>
      <c r="GL640" s="93"/>
      <c r="GM640" s="93"/>
      <c r="GN640" s="93"/>
      <c r="GO640" s="93"/>
      <c r="GP640" s="93"/>
      <c r="GQ640" s="93"/>
      <c r="GR640" s="93"/>
      <c r="GS640" s="93"/>
      <c r="GT640" s="93"/>
      <c r="GU640" s="93"/>
      <c r="GV640" s="93"/>
      <c r="GW640" s="93"/>
      <c r="GX640" s="93"/>
      <c r="GY640" s="93"/>
      <c r="GZ640" s="93"/>
      <c r="HA640" s="93"/>
      <c r="HB640" s="93"/>
      <c r="HC640" s="93"/>
      <c r="HD640" s="93"/>
      <c r="HE640" s="93"/>
      <c r="HF640" s="93"/>
      <c r="HG640" s="93"/>
      <c r="HH640" s="93"/>
      <c r="HI640" s="93"/>
      <c r="HJ640" s="93"/>
      <c r="HK640" s="93"/>
      <c r="HL640" s="93"/>
      <c r="HM640" s="93"/>
      <c r="HN640" s="93"/>
      <c r="HO640" s="93"/>
      <c r="HP640" s="93"/>
      <c r="HQ640" s="93"/>
      <c r="HR640" s="93"/>
      <c r="HS640" s="93"/>
      <c r="HT640" s="93"/>
      <c r="HU640" s="93"/>
      <c r="HV640" s="93"/>
      <c r="HW640" s="93"/>
      <c r="HX640" s="93"/>
      <c r="HY640" s="93"/>
      <c r="HZ640" s="93"/>
      <c r="IA640" s="93"/>
      <c r="IB640" s="93"/>
      <c r="IC640" s="93"/>
      <c r="ID640" s="93"/>
      <c r="IE640" s="93"/>
      <c r="IF640" s="93"/>
      <c r="IG640" s="93"/>
      <c r="IH640" s="93"/>
      <c r="II640" s="93"/>
      <c r="IJ640" s="93"/>
      <c r="IK640" s="93"/>
      <c r="IL640" s="93"/>
      <c r="IM640" s="93"/>
      <c r="IN640" s="93"/>
      <c r="IO640" s="93"/>
      <c r="IP640" s="93"/>
      <c r="IQ640" s="93"/>
      <c r="IR640" s="93"/>
      <c r="IS640" s="93"/>
      <c r="IT640" s="93"/>
      <c r="IU640" s="93"/>
      <c r="IV640" s="93"/>
      <c r="IW640" s="93"/>
      <c r="IX640" s="93"/>
      <c r="IY640" s="93"/>
      <c r="IZ640" s="93"/>
      <c r="JA640" s="93"/>
      <c r="JB640" s="93"/>
    </row>
    <row r="641" spans="1:262" ht="25.5" x14ac:dyDescent="0.2">
      <c r="A641" s="171">
        <v>42355</v>
      </c>
      <c r="B641" s="172" t="s">
        <v>391</v>
      </c>
      <c r="C641" s="172" t="s">
        <v>199</v>
      </c>
      <c r="D641" s="172" t="s">
        <v>1935</v>
      </c>
      <c r="E641" s="173" t="s">
        <v>143</v>
      </c>
      <c r="F641" s="174">
        <v>42339</v>
      </c>
      <c r="G641" s="181">
        <v>2015</v>
      </c>
      <c r="H641" s="171" t="s">
        <v>2184</v>
      </c>
      <c r="I641" s="171" t="str">
        <f t="shared" si="30"/>
        <v>OH</v>
      </c>
      <c r="J641" s="171" t="str">
        <f t="shared" si="31"/>
        <v>LA</v>
      </c>
      <c r="K641" s="171" t="str">
        <f t="shared" si="32"/>
        <v>Northeast, Midwest, South Central</v>
      </c>
      <c r="L641" s="171" t="str">
        <f>INDEX('State '!$A$1:$C$62,MATCH($I641,'State '!$B:$B,0),3)</f>
        <v>Northeast</v>
      </c>
      <c r="M641" s="171" t="str">
        <f>INDEX('State '!$A$1:$C$62,MATCH($J641,'State '!$B:$B,0),3)</f>
        <v>South Central</v>
      </c>
      <c r="N641" s="171" t="s">
        <v>9</v>
      </c>
      <c r="O641" s="178">
        <v>468</v>
      </c>
      <c r="P641" s="177">
        <v>76</v>
      </c>
      <c r="Q641" s="177">
        <v>550</v>
      </c>
      <c r="R641" s="178">
        <v>30</v>
      </c>
      <c r="S641" s="179" t="s">
        <v>135</v>
      </c>
      <c r="T641" s="176" t="s">
        <v>381</v>
      </c>
      <c r="U641" s="180" t="s">
        <v>1938</v>
      </c>
      <c r="V641" s="171" t="s">
        <v>2239</v>
      </c>
      <c r="W641" s="170"/>
      <c r="X641" s="170"/>
      <c r="Y641" s="170"/>
      <c r="Z641" s="93"/>
      <c r="AA641" s="93"/>
      <c r="AB641" s="93"/>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19"/>
      <c r="DX641" s="19"/>
      <c r="DY641" s="19"/>
      <c r="DZ641" s="19"/>
      <c r="EA641" s="19"/>
      <c r="EB641" s="19"/>
      <c r="EC641" s="19"/>
      <c r="ED641" s="19"/>
      <c r="EE641" s="19"/>
      <c r="EF641" s="19"/>
      <c r="EG641" s="19"/>
      <c r="EH641" s="19"/>
      <c r="EI641" s="19"/>
      <c r="EJ641" s="19"/>
      <c r="EK641" s="19"/>
      <c r="EL641" s="19"/>
      <c r="EM641" s="19"/>
      <c r="EN641" s="19"/>
      <c r="EO641" s="19"/>
      <c r="EP641" s="19"/>
      <c r="EQ641" s="19"/>
      <c r="ER641" s="19"/>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c r="IN641" s="19"/>
      <c r="IO641" s="19"/>
      <c r="IP641" s="19"/>
      <c r="IQ641" s="19"/>
      <c r="IR641" s="19"/>
      <c r="IS641" s="19"/>
      <c r="IT641" s="19"/>
      <c r="IU641" s="19"/>
      <c r="IV641" s="19"/>
      <c r="IW641" s="19"/>
      <c r="IX641" s="19"/>
      <c r="IY641" s="19"/>
      <c r="IZ641" s="19"/>
      <c r="JA641" s="19"/>
      <c r="JB641" s="19"/>
    </row>
    <row r="642" spans="1:262" s="19" customFormat="1" x14ac:dyDescent="0.2">
      <c r="A642" s="171">
        <v>42612</v>
      </c>
      <c r="B642" s="184" t="s">
        <v>2017</v>
      </c>
      <c r="C642" s="184" t="s">
        <v>1778</v>
      </c>
      <c r="D642" s="184" t="s">
        <v>140</v>
      </c>
      <c r="E642" s="184" t="s">
        <v>143</v>
      </c>
      <c r="F642" s="185">
        <v>42644</v>
      </c>
      <c r="G642" s="177">
        <v>2016</v>
      </c>
      <c r="H642" s="171" t="s">
        <v>2018</v>
      </c>
      <c r="I642" s="171" t="str">
        <f t="shared" si="30"/>
        <v>WV</v>
      </c>
      <c r="J642" s="171" t="str">
        <f t="shared" si="31"/>
        <v>OH</v>
      </c>
      <c r="K642" s="171" t="str">
        <f t="shared" si="32"/>
        <v>Northeast</v>
      </c>
      <c r="L642" s="171" t="str">
        <f>INDEX('State '!$A$1:$C$62,MATCH($I642,'State '!$B:$B,0),3)</f>
        <v>Northeast</v>
      </c>
      <c r="M642" s="171" t="str">
        <f>INDEX('State '!$A$1:$C$62,MATCH($J642,'State '!$B:$B,0),3)</f>
        <v>Northeast</v>
      </c>
      <c r="N642" s="171"/>
      <c r="O642" s="178">
        <v>415</v>
      </c>
      <c r="P642" s="178">
        <v>50</v>
      </c>
      <c r="Q642" s="178">
        <v>850</v>
      </c>
      <c r="R642" s="177" t="s">
        <v>413</v>
      </c>
      <c r="S642" s="171" t="s">
        <v>135</v>
      </c>
      <c r="T642" s="171" t="s">
        <v>381</v>
      </c>
      <c r="U642" s="171" t="s">
        <v>2057</v>
      </c>
      <c r="V642" s="171" t="s">
        <v>2239</v>
      </c>
      <c r="W642" s="170"/>
      <c r="X642" s="170"/>
      <c r="Y642" s="170"/>
    </row>
    <row r="643" spans="1:262" s="19" customFormat="1" x14ac:dyDescent="0.2">
      <c r="A643" s="171">
        <v>39990</v>
      </c>
      <c r="B643" s="184" t="s">
        <v>1390</v>
      </c>
      <c r="C643" s="184" t="s">
        <v>350</v>
      </c>
      <c r="D643" s="184" t="s">
        <v>134</v>
      </c>
      <c r="E643" s="184" t="s">
        <v>143</v>
      </c>
      <c r="F643" s="185">
        <v>37196</v>
      </c>
      <c r="G643" s="177">
        <v>2001</v>
      </c>
      <c r="H643" s="171" t="s">
        <v>49</v>
      </c>
      <c r="I643" s="171" t="str">
        <f t="shared" si="30"/>
        <v>IN</v>
      </c>
      <c r="J643" s="171" t="str">
        <f t="shared" si="31"/>
        <v>IN</v>
      </c>
      <c r="K643" s="171" t="str">
        <f t="shared" si="32"/>
        <v>Midwest</v>
      </c>
      <c r="L643" s="171" t="str">
        <f>INDEX('State '!$A$1:$C$62,MATCH($I643,'State '!$B:$B,0),3)</f>
        <v>Midwest</v>
      </c>
      <c r="M643" s="171" t="str">
        <f>INDEX('State '!$A$1:$C$62,MATCH($J643,'State '!$B:$B,0),3)</f>
        <v>Midwest</v>
      </c>
      <c r="N643" s="171"/>
      <c r="O643" s="178"/>
      <c r="P643" s="178">
        <v>9.1999999999999993</v>
      </c>
      <c r="Q643" s="178">
        <v>62</v>
      </c>
      <c r="R643" s="177">
        <v>16</v>
      </c>
      <c r="S643" s="171" t="s">
        <v>135</v>
      </c>
      <c r="T643" s="171" t="s">
        <v>381</v>
      </c>
      <c r="U643" s="171" t="s">
        <v>1391</v>
      </c>
      <c r="V643" s="171"/>
      <c r="W643" s="170"/>
      <c r="X643" s="170"/>
      <c r="Y643" s="170"/>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93"/>
      <c r="BA643" s="93"/>
      <c r="BB643" s="93"/>
      <c r="BC643" s="93"/>
      <c r="BD643" s="93"/>
      <c r="BE643" s="93"/>
      <c r="BF643" s="93"/>
      <c r="BG643" s="93"/>
      <c r="BH643" s="93"/>
      <c r="BI643" s="93"/>
      <c r="BJ643" s="93"/>
      <c r="BK643" s="93"/>
      <c r="BL643" s="93"/>
      <c r="BM643" s="93"/>
      <c r="BN643" s="93"/>
      <c r="BO643" s="93"/>
      <c r="BP643" s="93"/>
      <c r="BQ643" s="93"/>
      <c r="BR643" s="93"/>
      <c r="BS643" s="93"/>
      <c r="BT643" s="93"/>
      <c r="BU643" s="93"/>
      <c r="BV643" s="93"/>
      <c r="BW643" s="93"/>
      <c r="BX643" s="93"/>
      <c r="BY643" s="93"/>
      <c r="BZ643" s="93"/>
      <c r="CA643" s="93"/>
      <c r="CB643" s="93"/>
      <c r="CC643" s="93"/>
      <c r="CD643" s="93"/>
      <c r="CE643" s="93"/>
      <c r="CF643" s="93"/>
      <c r="CG643" s="93"/>
      <c r="CH643" s="93"/>
      <c r="CI643" s="93"/>
      <c r="CJ643" s="93"/>
      <c r="CK643" s="93"/>
      <c r="CL643" s="93"/>
      <c r="CM643" s="93"/>
      <c r="CN643" s="93"/>
      <c r="CO643" s="93"/>
      <c r="CP643" s="93"/>
      <c r="CQ643" s="93"/>
      <c r="CR643" s="93"/>
      <c r="CS643" s="93"/>
      <c r="CT643" s="93"/>
      <c r="CU643" s="93"/>
      <c r="CV643" s="93"/>
      <c r="CW643" s="93"/>
      <c r="CX643" s="93"/>
      <c r="CY643" s="93"/>
      <c r="CZ643" s="93"/>
      <c r="DA643" s="93"/>
      <c r="DB643" s="93"/>
      <c r="DC643" s="93"/>
      <c r="DD643" s="93"/>
      <c r="DE643" s="93"/>
      <c r="DF643" s="93"/>
      <c r="DG643" s="93"/>
      <c r="DH643" s="93"/>
      <c r="DI643" s="93"/>
      <c r="DJ643" s="93"/>
      <c r="DK643" s="93"/>
      <c r="DL643" s="93"/>
      <c r="DM643" s="93"/>
      <c r="DN643" s="93"/>
      <c r="DO643" s="93"/>
      <c r="DP643" s="93"/>
      <c r="DQ643" s="93"/>
      <c r="DR643" s="93"/>
      <c r="DS643" s="93"/>
      <c r="DT643" s="93"/>
      <c r="DU643" s="93"/>
      <c r="DV643" s="93"/>
      <c r="DW643" s="93"/>
      <c r="DX643" s="93"/>
      <c r="DY643" s="93"/>
      <c r="DZ643" s="93"/>
      <c r="EA643" s="93"/>
      <c r="EB643" s="93"/>
      <c r="EC643" s="93"/>
      <c r="ED643" s="93"/>
      <c r="EE643" s="93"/>
      <c r="EF643" s="93"/>
      <c r="EG643" s="93"/>
      <c r="EH643" s="93"/>
      <c r="EI643" s="93"/>
      <c r="EJ643" s="93"/>
      <c r="EK643" s="93"/>
      <c r="EL643" s="93"/>
      <c r="EM643" s="93"/>
      <c r="EN643" s="93"/>
      <c r="EO643" s="93"/>
      <c r="EP643" s="93"/>
      <c r="EQ643" s="93"/>
      <c r="ER643" s="93"/>
      <c r="ES643" s="93"/>
      <c r="ET643" s="93"/>
      <c r="EU643" s="93"/>
      <c r="EV643" s="93"/>
      <c r="EW643" s="93"/>
      <c r="EX643" s="93"/>
      <c r="EY643" s="93"/>
      <c r="EZ643" s="93"/>
      <c r="FA643" s="93"/>
      <c r="FB643" s="93"/>
      <c r="FC643" s="93"/>
      <c r="FD643" s="93"/>
      <c r="FE643" s="93"/>
      <c r="FF643" s="93"/>
      <c r="FG643" s="93"/>
      <c r="FH643" s="93"/>
      <c r="FI643" s="93"/>
      <c r="FJ643" s="93"/>
      <c r="FK643" s="93"/>
      <c r="FL643" s="93"/>
      <c r="FM643" s="93"/>
      <c r="FN643" s="93"/>
      <c r="FO643" s="93"/>
      <c r="FP643" s="93"/>
      <c r="FQ643" s="93"/>
      <c r="FR643" s="93"/>
      <c r="FS643" s="93"/>
      <c r="FT643" s="93"/>
      <c r="FU643" s="93"/>
      <c r="FV643" s="93"/>
      <c r="FW643" s="93"/>
      <c r="FX643" s="93"/>
      <c r="FY643" s="93"/>
      <c r="FZ643" s="93"/>
      <c r="GA643" s="93"/>
      <c r="GB643" s="93"/>
      <c r="GC643" s="93"/>
      <c r="GD643" s="93"/>
      <c r="GE643" s="93"/>
      <c r="GF643" s="93"/>
      <c r="GG643" s="93"/>
      <c r="GH643" s="93"/>
      <c r="GI643" s="93"/>
      <c r="GJ643" s="93"/>
      <c r="GK643" s="93"/>
      <c r="GL643" s="93"/>
      <c r="GM643" s="93"/>
      <c r="GN643" s="93"/>
      <c r="GO643" s="93"/>
      <c r="GP643" s="93"/>
      <c r="GQ643" s="93"/>
      <c r="GR643" s="93"/>
      <c r="GS643" s="93"/>
      <c r="GT643" s="93"/>
      <c r="GU643" s="93"/>
      <c r="GV643" s="93"/>
      <c r="GW643" s="93"/>
      <c r="GX643" s="93"/>
      <c r="GY643" s="93"/>
      <c r="GZ643" s="93"/>
      <c r="HA643" s="93"/>
      <c r="HB643" s="93"/>
      <c r="HC643" s="93"/>
      <c r="HD643" s="93"/>
      <c r="HE643" s="93"/>
      <c r="HF643" s="93"/>
      <c r="HG643" s="93"/>
      <c r="HH643" s="93"/>
      <c r="HI643" s="93"/>
      <c r="HJ643" s="93"/>
      <c r="HK643" s="93"/>
      <c r="HL643" s="93"/>
      <c r="HM643" s="93"/>
      <c r="HN643" s="93"/>
      <c r="HO643" s="93"/>
      <c r="HP643" s="93"/>
      <c r="HQ643" s="93"/>
      <c r="HR643" s="93"/>
      <c r="HS643" s="93"/>
      <c r="HT643" s="93"/>
      <c r="HU643" s="93"/>
      <c r="HV643" s="93"/>
      <c r="HW643" s="93"/>
      <c r="HX643" s="93"/>
      <c r="HY643" s="93"/>
      <c r="HZ643" s="93"/>
      <c r="IA643" s="93"/>
      <c r="IB643" s="93"/>
      <c r="IC643" s="93"/>
      <c r="ID643" s="93"/>
      <c r="IE643" s="93"/>
      <c r="IF643" s="93"/>
      <c r="IG643" s="93"/>
      <c r="IH643" s="93"/>
      <c r="II643" s="93"/>
      <c r="IJ643" s="93"/>
      <c r="IK643" s="93"/>
      <c r="IL643" s="93"/>
      <c r="IM643" s="93"/>
      <c r="IN643" s="93"/>
      <c r="IO643" s="93"/>
      <c r="IP643" s="93"/>
      <c r="IQ643" s="93"/>
      <c r="IR643" s="93"/>
      <c r="IS643" s="93"/>
      <c r="IT643" s="93"/>
      <c r="IU643" s="93"/>
      <c r="IV643" s="93"/>
      <c r="IW643" s="93"/>
      <c r="IX643" s="93"/>
      <c r="IY643" s="93"/>
      <c r="IZ643" s="93"/>
      <c r="JA643" s="93"/>
      <c r="JB643" s="93"/>
    </row>
    <row r="644" spans="1:262" ht="25.5" x14ac:dyDescent="0.2">
      <c r="A644" s="171">
        <v>42605</v>
      </c>
      <c r="B644" s="184" t="s">
        <v>1996</v>
      </c>
      <c r="C644" s="184" t="s">
        <v>1997</v>
      </c>
      <c r="D644" s="184" t="s">
        <v>1935</v>
      </c>
      <c r="E644" s="184" t="s">
        <v>143</v>
      </c>
      <c r="F644" s="185">
        <v>42517</v>
      </c>
      <c r="G644" s="177">
        <v>2016</v>
      </c>
      <c r="H644" s="171" t="s">
        <v>1998</v>
      </c>
      <c r="I644" s="171" t="str">
        <f t="shared" si="30"/>
        <v>OH</v>
      </c>
      <c r="J644" s="171" t="str">
        <f t="shared" si="31"/>
        <v>LA</v>
      </c>
      <c r="K644" s="171" t="str">
        <f t="shared" si="32"/>
        <v>Northeast, Midwest, South Central</v>
      </c>
      <c r="L644" s="171" t="str">
        <f>INDEX('State '!$A$1:$C$62,MATCH($I644,'State '!$B:$B,0),3)</f>
        <v>Northeast</v>
      </c>
      <c r="M644" s="171" t="str">
        <f>INDEX('State '!$A$1:$C$62,MATCH($J644,'State '!$B:$B,0),3)</f>
        <v>South Central</v>
      </c>
      <c r="N644" s="171" t="s">
        <v>9</v>
      </c>
      <c r="O644" s="178">
        <v>115</v>
      </c>
      <c r="P644" s="178"/>
      <c r="Q644" s="178">
        <v>758</v>
      </c>
      <c r="R644" s="177"/>
      <c r="S644" s="171" t="s">
        <v>135</v>
      </c>
      <c r="T644" s="171" t="s">
        <v>381</v>
      </c>
      <c r="U644" s="171" t="s">
        <v>1999</v>
      </c>
      <c r="V644" s="171" t="s">
        <v>2239</v>
      </c>
      <c r="W644" s="170"/>
      <c r="X644" s="170"/>
      <c r="Y644" s="170"/>
      <c r="Z644" s="93"/>
      <c r="AA644" s="93"/>
      <c r="AB644" s="93"/>
    </row>
    <row r="645" spans="1:262" x14ac:dyDescent="0.2">
      <c r="A645" s="196">
        <v>43684</v>
      </c>
      <c r="B645" s="184" t="s">
        <v>2362</v>
      </c>
      <c r="C645" s="184" t="s">
        <v>2363</v>
      </c>
      <c r="D645" s="184" t="s">
        <v>134</v>
      </c>
      <c r="E645" s="184" t="s">
        <v>143</v>
      </c>
      <c r="F645" s="185">
        <v>43342</v>
      </c>
      <c r="G645" s="177">
        <v>2018</v>
      </c>
      <c r="H645" s="171" t="s">
        <v>18</v>
      </c>
      <c r="I645" s="171" t="str">
        <f t="shared" si="30"/>
        <v>FL</v>
      </c>
      <c r="J645" s="171" t="str">
        <f t="shared" si="31"/>
        <v>FL</v>
      </c>
      <c r="K645" s="176" t="str">
        <f t="shared" si="32"/>
        <v>Southeast</v>
      </c>
      <c r="L645" s="171" t="str">
        <f>INDEX('State '!$A$1:$C$62,MATCH($I645,'State '!$B:$B,0),3)</f>
        <v>Southeast</v>
      </c>
      <c r="M645" s="171" t="str">
        <f>INDEX('State '!$A$1:$C$62,MATCH($J645,'State '!$B:$B,0),3)</f>
        <v>Southeast</v>
      </c>
      <c r="N645" s="171"/>
      <c r="O645" s="178">
        <v>30.1</v>
      </c>
      <c r="P645" s="178">
        <v>5.2</v>
      </c>
      <c r="Q645" s="183">
        <v>400</v>
      </c>
      <c r="R645" s="177">
        <v>20</v>
      </c>
      <c r="S645" s="171" t="s">
        <v>138</v>
      </c>
      <c r="T645" s="171" t="s">
        <v>381</v>
      </c>
      <c r="U645" s="171" t="s">
        <v>2364</v>
      </c>
      <c r="V645" s="171" t="s">
        <v>2236</v>
      </c>
      <c r="W645" s="170" t="s">
        <v>2895</v>
      </c>
      <c r="X645" s="170" t="s">
        <v>2905</v>
      </c>
      <c r="Y645" s="170" t="s">
        <v>2894</v>
      </c>
      <c r="Z645" s="93"/>
      <c r="AA645" s="93"/>
      <c r="AB645" s="93"/>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c r="DV645" s="19"/>
      <c r="DW645" s="19"/>
      <c r="DX645" s="19"/>
      <c r="DY645" s="19"/>
      <c r="DZ645" s="19"/>
      <c r="EA645" s="19"/>
      <c r="EB645" s="19"/>
      <c r="EC645" s="19"/>
      <c r="ED645" s="19"/>
      <c r="EE645" s="19"/>
      <c r="EF645" s="19"/>
      <c r="EG645" s="19"/>
      <c r="EH645" s="19"/>
      <c r="EI645" s="19"/>
      <c r="EJ645" s="19"/>
      <c r="EK645" s="19"/>
      <c r="EL645" s="19"/>
      <c r="EM645" s="19"/>
      <c r="EN645" s="19"/>
      <c r="EO645" s="19"/>
      <c r="EP645" s="19"/>
      <c r="EQ645" s="19"/>
      <c r="ER645" s="19"/>
      <c r="ES645" s="19"/>
      <c r="ET645" s="19"/>
      <c r="EU645" s="19"/>
      <c r="EV645" s="19"/>
      <c r="EW645" s="19"/>
      <c r="EX645" s="19"/>
      <c r="EY645" s="19"/>
      <c r="EZ645" s="19"/>
      <c r="FA645" s="19"/>
      <c r="FB645" s="19"/>
      <c r="FC645" s="19"/>
      <c r="FD645" s="19"/>
      <c r="FE645" s="19"/>
      <c r="FF645" s="19"/>
      <c r="FG645" s="19"/>
      <c r="FH645" s="19"/>
      <c r="FI645" s="19"/>
      <c r="FJ645" s="19"/>
      <c r="FK645" s="19"/>
      <c r="FL645" s="19"/>
      <c r="FM645" s="19"/>
      <c r="FN645" s="19"/>
      <c r="FO645" s="19"/>
      <c r="FP645" s="19"/>
      <c r="FQ645" s="19"/>
      <c r="FR645" s="19"/>
      <c r="FS645" s="19"/>
      <c r="FT645" s="19"/>
      <c r="FU645" s="19"/>
      <c r="FV645" s="19"/>
      <c r="FW645" s="19"/>
      <c r="FX645" s="19"/>
      <c r="FY645" s="19"/>
      <c r="FZ645" s="19"/>
      <c r="GA645" s="19"/>
      <c r="GB645" s="19"/>
      <c r="GC645" s="19"/>
      <c r="GD645" s="19"/>
      <c r="GE645" s="19"/>
      <c r="GF645" s="19"/>
      <c r="GG645" s="19"/>
      <c r="GH645" s="19"/>
      <c r="GI645" s="19"/>
      <c r="GJ645" s="19"/>
      <c r="GK645" s="19"/>
      <c r="GL645" s="19"/>
      <c r="GM645" s="19"/>
      <c r="GN645" s="19"/>
      <c r="GO645" s="19"/>
      <c r="GP645" s="19"/>
      <c r="GQ645" s="19"/>
      <c r="GR645" s="19"/>
      <c r="GS645" s="19"/>
      <c r="GT645" s="19"/>
      <c r="GU645" s="19"/>
      <c r="GV645" s="19"/>
      <c r="GW645" s="19"/>
      <c r="GX645" s="19"/>
      <c r="GY645" s="19"/>
      <c r="GZ645" s="19"/>
      <c r="HA645" s="19"/>
      <c r="HB645" s="19"/>
      <c r="HC645" s="19"/>
      <c r="HD645" s="19"/>
      <c r="HE645" s="19"/>
      <c r="HF645" s="19"/>
      <c r="HG645" s="19"/>
      <c r="HH645" s="19"/>
      <c r="HI645" s="19"/>
      <c r="HJ645" s="19"/>
      <c r="HK645" s="19"/>
      <c r="HL645" s="19"/>
      <c r="HM645" s="19"/>
      <c r="HN645" s="19"/>
      <c r="HO645" s="19"/>
      <c r="HP645" s="19"/>
      <c r="HQ645" s="19"/>
      <c r="HR645" s="19"/>
      <c r="HS645" s="19"/>
      <c r="HT645" s="19"/>
      <c r="HU645" s="19"/>
      <c r="HV645" s="19"/>
      <c r="HW645" s="19"/>
      <c r="HX645" s="19"/>
      <c r="HY645" s="19"/>
      <c r="HZ645" s="19"/>
      <c r="IA645" s="19"/>
      <c r="IB645" s="19"/>
      <c r="IC645" s="19"/>
      <c r="ID645" s="19"/>
      <c r="IE645" s="19"/>
      <c r="IF645" s="19"/>
      <c r="IG645" s="19"/>
      <c r="IH645" s="19"/>
      <c r="II645" s="19"/>
      <c r="IJ645" s="19"/>
      <c r="IK645" s="19"/>
      <c r="IL645" s="19"/>
      <c r="IM645" s="19"/>
      <c r="IN645" s="19"/>
      <c r="IO645" s="19"/>
      <c r="IP645" s="19"/>
      <c r="IQ645" s="19"/>
      <c r="IR645" s="19"/>
      <c r="IS645" s="19"/>
      <c r="IT645" s="19"/>
      <c r="IU645" s="19"/>
      <c r="IV645" s="19"/>
      <c r="IW645" s="19"/>
      <c r="IX645" s="19"/>
      <c r="IY645" s="19"/>
      <c r="IZ645" s="19"/>
      <c r="JA645" s="19"/>
      <c r="JB645" s="19"/>
    </row>
    <row r="646" spans="1:262" s="19" customFormat="1" ht="25.5" x14ac:dyDescent="0.2">
      <c r="A646" s="228">
        <v>43584</v>
      </c>
      <c r="B646" s="224" t="s">
        <v>2670</v>
      </c>
      <c r="C646" s="224" t="s">
        <v>2667</v>
      </c>
      <c r="D646" s="224" t="s">
        <v>140</v>
      </c>
      <c r="E646" s="224" t="s">
        <v>143</v>
      </c>
      <c r="F646" s="227">
        <v>43497</v>
      </c>
      <c r="G646" s="229">
        <v>2019</v>
      </c>
      <c r="H646" s="228" t="s">
        <v>37</v>
      </c>
      <c r="I646" s="225" t="str">
        <f t="shared" si="30"/>
        <v>OK</v>
      </c>
      <c r="J646" s="225" t="str">
        <f t="shared" si="31"/>
        <v>OK</v>
      </c>
      <c r="K646" s="231" t="str">
        <f t="shared" si="32"/>
        <v>South Central</v>
      </c>
      <c r="L646" s="225" t="str">
        <f>INDEX('State '!$A$1:$C$62,MATCH($I646,'State '!$B:$B,0),3)</f>
        <v>South Central</v>
      </c>
      <c r="M646" s="225" t="str">
        <f>INDEX('State '!$A$1:$C$62,MATCH($J646,'State '!$B:$B,0),3)</f>
        <v>South Central</v>
      </c>
      <c r="N646" s="225"/>
      <c r="O646" s="178"/>
      <c r="P646" s="233"/>
      <c r="Q646" s="232">
        <v>150</v>
      </c>
      <c r="R646" s="229"/>
      <c r="S646" s="228" t="s">
        <v>138</v>
      </c>
      <c r="T646" s="228"/>
      <c r="U646" s="228"/>
      <c r="V646" s="225" t="s">
        <v>2236</v>
      </c>
      <c r="W646" s="223" t="s">
        <v>2671</v>
      </c>
      <c r="X646" s="223"/>
      <c r="Y646" s="156" t="s">
        <v>2847</v>
      </c>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c r="BG646" s="93"/>
      <c r="BH646" s="93"/>
      <c r="BI646" s="93"/>
      <c r="BJ646" s="93"/>
      <c r="BK646" s="93"/>
      <c r="BL646" s="93"/>
      <c r="BM646" s="93"/>
      <c r="BN646" s="93"/>
      <c r="BO646" s="93"/>
      <c r="BP646" s="93"/>
      <c r="BQ646" s="93"/>
      <c r="BR646" s="93"/>
      <c r="BS646" s="93"/>
      <c r="BT646" s="93"/>
      <c r="BU646" s="93"/>
      <c r="BV646" s="93"/>
      <c r="BW646" s="93"/>
      <c r="BX646" s="93"/>
      <c r="BY646" s="93"/>
      <c r="BZ646" s="93"/>
      <c r="CA646" s="93"/>
      <c r="CB646" s="93"/>
      <c r="CC646" s="93"/>
      <c r="CD646" s="93"/>
      <c r="CE646" s="93"/>
      <c r="CF646" s="93"/>
      <c r="CG646" s="93"/>
      <c r="CH646" s="93"/>
      <c r="CI646" s="93"/>
      <c r="CJ646" s="93"/>
      <c r="CK646" s="93"/>
      <c r="CL646" s="93"/>
      <c r="CM646" s="93"/>
      <c r="CN646" s="93"/>
      <c r="CO646" s="93"/>
      <c r="CP646" s="93"/>
      <c r="CQ646" s="93"/>
      <c r="CR646" s="93"/>
      <c r="CS646" s="93"/>
      <c r="CT646" s="93"/>
      <c r="CU646" s="93"/>
      <c r="CV646" s="93"/>
      <c r="CW646" s="93"/>
      <c r="CX646" s="93"/>
      <c r="CY646" s="93"/>
      <c r="CZ646" s="93"/>
      <c r="DA646" s="93"/>
      <c r="DB646" s="93"/>
      <c r="DC646" s="93"/>
      <c r="DD646" s="93"/>
      <c r="DE646" s="93"/>
      <c r="DF646" s="93"/>
      <c r="DG646" s="93"/>
      <c r="DH646" s="93"/>
      <c r="DI646" s="93"/>
      <c r="DJ646" s="93"/>
      <c r="DK646" s="93"/>
      <c r="DL646" s="93"/>
      <c r="DM646" s="93"/>
      <c r="DN646" s="93"/>
      <c r="DO646" s="93"/>
      <c r="DP646" s="93"/>
      <c r="DQ646" s="93"/>
      <c r="DR646" s="93"/>
      <c r="DS646" s="93"/>
      <c r="DT646" s="93"/>
      <c r="DU646" s="93"/>
      <c r="DV646" s="93"/>
      <c r="DW646" s="93"/>
      <c r="DX646" s="93"/>
      <c r="DY646" s="93"/>
      <c r="DZ646" s="93"/>
      <c r="EA646" s="93"/>
      <c r="EB646" s="93"/>
      <c r="EC646" s="93"/>
      <c r="ED646" s="93"/>
      <c r="EE646" s="93"/>
      <c r="EF646" s="93"/>
      <c r="EG646" s="93"/>
      <c r="EH646" s="93"/>
      <c r="EI646" s="93"/>
      <c r="EJ646" s="93"/>
      <c r="EK646" s="93"/>
      <c r="EL646" s="93"/>
      <c r="EM646" s="93"/>
      <c r="EN646" s="93"/>
      <c r="EO646" s="93"/>
      <c r="EP646" s="93"/>
      <c r="EQ646" s="93"/>
      <c r="ER646" s="93"/>
      <c r="ES646" s="93"/>
      <c r="ET646" s="93"/>
      <c r="EU646" s="93"/>
      <c r="EV646" s="93"/>
      <c r="EW646" s="93"/>
      <c r="EX646" s="93"/>
      <c r="EY646" s="93"/>
      <c r="EZ646" s="93"/>
      <c r="FA646" s="93"/>
      <c r="FB646" s="93"/>
      <c r="FC646" s="93"/>
      <c r="FD646" s="93"/>
      <c r="FE646" s="93"/>
      <c r="FF646" s="93"/>
      <c r="FG646" s="93"/>
      <c r="FH646" s="93"/>
      <c r="FI646" s="93"/>
      <c r="FJ646" s="93"/>
      <c r="FK646" s="93"/>
      <c r="FL646" s="93"/>
      <c r="FM646" s="93"/>
      <c r="FN646" s="93"/>
      <c r="FO646" s="93"/>
      <c r="FP646" s="93"/>
      <c r="FQ646" s="93"/>
      <c r="FR646" s="93"/>
      <c r="FS646" s="93"/>
      <c r="FT646" s="93"/>
      <c r="FU646" s="93"/>
      <c r="FV646" s="93"/>
      <c r="FW646" s="93"/>
      <c r="FX646" s="93"/>
      <c r="FY646" s="93"/>
      <c r="FZ646" s="93"/>
      <c r="GA646" s="93"/>
      <c r="GB646" s="93"/>
      <c r="GC646" s="93"/>
      <c r="GD646" s="93"/>
      <c r="GE646" s="93"/>
      <c r="GF646" s="93"/>
      <c r="GG646" s="93"/>
      <c r="GH646" s="93"/>
      <c r="GI646" s="93"/>
      <c r="GJ646" s="93"/>
      <c r="GK646" s="93"/>
      <c r="GL646" s="93"/>
      <c r="GM646" s="93"/>
      <c r="GN646" s="93"/>
      <c r="GO646" s="93"/>
      <c r="GP646" s="93"/>
      <c r="GQ646" s="93"/>
      <c r="GR646" s="93"/>
      <c r="GS646" s="93"/>
      <c r="GT646" s="93"/>
      <c r="GU646" s="93"/>
      <c r="GV646" s="93"/>
      <c r="GW646" s="93"/>
      <c r="GX646" s="93"/>
      <c r="GY646" s="93"/>
      <c r="GZ646" s="93"/>
      <c r="HA646" s="93"/>
      <c r="HB646" s="93"/>
      <c r="HC646" s="93"/>
      <c r="HD646" s="93"/>
      <c r="HE646" s="93"/>
      <c r="HF646" s="93"/>
      <c r="HG646" s="93"/>
      <c r="HH646" s="93"/>
      <c r="HI646" s="93"/>
      <c r="HJ646" s="93"/>
      <c r="HK646" s="93"/>
      <c r="HL646" s="93"/>
      <c r="HM646" s="93"/>
      <c r="HN646" s="93"/>
      <c r="HO646" s="93"/>
      <c r="HP646" s="93"/>
      <c r="HQ646" s="93"/>
      <c r="HR646" s="93"/>
      <c r="HS646" s="93"/>
      <c r="HT646" s="93"/>
      <c r="HU646" s="93"/>
      <c r="HV646" s="93"/>
      <c r="HW646" s="93"/>
      <c r="HX646" s="93"/>
      <c r="HY646" s="93"/>
      <c r="HZ646" s="93"/>
      <c r="IA646" s="93"/>
      <c r="IB646" s="93"/>
      <c r="IC646" s="93"/>
      <c r="ID646" s="93"/>
      <c r="IE646" s="93"/>
      <c r="IF646" s="93"/>
      <c r="IG646" s="93"/>
      <c r="IH646" s="93"/>
      <c r="II646" s="93"/>
      <c r="IJ646" s="93"/>
      <c r="IK646" s="93"/>
      <c r="IL646" s="93"/>
      <c r="IM646" s="93"/>
      <c r="IN646" s="93"/>
      <c r="IO646" s="93"/>
      <c r="IP646" s="93"/>
      <c r="IQ646" s="93"/>
      <c r="IR646" s="93"/>
      <c r="IS646" s="93"/>
      <c r="IT646" s="93"/>
      <c r="IU646" s="93"/>
      <c r="IV646" s="93"/>
      <c r="IW646" s="93"/>
      <c r="IX646" s="93"/>
      <c r="IY646" s="93"/>
      <c r="IZ646" s="93"/>
      <c r="JA646" s="93"/>
      <c r="JB646" s="93"/>
    </row>
    <row r="647" spans="1:262" ht="25.5" x14ac:dyDescent="0.2">
      <c r="A647" s="228">
        <v>43584</v>
      </c>
      <c r="B647" s="224" t="s">
        <v>2669</v>
      </c>
      <c r="C647" s="224" t="s">
        <v>2667</v>
      </c>
      <c r="D647" s="224" t="s">
        <v>140</v>
      </c>
      <c r="E647" s="224" t="s">
        <v>143</v>
      </c>
      <c r="F647" s="227">
        <v>43497</v>
      </c>
      <c r="G647" s="229">
        <v>2019</v>
      </c>
      <c r="H647" s="228" t="s">
        <v>37</v>
      </c>
      <c r="I647" s="225" t="str">
        <f t="shared" si="30"/>
        <v>OK</v>
      </c>
      <c r="J647" s="225" t="str">
        <f t="shared" si="31"/>
        <v>OK</v>
      </c>
      <c r="K647" s="231" t="str">
        <f t="shared" si="32"/>
        <v>South Central</v>
      </c>
      <c r="L647" s="225" t="str">
        <f>INDEX('State '!$A$1:$C$62,MATCH($I647,'State '!$B:$B,0),3)</f>
        <v>South Central</v>
      </c>
      <c r="M647" s="225" t="str">
        <f>INDEX('State '!$A$1:$C$62,MATCH($J647,'State '!$B:$B,0),3)</f>
        <v>South Central</v>
      </c>
      <c r="N647" s="225"/>
      <c r="O647" s="178"/>
      <c r="P647" s="233"/>
      <c r="Q647" s="232">
        <v>100</v>
      </c>
      <c r="R647" s="229"/>
      <c r="S647" s="228" t="s">
        <v>138</v>
      </c>
      <c r="T647" s="228"/>
      <c r="U647" s="228"/>
      <c r="V647" s="225" t="s">
        <v>2236</v>
      </c>
      <c r="W647" s="223" t="s">
        <v>2672</v>
      </c>
      <c r="X647" s="223"/>
      <c r="Y647" s="156" t="s">
        <v>2847</v>
      </c>
      <c r="Z647" s="93"/>
      <c r="AA647" s="93"/>
      <c r="AB647" s="93"/>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c r="DV647" s="19"/>
      <c r="DW647" s="19"/>
      <c r="DX647" s="19"/>
      <c r="DY647" s="19"/>
      <c r="DZ647" s="19"/>
      <c r="EA647" s="19"/>
      <c r="EB647" s="19"/>
      <c r="EC647" s="19"/>
      <c r="ED647" s="19"/>
      <c r="EE647" s="19"/>
      <c r="EF647" s="19"/>
      <c r="EG647" s="19"/>
      <c r="EH647" s="19"/>
      <c r="EI647" s="19"/>
      <c r="EJ647" s="19"/>
      <c r="EK647" s="19"/>
      <c r="EL647" s="19"/>
      <c r="EM647" s="19"/>
      <c r="EN647" s="19"/>
      <c r="EO647" s="19"/>
      <c r="EP647" s="19"/>
      <c r="EQ647" s="19"/>
      <c r="ER647" s="19"/>
      <c r="ES647" s="19"/>
      <c r="ET647" s="19"/>
      <c r="EU647" s="19"/>
      <c r="EV647" s="19"/>
      <c r="EW647" s="19"/>
      <c r="EX647" s="19"/>
      <c r="EY647" s="19"/>
      <c r="EZ647" s="19"/>
      <c r="FA647" s="19"/>
      <c r="FB647" s="19"/>
      <c r="FC647" s="19"/>
      <c r="FD647" s="19"/>
      <c r="FE647" s="19"/>
      <c r="FF647" s="19"/>
      <c r="FG647" s="19"/>
      <c r="FH647" s="19"/>
      <c r="FI647" s="19"/>
      <c r="FJ647" s="19"/>
      <c r="FK647" s="19"/>
      <c r="FL647" s="19"/>
      <c r="FM647" s="19"/>
      <c r="FN647" s="19"/>
      <c r="FO647" s="19"/>
      <c r="FP647" s="19"/>
      <c r="FQ647" s="19"/>
      <c r="FR647" s="19"/>
      <c r="FS647" s="19"/>
      <c r="FT647" s="19"/>
      <c r="FU647" s="19"/>
      <c r="FV647" s="19"/>
      <c r="FW647" s="19"/>
      <c r="FX647" s="19"/>
      <c r="FY647" s="19"/>
      <c r="FZ647" s="19"/>
      <c r="GA647" s="19"/>
      <c r="GB647" s="19"/>
      <c r="GC647" s="19"/>
      <c r="GD647" s="19"/>
      <c r="GE647" s="19"/>
      <c r="GF647" s="19"/>
      <c r="GG647" s="19"/>
      <c r="GH647" s="19"/>
      <c r="GI647" s="19"/>
      <c r="GJ647" s="19"/>
      <c r="GK647" s="19"/>
      <c r="GL647" s="19"/>
      <c r="GM647" s="19"/>
      <c r="GN647" s="19"/>
      <c r="GO647" s="19"/>
      <c r="GP647" s="19"/>
      <c r="GQ647" s="19"/>
      <c r="GR647" s="19"/>
      <c r="GS647" s="19"/>
      <c r="GT647" s="19"/>
      <c r="GU647" s="19"/>
      <c r="GV647" s="19"/>
      <c r="GW647" s="19"/>
      <c r="GX647" s="19"/>
      <c r="GY647" s="19"/>
      <c r="GZ647" s="19"/>
      <c r="HA647" s="19"/>
      <c r="HB647" s="19"/>
      <c r="HC647" s="19"/>
      <c r="HD647" s="19"/>
      <c r="HE647" s="19"/>
      <c r="HF647" s="19"/>
      <c r="HG647" s="19"/>
      <c r="HH647" s="19"/>
      <c r="HI647" s="19"/>
      <c r="HJ647" s="19"/>
      <c r="HK647" s="19"/>
      <c r="HL647" s="19"/>
      <c r="HM647" s="19"/>
      <c r="HN647" s="19"/>
      <c r="HO647" s="19"/>
      <c r="HP647" s="19"/>
      <c r="HQ647" s="19"/>
      <c r="HR647" s="19"/>
      <c r="HS647" s="19"/>
      <c r="HT647" s="19"/>
      <c r="HU647" s="19"/>
      <c r="HV647" s="19"/>
      <c r="HW647" s="19"/>
      <c r="HX647" s="19"/>
      <c r="HY647" s="19"/>
      <c r="HZ647" s="19"/>
      <c r="IA647" s="19"/>
      <c r="IB647" s="19"/>
      <c r="IC647" s="19"/>
      <c r="ID647" s="19"/>
      <c r="IE647" s="19"/>
      <c r="IF647" s="19"/>
      <c r="IG647" s="19"/>
      <c r="IH647" s="19"/>
      <c r="II647" s="19"/>
      <c r="IJ647" s="19"/>
      <c r="IK647" s="19"/>
      <c r="IL647" s="19"/>
      <c r="IM647" s="19"/>
      <c r="IN647" s="19"/>
      <c r="IO647" s="19"/>
      <c r="IP647" s="19"/>
      <c r="IQ647" s="19"/>
      <c r="IR647" s="19"/>
      <c r="IS647" s="19"/>
      <c r="IT647" s="19"/>
      <c r="IU647" s="19"/>
      <c r="IV647" s="19"/>
      <c r="IW647" s="19"/>
      <c r="IX647" s="19"/>
      <c r="IY647" s="19"/>
      <c r="IZ647" s="19"/>
      <c r="JA647" s="19"/>
      <c r="JB647" s="19"/>
    </row>
    <row r="648" spans="1:262" s="19" customFormat="1" ht="25.5" x14ac:dyDescent="0.2">
      <c r="A648" s="228">
        <v>43836</v>
      </c>
      <c r="B648" s="224" t="s">
        <v>2666</v>
      </c>
      <c r="C648" s="224" t="s">
        <v>2667</v>
      </c>
      <c r="D648" s="224" t="s">
        <v>140</v>
      </c>
      <c r="E648" s="224" t="s">
        <v>143</v>
      </c>
      <c r="F648" s="227">
        <v>43497</v>
      </c>
      <c r="G648" s="229">
        <v>2019</v>
      </c>
      <c r="H648" s="228" t="s">
        <v>6</v>
      </c>
      <c r="I648" s="225" t="str">
        <f t="shared" si="30"/>
        <v>TX</v>
      </c>
      <c r="J648" s="225" t="str">
        <f t="shared" si="31"/>
        <v>TX</v>
      </c>
      <c r="K648" s="231" t="str">
        <f t="shared" si="32"/>
        <v>South Central</v>
      </c>
      <c r="L648" s="225" t="str">
        <f>INDEX('State '!$A$1:$C$62,MATCH($I648,'State '!$B:$B,0),3)</f>
        <v>South Central</v>
      </c>
      <c r="M648" s="225" t="str">
        <f>INDEX('State '!$A$1:$C$62,MATCH($J648,'State '!$B:$B,0),3)</f>
        <v>South Central</v>
      </c>
      <c r="N648" s="225"/>
      <c r="O648" s="178"/>
      <c r="P648" s="233">
        <v>3.4470000000000001</v>
      </c>
      <c r="Q648" s="232">
        <v>300</v>
      </c>
      <c r="R648" s="229">
        <v>20</v>
      </c>
      <c r="S648" s="228" t="s">
        <v>138</v>
      </c>
      <c r="T648" s="228" t="s">
        <v>2668</v>
      </c>
      <c r="U648" s="228"/>
      <c r="V648" s="225" t="s">
        <v>2236</v>
      </c>
      <c r="W648" s="223" t="s">
        <v>2699</v>
      </c>
      <c r="X648" s="223"/>
      <c r="Y648" s="156" t="s">
        <v>2847</v>
      </c>
      <c r="AC648" s="93"/>
      <c r="AD648" s="93"/>
      <c r="AE648" s="93"/>
      <c r="AF648" s="93"/>
      <c r="AG648" s="93"/>
      <c r="AH648" s="93"/>
      <c r="AI648" s="93"/>
      <c r="AJ648" s="93"/>
      <c r="AK648" s="93"/>
      <c r="AL648" s="93"/>
      <c r="AM648" s="93"/>
      <c r="AN648" s="93"/>
      <c r="AO648" s="93"/>
      <c r="AP648" s="93"/>
      <c r="AQ648" s="93"/>
      <c r="AR648" s="93"/>
      <c r="AS648" s="93"/>
      <c r="AT648" s="93"/>
      <c r="AU648" s="93"/>
      <c r="AV648" s="93"/>
      <c r="AW648" s="93"/>
      <c r="AX648" s="93"/>
      <c r="AY648" s="93"/>
      <c r="AZ648" s="93"/>
      <c r="BA648" s="93"/>
      <c r="BB648" s="93"/>
      <c r="BC648" s="93"/>
      <c r="BD648" s="93"/>
      <c r="BE648" s="93"/>
      <c r="BF648" s="93"/>
      <c r="BG648" s="93"/>
      <c r="BH648" s="93"/>
      <c r="BI648" s="93"/>
      <c r="BJ648" s="93"/>
      <c r="BK648" s="93"/>
      <c r="BL648" s="93"/>
      <c r="BM648" s="93"/>
      <c r="BN648" s="93"/>
      <c r="BO648" s="93"/>
      <c r="BP648" s="93"/>
      <c r="BQ648" s="93"/>
      <c r="BR648" s="93"/>
      <c r="BS648" s="93"/>
      <c r="BT648" s="93"/>
      <c r="BU648" s="93"/>
      <c r="BV648" s="93"/>
      <c r="BW648" s="93"/>
      <c r="BX648" s="93"/>
      <c r="BY648" s="93"/>
      <c r="BZ648" s="93"/>
      <c r="CA648" s="93"/>
      <c r="CB648" s="93"/>
      <c r="CC648" s="93"/>
      <c r="CD648" s="93"/>
      <c r="CE648" s="93"/>
      <c r="CF648" s="93"/>
      <c r="CG648" s="93"/>
      <c r="CH648" s="93"/>
      <c r="CI648" s="93"/>
      <c r="CJ648" s="93"/>
      <c r="CK648" s="93"/>
      <c r="CL648" s="93"/>
      <c r="CM648" s="93"/>
      <c r="CN648" s="93"/>
      <c r="CO648" s="93"/>
      <c r="CP648" s="93"/>
      <c r="CQ648" s="93"/>
      <c r="CR648" s="93"/>
      <c r="CS648" s="93"/>
      <c r="CT648" s="93"/>
      <c r="CU648" s="93"/>
      <c r="CV648" s="93"/>
      <c r="CW648" s="93"/>
      <c r="CX648" s="93"/>
      <c r="CY648" s="93"/>
      <c r="CZ648" s="93"/>
      <c r="DA648" s="93"/>
      <c r="DB648" s="93"/>
      <c r="DC648" s="93"/>
      <c r="DD648" s="93"/>
      <c r="DE648" s="93"/>
      <c r="DF648" s="93"/>
      <c r="DG648" s="93"/>
      <c r="DH648" s="93"/>
      <c r="DI648" s="93"/>
      <c r="DJ648" s="93"/>
      <c r="DK648" s="93"/>
      <c r="DL648" s="93"/>
      <c r="DM648" s="93"/>
      <c r="DN648" s="93"/>
      <c r="DO648" s="93"/>
      <c r="DP648" s="93"/>
      <c r="DQ648" s="93"/>
      <c r="DR648" s="93"/>
      <c r="DS648" s="93"/>
      <c r="DT648" s="93"/>
      <c r="DU648" s="93"/>
      <c r="DV648" s="93"/>
      <c r="DW648" s="93"/>
      <c r="DX648" s="93"/>
      <c r="DY648" s="93"/>
      <c r="DZ648" s="93"/>
      <c r="EA648" s="93"/>
      <c r="EB648" s="93"/>
      <c r="EC648" s="93"/>
      <c r="ED648" s="93"/>
      <c r="EE648" s="93"/>
      <c r="EF648" s="93"/>
      <c r="EG648" s="93"/>
      <c r="EH648" s="93"/>
      <c r="EI648" s="93"/>
      <c r="EJ648" s="93"/>
      <c r="EK648" s="93"/>
      <c r="EL648" s="93"/>
      <c r="EM648" s="93"/>
      <c r="EN648" s="93"/>
      <c r="EO648" s="93"/>
      <c r="EP648" s="93"/>
      <c r="EQ648" s="93"/>
      <c r="ER648" s="93"/>
      <c r="ES648" s="93"/>
      <c r="ET648" s="93"/>
      <c r="EU648" s="93"/>
      <c r="EV648" s="93"/>
      <c r="EW648" s="93"/>
      <c r="EX648" s="93"/>
      <c r="EY648" s="93"/>
      <c r="EZ648" s="93"/>
      <c r="FA648" s="93"/>
      <c r="FB648" s="93"/>
      <c r="FC648" s="93"/>
      <c r="FD648" s="93"/>
      <c r="FE648" s="93"/>
      <c r="FF648" s="93"/>
      <c r="FG648" s="93"/>
      <c r="FH648" s="93"/>
      <c r="FI648" s="93"/>
      <c r="FJ648" s="93"/>
      <c r="FK648" s="93"/>
      <c r="FL648" s="93"/>
      <c r="FM648" s="93"/>
      <c r="FN648" s="93"/>
      <c r="FO648" s="93"/>
      <c r="FP648" s="93"/>
      <c r="FQ648" s="93"/>
      <c r="FR648" s="93"/>
      <c r="FS648" s="93"/>
      <c r="FT648" s="93"/>
      <c r="FU648" s="93"/>
      <c r="FV648" s="93"/>
      <c r="FW648" s="93"/>
      <c r="FX648" s="93"/>
      <c r="FY648" s="93"/>
      <c r="FZ648" s="93"/>
      <c r="GA648" s="93"/>
      <c r="GB648" s="93"/>
      <c r="GC648" s="93"/>
      <c r="GD648" s="93"/>
      <c r="GE648" s="93"/>
      <c r="GF648" s="93"/>
      <c r="GG648" s="93"/>
      <c r="GH648" s="93"/>
      <c r="GI648" s="93"/>
      <c r="GJ648" s="93"/>
      <c r="GK648" s="93"/>
      <c r="GL648" s="93"/>
      <c r="GM648" s="93"/>
      <c r="GN648" s="93"/>
      <c r="GO648" s="93"/>
      <c r="GP648" s="93"/>
      <c r="GQ648" s="93"/>
      <c r="GR648" s="93"/>
      <c r="GS648" s="93"/>
      <c r="GT648" s="93"/>
      <c r="GU648" s="93"/>
      <c r="GV648" s="93"/>
      <c r="GW648" s="93"/>
      <c r="GX648" s="93"/>
      <c r="GY648" s="93"/>
      <c r="GZ648" s="93"/>
      <c r="HA648" s="93"/>
      <c r="HB648" s="93"/>
      <c r="HC648" s="93"/>
      <c r="HD648" s="93"/>
      <c r="HE648" s="93"/>
      <c r="HF648" s="93"/>
      <c r="HG648" s="93"/>
      <c r="HH648" s="93"/>
      <c r="HI648" s="93"/>
      <c r="HJ648" s="93"/>
      <c r="HK648" s="93"/>
      <c r="HL648" s="93"/>
      <c r="HM648" s="93"/>
      <c r="HN648" s="93"/>
      <c r="HO648" s="93"/>
      <c r="HP648" s="93"/>
      <c r="HQ648" s="93"/>
      <c r="HR648" s="93"/>
      <c r="HS648" s="93"/>
      <c r="HT648" s="93"/>
      <c r="HU648" s="93"/>
      <c r="HV648" s="93"/>
      <c r="HW648" s="93"/>
      <c r="HX648" s="93"/>
      <c r="HY648" s="93"/>
      <c r="HZ648" s="93"/>
      <c r="IA648" s="93"/>
      <c r="IB648" s="93"/>
      <c r="IC648" s="93"/>
      <c r="ID648" s="93"/>
      <c r="IE648" s="93"/>
      <c r="IF648" s="93"/>
      <c r="IG648" s="93"/>
      <c r="IH648" s="93"/>
      <c r="II648" s="93"/>
      <c r="IJ648" s="93"/>
      <c r="IK648" s="93"/>
      <c r="IL648" s="93"/>
      <c r="IM648" s="93"/>
      <c r="IN648" s="93"/>
      <c r="IO648" s="93"/>
      <c r="IP648" s="93"/>
      <c r="IQ648" s="93"/>
      <c r="IR648" s="93"/>
      <c r="IS648" s="93"/>
      <c r="IT648" s="93"/>
      <c r="IU648" s="93"/>
      <c r="IV648" s="93"/>
      <c r="IW648" s="93"/>
      <c r="IX648" s="93"/>
      <c r="IY648" s="93"/>
      <c r="IZ648" s="93"/>
      <c r="JA648" s="93"/>
      <c r="JB648" s="93"/>
    </row>
    <row r="649" spans="1:262" x14ac:dyDescent="0.2">
      <c r="A649" s="171">
        <v>43124</v>
      </c>
      <c r="B649" s="184" t="s">
        <v>2151</v>
      </c>
      <c r="C649" s="172" t="s">
        <v>206</v>
      </c>
      <c r="D649" s="184" t="s">
        <v>140</v>
      </c>
      <c r="E649" s="173" t="s">
        <v>143</v>
      </c>
      <c r="F649" s="185">
        <v>43040</v>
      </c>
      <c r="G649" s="177">
        <v>2017</v>
      </c>
      <c r="H649" s="171" t="s">
        <v>7</v>
      </c>
      <c r="I649" s="171" t="str">
        <f t="shared" si="30"/>
        <v>PA</v>
      </c>
      <c r="J649" s="171" t="str">
        <f t="shared" si="31"/>
        <v>PA</v>
      </c>
      <c r="K649" s="176" t="str">
        <f t="shared" si="32"/>
        <v>Northeast</v>
      </c>
      <c r="L649" s="171" t="str">
        <f>INDEX('State '!$A$1:$C$62,MATCH($I649,'State '!$B:$B,0),3)</f>
        <v>Northeast</v>
      </c>
      <c r="M649" s="171" t="str">
        <f>INDEX('State '!$A$1:$C$62,MATCH($J649,'State '!$B:$B,0),3)</f>
        <v>Northeast</v>
      </c>
      <c r="N649" s="171"/>
      <c r="O649" s="178">
        <v>143</v>
      </c>
      <c r="P649" s="178">
        <v>13</v>
      </c>
      <c r="Q649" s="178">
        <v>135</v>
      </c>
      <c r="R649" s="177">
        <v>36</v>
      </c>
      <c r="S649" s="171" t="s">
        <v>135</v>
      </c>
      <c r="T649" s="171" t="s">
        <v>381</v>
      </c>
      <c r="U649" s="171" t="s">
        <v>2152</v>
      </c>
      <c r="V649" s="171" t="s">
        <v>2236</v>
      </c>
      <c r="W649" s="170"/>
      <c r="X649" s="170"/>
      <c r="Y649" s="170"/>
      <c r="Z649" s="93"/>
      <c r="AA649" s="93"/>
      <c r="AB649" s="93"/>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c r="DV649" s="19"/>
      <c r="DW649" s="19"/>
      <c r="DX649" s="19"/>
      <c r="DY649" s="19"/>
      <c r="DZ649" s="19"/>
      <c r="EA649" s="19"/>
      <c r="EB649" s="19"/>
      <c r="EC649" s="19"/>
      <c r="ED649" s="19"/>
      <c r="EE649" s="19"/>
      <c r="EF649" s="19"/>
      <c r="EG649" s="19"/>
      <c r="EH649" s="19"/>
      <c r="EI649" s="19"/>
      <c r="EJ649" s="19"/>
      <c r="EK649" s="19"/>
      <c r="EL649" s="19"/>
      <c r="EM649" s="19"/>
      <c r="EN649" s="19"/>
      <c r="EO649" s="19"/>
      <c r="EP649" s="19"/>
      <c r="EQ649" s="19"/>
      <c r="ER649" s="19"/>
      <c r="ES649" s="19"/>
      <c r="ET649" s="19"/>
      <c r="EU649" s="19"/>
      <c r="EV649" s="19"/>
      <c r="EW649" s="19"/>
      <c r="EX649" s="19"/>
      <c r="EY649" s="19"/>
      <c r="EZ649" s="19"/>
      <c r="FA649" s="19"/>
      <c r="FB649" s="19"/>
      <c r="FC649" s="19"/>
      <c r="FD649" s="19"/>
      <c r="FE649" s="19"/>
      <c r="FF649" s="19"/>
      <c r="FG649" s="19"/>
      <c r="FH649" s="19"/>
      <c r="FI649" s="19"/>
      <c r="FJ649" s="19"/>
      <c r="FK649" s="19"/>
      <c r="FL649" s="19"/>
      <c r="FM649" s="19"/>
      <c r="FN649" s="19"/>
      <c r="FO649" s="19"/>
      <c r="FP649" s="19"/>
      <c r="FQ649" s="19"/>
      <c r="FR649" s="19"/>
      <c r="FS649" s="19"/>
      <c r="FT649" s="19"/>
      <c r="FU649" s="19"/>
      <c r="FV649" s="19"/>
      <c r="FW649" s="19"/>
      <c r="FX649" s="19"/>
      <c r="FY649" s="19"/>
      <c r="FZ649" s="19"/>
      <c r="GA649" s="19"/>
      <c r="GB649" s="19"/>
      <c r="GC649" s="19"/>
      <c r="GD649" s="19"/>
      <c r="GE649" s="19"/>
      <c r="GF649" s="19"/>
      <c r="GG649" s="19"/>
      <c r="GH649" s="19"/>
      <c r="GI649" s="19"/>
      <c r="GJ649" s="19"/>
      <c r="GK649" s="19"/>
      <c r="GL649" s="19"/>
      <c r="GM649" s="19"/>
      <c r="GN649" s="19"/>
      <c r="GO649" s="19"/>
      <c r="GP649" s="19"/>
      <c r="GQ649" s="19"/>
      <c r="GR649" s="19"/>
      <c r="GS649" s="19"/>
      <c r="GT649" s="19"/>
      <c r="GU649" s="19"/>
      <c r="GV649" s="19"/>
      <c r="GW649" s="19"/>
      <c r="GX649" s="19"/>
      <c r="GY649" s="19"/>
      <c r="GZ649" s="19"/>
      <c r="HA649" s="19"/>
      <c r="HB649" s="19"/>
      <c r="HC649" s="19"/>
      <c r="HD649" s="19"/>
      <c r="HE649" s="19"/>
      <c r="HF649" s="19"/>
      <c r="HG649" s="19"/>
      <c r="HH649" s="19"/>
      <c r="HI649" s="19"/>
      <c r="HJ649" s="19"/>
      <c r="HK649" s="19"/>
      <c r="HL649" s="19"/>
      <c r="HM649" s="19"/>
      <c r="HN649" s="19"/>
      <c r="HO649" s="19"/>
      <c r="HP649" s="19"/>
      <c r="HQ649" s="19"/>
      <c r="HR649" s="19"/>
      <c r="HS649" s="19"/>
      <c r="HT649" s="19"/>
      <c r="HU649" s="19"/>
      <c r="HV649" s="19"/>
      <c r="HW649" s="19"/>
      <c r="HX649" s="19"/>
      <c r="HY649" s="19"/>
      <c r="HZ649" s="19"/>
      <c r="IA649" s="19"/>
      <c r="IB649" s="19"/>
      <c r="IC649" s="19"/>
      <c r="ID649" s="19"/>
      <c r="IE649" s="19"/>
      <c r="IF649" s="19"/>
      <c r="IG649" s="19"/>
      <c r="IH649" s="19"/>
      <c r="II649" s="19"/>
      <c r="IJ649" s="19"/>
      <c r="IK649" s="19"/>
      <c r="IL649" s="19"/>
      <c r="IM649" s="19"/>
      <c r="IN649" s="19"/>
      <c r="IO649" s="19"/>
      <c r="IP649" s="19"/>
      <c r="IQ649" s="19"/>
      <c r="IR649" s="19"/>
      <c r="IS649" s="19"/>
      <c r="IT649" s="19"/>
      <c r="IU649" s="19"/>
      <c r="IV649" s="19"/>
      <c r="IW649" s="19"/>
      <c r="IX649" s="19"/>
      <c r="IY649" s="19"/>
      <c r="IZ649" s="19"/>
      <c r="JA649" s="19"/>
      <c r="JB649" s="19"/>
    </row>
    <row r="650" spans="1:262" s="19" customFormat="1" x14ac:dyDescent="0.2">
      <c r="A650" s="171">
        <v>40388</v>
      </c>
      <c r="B650" s="172" t="s">
        <v>594</v>
      </c>
      <c r="C650" s="172" t="s">
        <v>237</v>
      </c>
      <c r="D650" s="172" t="s">
        <v>140</v>
      </c>
      <c r="E650" s="173" t="s">
        <v>143</v>
      </c>
      <c r="F650" s="174">
        <v>40179</v>
      </c>
      <c r="G650" s="181">
        <v>2010</v>
      </c>
      <c r="H650" s="171" t="s">
        <v>29</v>
      </c>
      <c r="I650" s="171" t="str">
        <f t="shared" si="30"/>
        <v>WY</v>
      </c>
      <c r="J650" s="171" t="str">
        <f t="shared" si="31"/>
        <v>WY</v>
      </c>
      <c r="K650" s="171" t="str">
        <f t="shared" si="32"/>
        <v>Mountain</v>
      </c>
      <c r="L650" s="171" t="str">
        <f>INDEX('State '!$A$1:$C$62,MATCH($I650,'State '!$B:$B,0),3)</f>
        <v>Mountain</v>
      </c>
      <c r="M650" s="171" t="str">
        <f>INDEX('State '!$A$1:$C$62,MATCH($J650,'State '!$B:$B,0),3)</f>
        <v>Mountain</v>
      </c>
      <c r="N650" s="171"/>
      <c r="O650" s="178">
        <v>39</v>
      </c>
      <c r="P650" s="177"/>
      <c r="Q650" s="177">
        <v>300</v>
      </c>
      <c r="R650" s="178"/>
      <c r="S650" s="179" t="s">
        <v>135</v>
      </c>
      <c r="T650" s="176" t="s">
        <v>381</v>
      </c>
      <c r="U650" s="180" t="s">
        <v>595</v>
      </c>
      <c r="V650" s="171"/>
      <c r="W650" s="170"/>
      <c r="X650" s="170"/>
      <c r="Y650" s="170"/>
    </row>
    <row r="651" spans="1:262" s="19" customFormat="1" x14ac:dyDescent="0.2">
      <c r="A651" s="171">
        <v>39990</v>
      </c>
      <c r="B651" s="172" t="s">
        <v>1031</v>
      </c>
      <c r="C651" s="172" t="s">
        <v>237</v>
      </c>
      <c r="D651" s="172" t="s">
        <v>140</v>
      </c>
      <c r="E651" s="173" t="s">
        <v>143</v>
      </c>
      <c r="F651" s="174">
        <v>39066</v>
      </c>
      <c r="G651" s="181">
        <v>2006</v>
      </c>
      <c r="H651" s="171" t="s">
        <v>29</v>
      </c>
      <c r="I651" s="171" t="str">
        <f t="shared" si="30"/>
        <v>WY</v>
      </c>
      <c r="J651" s="171" t="str">
        <f t="shared" si="31"/>
        <v>WY</v>
      </c>
      <c r="K651" s="171" t="str">
        <f t="shared" si="32"/>
        <v>Mountain</v>
      </c>
      <c r="L651" s="171" t="str">
        <f>INDEX('State '!$A$1:$C$62,MATCH($I651,'State '!$B:$B,0),3)</f>
        <v>Mountain</v>
      </c>
      <c r="M651" s="171" t="str">
        <f>INDEX('State '!$A$1:$C$62,MATCH($J651,'State '!$B:$B,0),3)</f>
        <v>Mountain</v>
      </c>
      <c r="N651" s="171"/>
      <c r="O651" s="178">
        <v>51.5</v>
      </c>
      <c r="P651" s="177">
        <v>27.1</v>
      </c>
      <c r="Q651" s="177">
        <v>550</v>
      </c>
      <c r="R651" s="178">
        <v>36</v>
      </c>
      <c r="S651" s="179" t="s">
        <v>135</v>
      </c>
      <c r="T651" s="176" t="s">
        <v>381</v>
      </c>
      <c r="U651" s="180" t="s">
        <v>1032</v>
      </c>
      <c r="V651" s="171"/>
      <c r="W651" s="170"/>
      <c r="X651" s="170"/>
      <c r="Y651" s="170"/>
    </row>
    <row r="652" spans="1:262" s="19" customFormat="1" x14ac:dyDescent="0.2">
      <c r="A652" s="171">
        <v>39990</v>
      </c>
      <c r="B652" s="184" t="s">
        <v>813</v>
      </c>
      <c r="C652" s="184" t="s">
        <v>284</v>
      </c>
      <c r="D652" s="184" t="s">
        <v>140</v>
      </c>
      <c r="E652" s="184" t="s">
        <v>143</v>
      </c>
      <c r="F652" s="185">
        <v>39767</v>
      </c>
      <c r="G652" s="177">
        <v>2008</v>
      </c>
      <c r="H652" s="171" t="s">
        <v>32</v>
      </c>
      <c r="I652" s="171" t="str">
        <f t="shared" si="30"/>
        <v>AR</v>
      </c>
      <c r="J652" s="171" t="str">
        <f t="shared" si="31"/>
        <v>AR</v>
      </c>
      <c r="K652" s="171" t="str">
        <f t="shared" si="32"/>
        <v>South Central</v>
      </c>
      <c r="L652" s="171" t="str">
        <f>INDEX('State '!$A$1:$C$62,MATCH($I652,'State '!$B:$B,0),3)</f>
        <v>South Central</v>
      </c>
      <c r="M652" s="171" t="str">
        <f>INDEX('State '!$A$1:$C$62,MATCH($J652,'State '!$B:$B,0),3)</f>
        <v>South Central</v>
      </c>
      <c r="N652" s="171"/>
      <c r="O652" s="178">
        <v>18.8</v>
      </c>
      <c r="P652" s="178"/>
      <c r="Q652" s="178">
        <v>100</v>
      </c>
      <c r="R652" s="177"/>
      <c r="S652" s="171" t="s">
        <v>135</v>
      </c>
      <c r="T652" s="171" t="s">
        <v>381</v>
      </c>
      <c r="U652" s="171" t="s">
        <v>814</v>
      </c>
      <c r="V652" s="171"/>
      <c r="W652" s="170"/>
      <c r="X652" s="170"/>
      <c r="Y652" s="170"/>
    </row>
    <row r="653" spans="1:262" s="19" customFormat="1" ht="25.5" x14ac:dyDescent="0.2">
      <c r="A653" s="225">
        <v>43756</v>
      </c>
      <c r="B653" s="223" t="s">
        <v>2040</v>
      </c>
      <c r="C653" s="223" t="s">
        <v>2608</v>
      </c>
      <c r="D653" s="223" t="s">
        <v>136</v>
      </c>
      <c r="E653" s="112" t="s">
        <v>2965</v>
      </c>
      <c r="F653" s="63"/>
      <c r="G653" s="104"/>
      <c r="H653" s="225" t="s">
        <v>2</v>
      </c>
      <c r="I653" s="225" t="str">
        <f t="shared" si="30"/>
        <v>OR</v>
      </c>
      <c r="J653" s="225" t="str">
        <f t="shared" si="31"/>
        <v>OR</v>
      </c>
      <c r="K653" s="231" t="str">
        <f t="shared" si="32"/>
        <v>Pacific</v>
      </c>
      <c r="L653" s="225" t="str">
        <f>INDEX('State '!$A$1:$C$62,MATCH($I653,'State '!$B:$B,0),3)</f>
        <v>Pacific</v>
      </c>
      <c r="M653" s="225" t="str">
        <f>INDEX('State '!$A$1:$C$62,MATCH($J653,'State '!$B:$B,0),3)</f>
        <v>Pacific</v>
      </c>
      <c r="N653" s="225"/>
      <c r="O653" s="178">
        <v>1700</v>
      </c>
      <c r="P653" s="199">
        <v>229</v>
      </c>
      <c r="Q653" s="165">
        <v>1200</v>
      </c>
      <c r="R653" s="104">
        <v>36</v>
      </c>
      <c r="S653" s="225" t="s">
        <v>135</v>
      </c>
      <c r="T653" s="225" t="s">
        <v>381</v>
      </c>
      <c r="U653" s="225" t="s">
        <v>2041</v>
      </c>
      <c r="V653" s="225" t="s">
        <v>2236</v>
      </c>
      <c r="W653" s="223" t="s">
        <v>2609</v>
      </c>
      <c r="X653" s="223" t="s">
        <v>2904</v>
      </c>
      <c r="Y653" s="158" t="s">
        <v>2610</v>
      </c>
    </row>
    <row r="654" spans="1:262" s="19" customFormat="1" x14ac:dyDescent="0.2">
      <c r="A654" s="171">
        <v>39990</v>
      </c>
      <c r="B654" s="172" t="s">
        <v>980</v>
      </c>
      <c r="C654" s="172" t="s">
        <v>228</v>
      </c>
      <c r="D654" s="172" t="s">
        <v>140</v>
      </c>
      <c r="E654" s="173" t="s">
        <v>143</v>
      </c>
      <c r="F654" s="174">
        <v>39387</v>
      </c>
      <c r="G654" s="181">
        <v>2007</v>
      </c>
      <c r="H654" s="171" t="s">
        <v>31</v>
      </c>
      <c r="I654" s="171" t="str">
        <f t="shared" si="30"/>
        <v>NV</v>
      </c>
      <c r="J654" s="171" t="str">
        <f t="shared" si="31"/>
        <v>NV</v>
      </c>
      <c r="K654" s="171" t="str">
        <f t="shared" si="32"/>
        <v>Mountain</v>
      </c>
      <c r="L654" s="171" t="str">
        <f>INDEX('State '!$A$1:$C$62,MATCH($I654,'State '!$B:$B,0),3)</f>
        <v>Mountain</v>
      </c>
      <c r="M654" s="171" t="str">
        <f>INDEX('State '!$A$1:$C$62,MATCH($J654,'State '!$B:$B,0),3)</f>
        <v>Mountain</v>
      </c>
      <c r="N654" s="171"/>
      <c r="O654" s="178">
        <v>5.27</v>
      </c>
      <c r="P654" s="177">
        <v>4.3</v>
      </c>
      <c r="Q654" s="177">
        <v>8.9</v>
      </c>
      <c r="R654" s="178">
        <v>20</v>
      </c>
      <c r="S654" s="179" t="s">
        <v>135</v>
      </c>
      <c r="T654" s="176" t="s">
        <v>381</v>
      </c>
      <c r="U654" s="180" t="s">
        <v>382</v>
      </c>
      <c r="V654" s="171"/>
      <c r="W654" s="170"/>
      <c r="X654" s="170"/>
      <c r="Y654" s="170"/>
    </row>
    <row r="655" spans="1:262" s="19" customFormat="1" x14ac:dyDescent="0.2">
      <c r="A655" s="171">
        <v>39990</v>
      </c>
      <c r="B655" s="184" t="s">
        <v>1515</v>
      </c>
      <c r="C655" s="184" t="s">
        <v>228</v>
      </c>
      <c r="D655" s="184" t="s">
        <v>140</v>
      </c>
      <c r="E655" s="184" t="s">
        <v>143</v>
      </c>
      <c r="F655" s="185">
        <v>36831</v>
      </c>
      <c r="G655" s="177">
        <v>2000</v>
      </c>
      <c r="H655" s="171" t="s">
        <v>31</v>
      </c>
      <c r="I655" s="171" t="str">
        <f t="shared" si="30"/>
        <v>NV</v>
      </c>
      <c r="J655" s="171" t="str">
        <f t="shared" si="31"/>
        <v>NV</v>
      </c>
      <c r="K655" s="171" t="str">
        <f t="shared" si="32"/>
        <v>Mountain</v>
      </c>
      <c r="L655" s="171" t="str">
        <f>INDEX('State '!$A$1:$C$62,MATCH($I655,'State '!$B:$B,0),3)</f>
        <v>Mountain</v>
      </c>
      <c r="M655" s="171" t="str">
        <f>INDEX('State '!$A$1:$C$62,MATCH($J655,'State '!$B:$B,0),3)</f>
        <v>Mountain</v>
      </c>
      <c r="N655" s="171"/>
      <c r="O655" s="178">
        <v>5.4</v>
      </c>
      <c r="P655" s="178">
        <v>5.5</v>
      </c>
      <c r="Q655" s="178">
        <v>10.5</v>
      </c>
      <c r="R655" s="177">
        <v>20</v>
      </c>
      <c r="S655" s="171" t="s">
        <v>135</v>
      </c>
      <c r="T655" s="171" t="s">
        <v>381</v>
      </c>
      <c r="U655" s="171" t="s">
        <v>1516</v>
      </c>
      <c r="V655" s="171"/>
      <c r="W655" s="170"/>
      <c r="X655" s="170"/>
      <c r="Y655" s="170"/>
    </row>
    <row r="656" spans="1:262" s="19" customFormat="1" x14ac:dyDescent="0.2">
      <c r="A656" s="171">
        <v>39990</v>
      </c>
      <c r="B656" s="184" t="s">
        <v>1213</v>
      </c>
      <c r="C656" s="184" t="s">
        <v>228</v>
      </c>
      <c r="D656" s="184" t="s">
        <v>140</v>
      </c>
      <c r="E656" s="184" t="s">
        <v>143</v>
      </c>
      <c r="F656" s="185">
        <v>37926</v>
      </c>
      <c r="G656" s="177">
        <v>2003</v>
      </c>
      <c r="H656" s="171" t="s">
        <v>31</v>
      </c>
      <c r="I656" s="171" t="str">
        <f t="shared" si="30"/>
        <v>NV</v>
      </c>
      <c r="J656" s="171" t="str">
        <f t="shared" si="31"/>
        <v>NV</v>
      </c>
      <c r="K656" s="171" t="str">
        <f t="shared" si="32"/>
        <v>Mountain</v>
      </c>
      <c r="L656" s="171" t="str">
        <f>INDEX('State '!$A$1:$C$62,MATCH($I656,'State '!$B:$B,0),3)</f>
        <v>Mountain</v>
      </c>
      <c r="M656" s="171" t="str">
        <f>INDEX('State '!$A$1:$C$62,MATCH($J656,'State '!$B:$B,0),3)</f>
        <v>Mountain</v>
      </c>
      <c r="N656" s="171"/>
      <c r="O656" s="178">
        <v>10.74</v>
      </c>
      <c r="P656" s="178">
        <v>14.5</v>
      </c>
      <c r="Q656" s="178">
        <v>5.5</v>
      </c>
      <c r="R656" s="177">
        <v>20</v>
      </c>
      <c r="S656" s="171" t="s">
        <v>135</v>
      </c>
      <c r="T656" s="171" t="s">
        <v>381</v>
      </c>
      <c r="U656" s="171" t="s">
        <v>1214</v>
      </c>
      <c r="V656" s="171"/>
      <c r="W656" s="170"/>
      <c r="X656" s="170"/>
      <c r="Y656" s="170"/>
    </row>
    <row r="657" spans="1:262" s="19" customFormat="1" x14ac:dyDescent="0.2">
      <c r="A657" s="196">
        <v>39990</v>
      </c>
      <c r="B657" s="184" t="s">
        <v>1821</v>
      </c>
      <c r="C657" s="184" t="s">
        <v>228</v>
      </c>
      <c r="D657" s="184" t="s">
        <v>140</v>
      </c>
      <c r="E657" s="184" t="s">
        <v>143</v>
      </c>
      <c r="F657" s="185">
        <v>35321</v>
      </c>
      <c r="G657" s="177">
        <v>1996</v>
      </c>
      <c r="H657" s="171" t="s">
        <v>31</v>
      </c>
      <c r="I657" s="171" t="str">
        <f t="shared" si="30"/>
        <v>NV</v>
      </c>
      <c r="J657" s="171" t="str">
        <f t="shared" si="31"/>
        <v>NV</v>
      </c>
      <c r="K657" s="171" t="str">
        <f t="shared" si="32"/>
        <v>Mountain</v>
      </c>
      <c r="L657" s="171" t="str">
        <f>INDEX('State '!$A$1:$C$62,MATCH($I657,'State '!$B:$B,0),3)</f>
        <v>Mountain</v>
      </c>
      <c r="M657" s="171" t="str">
        <f>INDEX('State '!$A$1:$C$62,MATCH($J657,'State '!$B:$B,0),3)</f>
        <v>Mountain</v>
      </c>
      <c r="N657" s="171"/>
      <c r="O657" s="178"/>
      <c r="P657" s="178"/>
      <c r="Q657" s="178">
        <v>1.49</v>
      </c>
      <c r="R657" s="177"/>
      <c r="S657" s="171" t="s">
        <v>135</v>
      </c>
      <c r="T657" s="171" t="s">
        <v>381</v>
      </c>
      <c r="U657" s="171" t="s">
        <v>1822</v>
      </c>
      <c r="V657" s="171"/>
      <c r="W657" s="188"/>
      <c r="X657" s="176"/>
      <c r="Y657" s="173"/>
    </row>
    <row r="658" spans="1:262" s="19" customFormat="1" x14ac:dyDescent="0.2">
      <c r="A658" s="196">
        <v>39990</v>
      </c>
      <c r="B658" s="184" t="s">
        <v>1764</v>
      </c>
      <c r="C658" s="184" t="s">
        <v>228</v>
      </c>
      <c r="D658" s="184" t="s">
        <v>140</v>
      </c>
      <c r="E658" s="184" t="s">
        <v>143</v>
      </c>
      <c r="F658" s="185">
        <v>35779</v>
      </c>
      <c r="G658" s="177">
        <v>1997</v>
      </c>
      <c r="H658" s="171" t="s">
        <v>836</v>
      </c>
      <c r="I658" s="171" t="str">
        <f t="shared" si="30"/>
        <v>NV</v>
      </c>
      <c r="J658" s="171" t="str">
        <f t="shared" si="31"/>
        <v>CA</v>
      </c>
      <c r="K658" s="171" t="str">
        <f t="shared" si="32"/>
        <v>Mountain, Pacific</v>
      </c>
      <c r="L658" s="171" t="str">
        <f>INDEX('State '!$A$1:$C$62,MATCH($I658,'State '!$B:$B,0),3)</f>
        <v>Mountain</v>
      </c>
      <c r="M658" s="171" t="str">
        <f>INDEX('State '!$A$1:$C$62,MATCH($J658,'State '!$B:$B,0),3)</f>
        <v>Pacific</v>
      </c>
      <c r="N658" s="171"/>
      <c r="O658" s="178">
        <v>10.5</v>
      </c>
      <c r="P658" s="178">
        <v>23</v>
      </c>
      <c r="Q658" s="178">
        <v>12.78</v>
      </c>
      <c r="R658" s="177" t="s">
        <v>1202</v>
      </c>
      <c r="S658" s="171" t="s">
        <v>135</v>
      </c>
      <c r="T658" s="171" t="s">
        <v>381</v>
      </c>
      <c r="U658" s="171" t="s">
        <v>1765</v>
      </c>
      <c r="V658" s="171"/>
      <c r="W658" s="170"/>
      <c r="X658" s="170"/>
      <c r="Y658" s="206"/>
    </row>
    <row r="659" spans="1:262" s="19" customFormat="1" x14ac:dyDescent="0.2">
      <c r="A659" s="171">
        <v>40388</v>
      </c>
      <c r="B659" s="184" t="s">
        <v>501</v>
      </c>
      <c r="C659" s="184" t="s">
        <v>228</v>
      </c>
      <c r="D659" s="184" t="s">
        <v>140</v>
      </c>
      <c r="E659" s="184" t="s">
        <v>143</v>
      </c>
      <c r="F659" s="185">
        <v>40805</v>
      </c>
      <c r="G659" s="177">
        <v>2011</v>
      </c>
      <c r="H659" s="171" t="s">
        <v>31</v>
      </c>
      <c r="I659" s="171" t="str">
        <f t="shared" ref="I659:I722" si="33">LEFT($H659,2)</f>
        <v>NV</v>
      </c>
      <c r="J659" s="171" t="str">
        <f t="shared" ref="J659:J722" si="34">RIGHT($H659,2)</f>
        <v>NV</v>
      </c>
      <c r="K659" s="171" t="str">
        <f t="shared" ref="K659:K722" si="35">IF($L659=$M659,L659,CONCATENATE($L659,", ",IF(ISBLANK(N659),"",CONCATENATE(N659,", ")),$M659))</f>
        <v>Mountain</v>
      </c>
      <c r="L659" s="171" t="str">
        <f>INDEX('State '!$A$1:$C$62,MATCH($I659,'State '!$B:$B,0),3)</f>
        <v>Mountain</v>
      </c>
      <c r="M659" s="171" t="str">
        <f>INDEX('State '!$A$1:$C$62,MATCH($J659,'State '!$B:$B,0),3)</f>
        <v>Mountain</v>
      </c>
      <c r="N659" s="171"/>
      <c r="O659" s="178">
        <v>2.387</v>
      </c>
      <c r="P659" s="178">
        <v>0.9</v>
      </c>
      <c r="Q659" s="178"/>
      <c r="R659" s="177"/>
      <c r="S659" s="171" t="s">
        <v>135</v>
      </c>
      <c r="T659" s="171" t="s">
        <v>381</v>
      </c>
      <c r="U659" s="171" t="s">
        <v>502</v>
      </c>
      <c r="V659" s="171"/>
      <c r="W659" s="170"/>
      <c r="X659" s="170"/>
      <c r="Y659" s="170"/>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c r="BG659" s="93"/>
      <c r="BH659" s="93"/>
      <c r="BI659" s="93"/>
      <c r="BJ659" s="93"/>
      <c r="BK659" s="93"/>
      <c r="BL659" s="93"/>
      <c r="BM659" s="93"/>
      <c r="BN659" s="93"/>
      <c r="BO659" s="93"/>
      <c r="BP659" s="93"/>
      <c r="BQ659" s="93"/>
      <c r="BR659" s="93"/>
      <c r="BS659" s="93"/>
      <c r="BT659" s="93"/>
      <c r="BU659" s="93"/>
      <c r="BV659" s="93"/>
      <c r="BW659" s="93"/>
      <c r="BX659" s="93"/>
      <c r="BY659" s="93"/>
      <c r="BZ659" s="93"/>
      <c r="CA659" s="93"/>
      <c r="CB659" s="93"/>
      <c r="CC659" s="93"/>
      <c r="CD659" s="93"/>
      <c r="CE659" s="93"/>
      <c r="CF659" s="93"/>
      <c r="CG659" s="93"/>
      <c r="CH659" s="93"/>
      <c r="CI659" s="93"/>
      <c r="CJ659" s="93"/>
      <c r="CK659" s="93"/>
      <c r="CL659" s="93"/>
      <c r="CM659" s="93"/>
      <c r="CN659" s="93"/>
      <c r="CO659" s="93"/>
      <c r="CP659" s="93"/>
      <c r="CQ659" s="93"/>
      <c r="CR659" s="93"/>
      <c r="CS659" s="93"/>
      <c r="CT659" s="93"/>
      <c r="CU659" s="93"/>
      <c r="CV659" s="93"/>
      <c r="CW659" s="93"/>
      <c r="CX659" s="93"/>
      <c r="CY659" s="93"/>
      <c r="CZ659" s="93"/>
      <c r="DA659" s="93"/>
      <c r="DB659" s="93"/>
      <c r="DC659" s="93"/>
      <c r="DD659" s="93"/>
      <c r="DE659" s="93"/>
      <c r="DF659" s="93"/>
      <c r="DG659" s="93"/>
      <c r="DH659" s="93"/>
      <c r="DI659" s="93"/>
      <c r="DJ659" s="93"/>
      <c r="DK659" s="93"/>
      <c r="DL659" s="93"/>
      <c r="DM659" s="93"/>
      <c r="DN659" s="93"/>
      <c r="DO659" s="93"/>
      <c r="DP659" s="93"/>
      <c r="DQ659" s="93"/>
      <c r="DR659" s="93"/>
      <c r="DS659" s="93"/>
      <c r="DT659" s="93"/>
      <c r="DU659" s="93"/>
      <c r="DV659" s="93"/>
      <c r="DW659" s="93"/>
      <c r="DX659" s="93"/>
      <c r="DY659" s="93"/>
      <c r="DZ659" s="93"/>
      <c r="EA659" s="93"/>
      <c r="EB659" s="93"/>
      <c r="EC659" s="93"/>
      <c r="ED659" s="93"/>
      <c r="EE659" s="93"/>
      <c r="EF659" s="93"/>
      <c r="EG659" s="93"/>
      <c r="EH659" s="93"/>
      <c r="EI659" s="93"/>
      <c r="EJ659" s="93"/>
      <c r="EK659" s="93"/>
      <c r="EL659" s="93"/>
      <c r="EM659" s="93"/>
      <c r="EN659" s="93"/>
      <c r="EO659" s="93"/>
      <c r="EP659" s="93"/>
      <c r="EQ659" s="93"/>
      <c r="ER659" s="93"/>
      <c r="ES659" s="93"/>
      <c r="ET659" s="93"/>
      <c r="EU659" s="93"/>
      <c r="EV659" s="93"/>
      <c r="EW659" s="93"/>
      <c r="EX659" s="93"/>
      <c r="EY659" s="93"/>
      <c r="EZ659" s="93"/>
      <c r="FA659" s="93"/>
      <c r="FB659" s="93"/>
      <c r="FC659" s="93"/>
      <c r="FD659" s="93"/>
      <c r="FE659" s="93"/>
      <c r="FF659" s="93"/>
      <c r="FG659" s="93"/>
      <c r="FH659" s="93"/>
      <c r="FI659" s="93"/>
      <c r="FJ659" s="93"/>
      <c r="FK659" s="93"/>
      <c r="FL659" s="93"/>
      <c r="FM659" s="93"/>
      <c r="FN659" s="93"/>
      <c r="FO659" s="93"/>
      <c r="FP659" s="93"/>
      <c r="FQ659" s="93"/>
      <c r="FR659" s="93"/>
      <c r="FS659" s="93"/>
      <c r="FT659" s="93"/>
      <c r="FU659" s="93"/>
      <c r="FV659" s="93"/>
      <c r="FW659" s="93"/>
      <c r="FX659" s="93"/>
      <c r="FY659" s="93"/>
      <c r="FZ659" s="93"/>
      <c r="GA659" s="93"/>
      <c r="GB659" s="93"/>
      <c r="GC659" s="93"/>
      <c r="GD659" s="93"/>
      <c r="GE659" s="93"/>
      <c r="GF659" s="93"/>
      <c r="GG659" s="93"/>
      <c r="GH659" s="93"/>
      <c r="GI659" s="93"/>
      <c r="GJ659" s="93"/>
      <c r="GK659" s="93"/>
      <c r="GL659" s="93"/>
      <c r="GM659" s="93"/>
      <c r="GN659" s="93"/>
      <c r="GO659" s="93"/>
      <c r="GP659" s="93"/>
      <c r="GQ659" s="93"/>
      <c r="GR659" s="93"/>
      <c r="GS659" s="93"/>
      <c r="GT659" s="93"/>
      <c r="GU659" s="93"/>
      <c r="GV659" s="93"/>
      <c r="GW659" s="93"/>
      <c r="GX659" s="93"/>
      <c r="GY659" s="93"/>
      <c r="GZ659" s="93"/>
      <c r="HA659" s="93"/>
      <c r="HB659" s="93"/>
      <c r="HC659" s="93"/>
      <c r="HD659" s="93"/>
      <c r="HE659" s="93"/>
      <c r="HF659" s="93"/>
      <c r="HG659" s="93"/>
      <c r="HH659" s="93"/>
      <c r="HI659" s="93"/>
      <c r="HJ659" s="93"/>
      <c r="HK659" s="93"/>
      <c r="HL659" s="93"/>
      <c r="HM659" s="93"/>
      <c r="HN659" s="93"/>
      <c r="HO659" s="93"/>
      <c r="HP659" s="93"/>
      <c r="HQ659" s="93"/>
      <c r="HR659" s="93"/>
      <c r="HS659" s="93"/>
      <c r="HT659" s="93"/>
      <c r="HU659" s="93"/>
      <c r="HV659" s="93"/>
      <c r="HW659" s="93"/>
      <c r="HX659" s="93"/>
      <c r="HY659" s="93"/>
      <c r="HZ659" s="93"/>
      <c r="IA659" s="93"/>
      <c r="IB659" s="93"/>
      <c r="IC659" s="93"/>
      <c r="ID659" s="93"/>
      <c r="IE659" s="93"/>
      <c r="IF659" s="93"/>
      <c r="IG659" s="93"/>
      <c r="IH659" s="93"/>
      <c r="II659" s="93"/>
      <c r="IJ659" s="93"/>
      <c r="IK659" s="93"/>
      <c r="IL659" s="93"/>
      <c r="IM659" s="93"/>
      <c r="IN659" s="93"/>
      <c r="IO659" s="93"/>
      <c r="IP659" s="93"/>
      <c r="IQ659" s="93"/>
      <c r="IR659" s="93"/>
      <c r="IS659" s="93"/>
      <c r="IT659" s="93"/>
      <c r="IU659" s="93"/>
      <c r="IV659" s="93"/>
      <c r="IW659" s="93"/>
      <c r="IX659" s="93"/>
      <c r="IY659" s="93"/>
      <c r="IZ659" s="93"/>
      <c r="JA659" s="93"/>
      <c r="JB659" s="93"/>
    </row>
    <row r="660" spans="1:262" x14ac:dyDescent="0.2">
      <c r="A660" s="171">
        <v>39990</v>
      </c>
      <c r="B660" s="172" t="s">
        <v>1402</v>
      </c>
      <c r="C660" s="172" t="s">
        <v>351</v>
      </c>
      <c r="D660" s="172" t="s">
        <v>136</v>
      </c>
      <c r="E660" s="184" t="s">
        <v>143</v>
      </c>
      <c r="F660" s="185">
        <v>36950</v>
      </c>
      <c r="G660" s="177">
        <v>2001</v>
      </c>
      <c r="H660" s="171" t="s">
        <v>16</v>
      </c>
      <c r="I660" s="171" t="str">
        <f t="shared" si="33"/>
        <v>NC</v>
      </c>
      <c r="J660" s="171" t="str">
        <f t="shared" si="34"/>
        <v>NC</v>
      </c>
      <c r="K660" s="171" t="str">
        <f t="shared" si="35"/>
        <v>Southeast</v>
      </c>
      <c r="L660" s="171" t="str">
        <f>INDEX('State '!$A$1:$C$62,MATCH($I660,'State '!$B:$B,0),3)</f>
        <v>Southeast</v>
      </c>
      <c r="M660" s="171" t="str">
        <f>INDEX('State '!$A$1:$C$62,MATCH($J660,'State '!$B:$B,0),3)</f>
        <v>Southeast</v>
      </c>
      <c r="N660" s="171"/>
      <c r="O660" s="178">
        <v>90</v>
      </c>
      <c r="P660" s="178">
        <v>82</v>
      </c>
      <c r="Q660" s="177">
        <v>350</v>
      </c>
      <c r="R660" s="177">
        <v>30</v>
      </c>
      <c r="S660" s="171" t="s">
        <v>138</v>
      </c>
      <c r="T660" s="171" t="s">
        <v>187</v>
      </c>
      <c r="U660" s="171" t="s">
        <v>382</v>
      </c>
      <c r="V660" s="171"/>
      <c r="W660" s="170"/>
      <c r="X660" s="170"/>
      <c r="Y660" s="170"/>
      <c r="Z660" s="93"/>
      <c r="AA660" s="93"/>
      <c r="AB660" s="93"/>
    </row>
    <row r="661" spans="1:262" x14ac:dyDescent="0.2">
      <c r="A661" s="171">
        <v>41622</v>
      </c>
      <c r="B661" s="184" t="s">
        <v>1956</v>
      </c>
      <c r="C661" s="184" t="s">
        <v>210</v>
      </c>
      <c r="D661" s="184" t="s">
        <v>134</v>
      </c>
      <c r="E661" s="184" t="s">
        <v>143</v>
      </c>
      <c r="F661" s="185">
        <v>41789</v>
      </c>
      <c r="G661" s="177">
        <v>2014</v>
      </c>
      <c r="H661" s="171" t="s">
        <v>6</v>
      </c>
      <c r="I661" s="171" t="str">
        <f t="shared" si="33"/>
        <v>TX</v>
      </c>
      <c r="J661" s="171" t="str">
        <f t="shared" si="34"/>
        <v>TX</v>
      </c>
      <c r="K661" s="171" t="str">
        <f t="shared" si="35"/>
        <v>South Central</v>
      </c>
      <c r="L661" s="171" t="str">
        <f>INDEX('State '!$A$1:$C$62,MATCH($I661,'State '!$B:$B,0),3)</f>
        <v>South Central</v>
      </c>
      <c r="M661" s="171" t="str">
        <f>INDEX('State '!$A$1:$C$62,MATCH($J661,'State '!$B:$B,0),3)</f>
        <v>South Central</v>
      </c>
      <c r="N661" s="171"/>
      <c r="O661" s="178">
        <v>26.3</v>
      </c>
      <c r="P661" s="178">
        <v>16.5</v>
      </c>
      <c r="Q661" s="178">
        <v>125</v>
      </c>
      <c r="R661" s="177">
        <v>16</v>
      </c>
      <c r="S661" s="171" t="s">
        <v>135</v>
      </c>
      <c r="T661" s="171" t="s">
        <v>381</v>
      </c>
      <c r="U661" s="171" t="s">
        <v>1957</v>
      </c>
      <c r="V661" s="171"/>
      <c r="W661" s="170"/>
      <c r="X661" s="170"/>
      <c r="Y661" s="170"/>
      <c r="Z661" s="93"/>
      <c r="AA661" s="93"/>
      <c r="AB661" s="93"/>
    </row>
    <row r="662" spans="1:262" x14ac:dyDescent="0.2">
      <c r="A662" s="171">
        <v>43326</v>
      </c>
      <c r="B662" s="184" t="s">
        <v>2069</v>
      </c>
      <c r="C662" s="184" t="s">
        <v>286</v>
      </c>
      <c r="D662" s="184" t="s">
        <v>1935</v>
      </c>
      <c r="E662" s="184" t="s">
        <v>143</v>
      </c>
      <c r="F662" s="185">
        <v>42978</v>
      </c>
      <c r="G662" s="177">
        <v>2017</v>
      </c>
      <c r="H662" s="171" t="s">
        <v>2070</v>
      </c>
      <c r="I662" s="171" t="str">
        <f t="shared" si="33"/>
        <v>OH</v>
      </c>
      <c r="J662" s="171" t="str">
        <f t="shared" si="34"/>
        <v>IL</v>
      </c>
      <c r="K662" s="176" t="str">
        <f t="shared" si="35"/>
        <v>Northeast, Midwest</v>
      </c>
      <c r="L662" s="171" t="str">
        <f>INDEX('State '!$A$1:$C$62,MATCH($I662,'State '!$B:$B,0),3)</f>
        <v>Northeast</v>
      </c>
      <c r="M662" s="171" t="str">
        <f>INDEX('State '!$A$1:$C$62,MATCH($J662,'State '!$B:$B,0),3)</f>
        <v>Midwest</v>
      </c>
      <c r="N662" s="171"/>
      <c r="O662" s="178">
        <v>58</v>
      </c>
      <c r="P662" s="178"/>
      <c r="Q662" s="178">
        <v>750</v>
      </c>
      <c r="R662" s="177"/>
      <c r="S662" s="171" t="s">
        <v>135</v>
      </c>
      <c r="T662" s="171" t="s">
        <v>381</v>
      </c>
      <c r="U662" s="171" t="s">
        <v>2068</v>
      </c>
      <c r="V662" s="171" t="s">
        <v>2239</v>
      </c>
      <c r="W662" s="170" t="s">
        <v>2503</v>
      </c>
      <c r="X662" s="170"/>
      <c r="Y662" s="170" t="s">
        <v>2570</v>
      </c>
      <c r="Z662" s="93"/>
      <c r="AA662" s="93"/>
      <c r="AB662" s="93"/>
    </row>
    <row r="663" spans="1:262" x14ac:dyDescent="0.2">
      <c r="A663" s="171">
        <v>40814</v>
      </c>
      <c r="B663" s="172" t="s">
        <v>491</v>
      </c>
      <c r="C663" s="172" t="s">
        <v>225</v>
      </c>
      <c r="D663" s="172" t="s">
        <v>140</v>
      </c>
      <c r="E663" s="173" t="s">
        <v>143</v>
      </c>
      <c r="F663" s="174">
        <v>40808</v>
      </c>
      <c r="G663" s="181">
        <v>2011</v>
      </c>
      <c r="H663" s="171" t="s">
        <v>492</v>
      </c>
      <c r="I663" s="171" t="str">
        <f t="shared" si="33"/>
        <v>MS</v>
      </c>
      <c r="J663" s="171" t="str">
        <f t="shared" si="34"/>
        <v>AL</v>
      </c>
      <c r="K663" s="171" t="str">
        <f t="shared" si="35"/>
        <v>South Central</v>
      </c>
      <c r="L663" s="171" t="str">
        <f>INDEX('State '!$A$1:$C$62,MATCH($I663,'State '!$B:$B,0),3)</f>
        <v>South Central</v>
      </c>
      <c r="M663" s="171" t="str">
        <f>INDEX('State '!$A$1:$C$62,MATCH($J663,'State '!$B:$B,0),3)</f>
        <v>South Central</v>
      </c>
      <c r="N663" s="171"/>
      <c r="O663" s="178">
        <v>59</v>
      </c>
      <c r="P663" s="177">
        <v>15.5</v>
      </c>
      <c r="Q663" s="177">
        <v>810</v>
      </c>
      <c r="R663" s="178">
        <v>26</v>
      </c>
      <c r="S663" s="179" t="s">
        <v>135</v>
      </c>
      <c r="T663" s="176" t="s">
        <v>381</v>
      </c>
      <c r="U663" s="180" t="s">
        <v>493</v>
      </c>
      <c r="V663" s="171"/>
      <c r="W663" s="170"/>
      <c r="X663" s="170"/>
      <c r="Y663" s="170"/>
      <c r="Z663" s="93"/>
      <c r="AA663" s="93"/>
      <c r="AB663" s="93"/>
    </row>
    <row r="664" spans="1:262" x14ac:dyDescent="0.2">
      <c r="A664" s="171">
        <v>39990</v>
      </c>
      <c r="B664" s="184" t="s">
        <v>972</v>
      </c>
      <c r="C664" s="184" t="s">
        <v>286</v>
      </c>
      <c r="D664" s="184" t="s">
        <v>140</v>
      </c>
      <c r="E664" s="184" t="s">
        <v>143</v>
      </c>
      <c r="F664" s="185">
        <v>39083</v>
      </c>
      <c r="G664" s="177">
        <v>2007</v>
      </c>
      <c r="H664" s="171" t="s">
        <v>46</v>
      </c>
      <c r="I664" s="171" t="str">
        <f t="shared" si="33"/>
        <v>KS</v>
      </c>
      <c r="J664" s="171" t="str">
        <f t="shared" si="34"/>
        <v>KS</v>
      </c>
      <c r="K664" s="171" t="str">
        <f t="shared" si="35"/>
        <v>South Central</v>
      </c>
      <c r="L664" s="171" t="str">
        <f>INDEX('State '!$A$1:$C$62,MATCH($I664,'State '!$B:$B,0),3)</f>
        <v>South Central</v>
      </c>
      <c r="M664" s="171" t="str">
        <f>INDEX('State '!$A$1:$C$62,MATCH($J664,'State '!$B:$B,0),3)</f>
        <v>South Central</v>
      </c>
      <c r="N664" s="171"/>
      <c r="O664" s="178">
        <v>4.96</v>
      </c>
      <c r="P664" s="178"/>
      <c r="Q664" s="178">
        <v>160</v>
      </c>
      <c r="R664" s="177">
        <v>24</v>
      </c>
      <c r="S664" s="171" t="s">
        <v>135</v>
      </c>
      <c r="T664" s="171" t="s">
        <v>381</v>
      </c>
      <c r="U664" s="171" t="s">
        <v>973</v>
      </c>
      <c r="V664" s="171"/>
      <c r="W664" s="170"/>
      <c r="X664" s="170"/>
      <c r="Y664" s="170"/>
      <c r="Z664" s="93"/>
      <c r="AA664" s="93"/>
      <c r="AB664" s="93"/>
    </row>
    <row r="665" spans="1:262" ht="38.25" x14ac:dyDescent="0.2">
      <c r="A665" s="225">
        <v>44168</v>
      </c>
      <c r="B665" s="223" t="s">
        <v>2657</v>
      </c>
      <c r="C665" s="223" t="s">
        <v>2658</v>
      </c>
      <c r="D665" s="223" t="s">
        <v>136</v>
      </c>
      <c r="E665" s="112" t="s">
        <v>2437</v>
      </c>
      <c r="F665" s="63"/>
      <c r="G665" s="104" t="s">
        <v>382</v>
      </c>
      <c r="H665" s="225" t="s">
        <v>433</v>
      </c>
      <c r="I665" s="225" t="str">
        <f t="shared" si="33"/>
        <v>TX</v>
      </c>
      <c r="J665" s="225" t="str">
        <f t="shared" si="34"/>
        <v>LA</v>
      </c>
      <c r="K665" s="231" t="str">
        <f t="shared" si="35"/>
        <v>South Central</v>
      </c>
      <c r="L665" s="225" t="str">
        <f>INDEX('State '!$A$1:$C$62,MATCH($I665,'State '!$B:$B,0),3)</f>
        <v>South Central</v>
      </c>
      <c r="M665" s="225" t="str">
        <f>INDEX('State '!$A$1:$C$62,MATCH($J665,'State '!$B:$B,0),3)</f>
        <v>South Central</v>
      </c>
      <c r="N665" s="225"/>
      <c r="O665" s="178"/>
      <c r="P665" s="178"/>
      <c r="Q665" s="165">
        <v>2000</v>
      </c>
      <c r="R665" s="104"/>
      <c r="S665" s="225" t="s">
        <v>135</v>
      </c>
      <c r="T665" s="225" t="s">
        <v>381</v>
      </c>
      <c r="U665" s="225"/>
      <c r="V665" s="225" t="s">
        <v>2239</v>
      </c>
      <c r="W665" s="223" t="s">
        <v>3181</v>
      </c>
      <c r="X665" s="223" t="s">
        <v>2904</v>
      </c>
      <c r="Y665" s="226"/>
      <c r="Z665" s="93"/>
      <c r="AA665" s="93"/>
      <c r="AB665" s="93"/>
    </row>
    <row r="666" spans="1:262" ht="25.5" x14ac:dyDescent="0.2">
      <c r="A666" s="196">
        <v>43468</v>
      </c>
      <c r="B666" s="184" t="s">
        <v>2655</v>
      </c>
      <c r="C666" s="184" t="s">
        <v>1775</v>
      </c>
      <c r="D666" s="184" t="s">
        <v>140</v>
      </c>
      <c r="E666" s="184" t="s">
        <v>143</v>
      </c>
      <c r="F666" s="185">
        <v>43439</v>
      </c>
      <c r="G666" s="186">
        <v>2018</v>
      </c>
      <c r="H666" s="171" t="s">
        <v>1139</v>
      </c>
      <c r="I666" s="171" t="str">
        <f t="shared" si="33"/>
        <v>TX</v>
      </c>
      <c r="J666" s="171" t="str">
        <f t="shared" si="34"/>
        <v>CA</v>
      </c>
      <c r="K666" s="176" t="str">
        <f t="shared" si="35"/>
        <v>South Central, Mountain, Pacific</v>
      </c>
      <c r="L666" s="171" t="str">
        <f>INDEX('State '!$A$1:$C$62,MATCH($I666,'State '!$B:$B,0),3)</f>
        <v>South Central</v>
      </c>
      <c r="M666" s="171" t="str">
        <f>INDEX('State '!$A$1:$C$62,MATCH($J666,'State '!$B:$B,0),3)</f>
        <v>Pacific</v>
      </c>
      <c r="N666" s="171" t="s">
        <v>2527</v>
      </c>
      <c r="O666" s="178"/>
      <c r="P666" s="178"/>
      <c r="Q666" s="178">
        <v>182</v>
      </c>
      <c r="R666" s="177">
        <v>20</v>
      </c>
      <c r="S666" s="179" t="s">
        <v>1870</v>
      </c>
      <c r="T666" s="171" t="s">
        <v>381</v>
      </c>
      <c r="U666" s="171" t="s">
        <v>2695</v>
      </c>
      <c r="V666" s="171" t="s">
        <v>2239</v>
      </c>
      <c r="W666" s="181"/>
      <c r="X666" s="170"/>
      <c r="Y666" s="170"/>
      <c r="Z666" s="93"/>
      <c r="AA666" s="93"/>
      <c r="AB666" s="93"/>
    </row>
    <row r="667" spans="1:262" x14ac:dyDescent="0.2">
      <c r="A667" s="225">
        <v>43994</v>
      </c>
      <c r="B667" s="223" t="s">
        <v>2430</v>
      </c>
      <c r="C667" s="223" t="s">
        <v>2431</v>
      </c>
      <c r="D667" s="223" t="s">
        <v>136</v>
      </c>
      <c r="E667" s="223" t="s">
        <v>2437</v>
      </c>
      <c r="F667" s="63"/>
      <c r="G667" s="64" t="s">
        <v>382</v>
      </c>
      <c r="H667" s="225" t="s">
        <v>6</v>
      </c>
      <c r="I667" s="225" t="str">
        <f t="shared" si="33"/>
        <v>TX</v>
      </c>
      <c r="J667" s="225" t="str">
        <f t="shared" si="34"/>
        <v>TX</v>
      </c>
      <c r="K667" s="231" t="str">
        <f t="shared" si="35"/>
        <v>South Central</v>
      </c>
      <c r="L667" s="225" t="str">
        <f>INDEX('State '!$A$1:$C$62,MATCH($I667,'State '!$B:$B,0),3)</f>
        <v>South Central</v>
      </c>
      <c r="M667" s="225" t="str">
        <f>INDEX('State '!$A$1:$C$62,MATCH($J667,'State '!$B:$B,0),3)</f>
        <v>South Central</v>
      </c>
      <c r="N667" s="225"/>
      <c r="O667" s="178"/>
      <c r="P667" s="178">
        <v>520</v>
      </c>
      <c r="Q667" s="165">
        <v>2000</v>
      </c>
      <c r="R667" s="104" t="s">
        <v>561</v>
      </c>
      <c r="S667" s="113" t="s">
        <v>138</v>
      </c>
      <c r="T667" s="225"/>
      <c r="U667" s="225"/>
      <c r="V667" s="225" t="s">
        <v>2236</v>
      </c>
      <c r="W667" s="223" t="s">
        <v>2656</v>
      </c>
      <c r="X667" s="223"/>
      <c r="Y667" s="156" t="s">
        <v>2630</v>
      </c>
      <c r="Z667" s="93"/>
      <c r="AA667" s="93"/>
      <c r="AB667" s="93"/>
    </row>
    <row r="668" spans="1:262" x14ac:dyDescent="0.2">
      <c r="A668" s="171">
        <v>42613</v>
      </c>
      <c r="B668" s="172" t="s">
        <v>383</v>
      </c>
      <c r="C668" s="172" t="s">
        <v>197</v>
      </c>
      <c r="D668" s="172" t="s">
        <v>134</v>
      </c>
      <c r="E668" s="173" t="s">
        <v>143</v>
      </c>
      <c r="F668" s="174">
        <v>41394</v>
      </c>
      <c r="G668" s="181">
        <v>2013</v>
      </c>
      <c r="H668" s="171" t="s">
        <v>0</v>
      </c>
      <c r="I668" s="171" t="str">
        <f t="shared" si="33"/>
        <v>LA</v>
      </c>
      <c r="J668" s="171" t="str">
        <f t="shared" si="34"/>
        <v>LA</v>
      </c>
      <c r="K668" s="171" t="str">
        <f t="shared" si="35"/>
        <v>South Central</v>
      </c>
      <c r="L668" s="171" t="str">
        <f>INDEX('State '!$A$1:$C$62,MATCH($I668,'State '!$B:$B,0),3)</f>
        <v>South Central</v>
      </c>
      <c r="M668" s="171" t="str">
        <f>INDEX('State '!$A$1:$C$62,MATCH($J668,'State '!$B:$B,0),3)</f>
        <v>South Central</v>
      </c>
      <c r="N668" s="171"/>
      <c r="O668" s="178">
        <v>12</v>
      </c>
      <c r="P668" s="177">
        <f>11.7+2.7</f>
        <v>14.399999999999999</v>
      </c>
      <c r="Q668" s="177">
        <v>600</v>
      </c>
      <c r="R668" s="178" t="s">
        <v>384</v>
      </c>
      <c r="S668" s="179" t="s">
        <v>135</v>
      </c>
      <c r="T668" s="176" t="s">
        <v>381</v>
      </c>
      <c r="U668" s="180" t="s">
        <v>385</v>
      </c>
      <c r="V668" s="171"/>
      <c r="W668" s="170"/>
      <c r="X668" s="170"/>
      <c r="Y668" s="170"/>
      <c r="Z668" s="93"/>
      <c r="AA668" s="93"/>
      <c r="AB668" s="93"/>
    </row>
    <row r="669" spans="1:262" x14ac:dyDescent="0.2">
      <c r="A669" s="171">
        <v>39990</v>
      </c>
      <c r="B669" s="184" t="s">
        <v>1103</v>
      </c>
      <c r="C669" s="184" t="s">
        <v>318</v>
      </c>
      <c r="D669" s="184" t="s">
        <v>134</v>
      </c>
      <c r="E669" s="184" t="s">
        <v>143</v>
      </c>
      <c r="F669" s="185">
        <v>38473</v>
      </c>
      <c r="G669" s="177">
        <v>2005</v>
      </c>
      <c r="H669" s="171" t="s">
        <v>14</v>
      </c>
      <c r="I669" s="171" t="str">
        <f t="shared" si="33"/>
        <v>MS</v>
      </c>
      <c r="J669" s="171" t="str">
        <f t="shared" si="34"/>
        <v>MS</v>
      </c>
      <c r="K669" s="171" t="str">
        <f t="shared" si="35"/>
        <v>South Central</v>
      </c>
      <c r="L669" s="171" t="str">
        <f>INDEX('State '!$A$1:$C$62,MATCH($I669,'State '!$B:$B,0),3)</f>
        <v>South Central</v>
      </c>
      <c r="M669" s="171" t="str">
        <f>INDEX('State '!$A$1:$C$62,MATCH($J669,'State '!$B:$B,0),3)</f>
        <v>South Central</v>
      </c>
      <c r="N669" s="171"/>
      <c r="O669" s="178">
        <v>0.97</v>
      </c>
      <c r="P669" s="178"/>
      <c r="Q669" s="178">
        <v>620</v>
      </c>
      <c r="R669" s="177">
        <v>36</v>
      </c>
      <c r="S669" s="171" t="s">
        <v>135</v>
      </c>
      <c r="T669" s="171" t="s">
        <v>381</v>
      </c>
      <c r="U669" s="171" t="s">
        <v>1104</v>
      </c>
      <c r="V669" s="171"/>
      <c r="W669" s="170"/>
      <c r="X669" s="170"/>
      <c r="Y669" s="170"/>
      <c r="Z669" s="93"/>
      <c r="AA669" s="93"/>
      <c r="AB669" s="93"/>
    </row>
    <row r="670" spans="1:262" x14ac:dyDescent="0.2">
      <c r="A670" s="171">
        <v>39990</v>
      </c>
      <c r="B670" s="184" t="s">
        <v>1346</v>
      </c>
      <c r="C670" s="184" t="s">
        <v>318</v>
      </c>
      <c r="D670" s="184" t="s">
        <v>134</v>
      </c>
      <c r="E670" s="184" t="s">
        <v>143</v>
      </c>
      <c r="F670" s="185">
        <v>37438</v>
      </c>
      <c r="G670" s="177">
        <v>2002</v>
      </c>
      <c r="H670" s="171" t="s">
        <v>14</v>
      </c>
      <c r="I670" s="171" t="str">
        <f t="shared" si="33"/>
        <v>MS</v>
      </c>
      <c r="J670" s="171" t="str">
        <f t="shared" si="34"/>
        <v>MS</v>
      </c>
      <c r="K670" s="171" t="str">
        <f t="shared" si="35"/>
        <v>South Central</v>
      </c>
      <c r="L670" s="171" t="str">
        <f>INDEX('State '!$A$1:$C$62,MATCH($I670,'State '!$B:$B,0),3)</f>
        <v>South Central</v>
      </c>
      <c r="M670" s="171" t="str">
        <f>INDEX('State '!$A$1:$C$62,MATCH($J670,'State '!$B:$B,0),3)</f>
        <v>South Central</v>
      </c>
      <c r="N670" s="171"/>
      <c r="O670" s="178">
        <v>94.3</v>
      </c>
      <c r="P670" s="178">
        <v>58.7</v>
      </c>
      <c r="Q670" s="178">
        <v>680</v>
      </c>
      <c r="R670" s="177">
        <v>36</v>
      </c>
      <c r="S670" s="171" t="s">
        <v>135</v>
      </c>
      <c r="T670" s="171" t="s">
        <v>381</v>
      </c>
      <c r="U670" s="171" t="s">
        <v>1347</v>
      </c>
      <c r="V670" s="171"/>
      <c r="W670" s="170"/>
      <c r="X670" s="170"/>
      <c r="Y670" s="170"/>
      <c r="Z670" s="93"/>
      <c r="AA670" s="93"/>
      <c r="AB670" s="93"/>
    </row>
    <row r="671" spans="1:262" x14ac:dyDescent="0.2">
      <c r="A671" s="171">
        <v>39990</v>
      </c>
      <c r="B671" s="184" t="s">
        <v>1331</v>
      </c>
      <c r="C671" s="184" t="s">
        <v>308</v>
      </c>
      <c r="D671" s="184" t="s">
        <v>140</v>
      </c>
      <c r="E671" s="184" t="s">
        <v>143</v>
      </c>
      <c r="F671" s="185">
        <v>37530</v>
      </c>
      <c r="G671" s="177">
        <v>2002</v>
      </c>
      <c r="H671" s="171" t="s">
        <v>13</v>
      </c>
      <c r="I671" s="171" t="str">
        <f t="shared" si="33"/>
        <v>CA</v>
      </c>
      <c r="J671" s="171" t="str">
        <f t="shared" si="34"/>
        <v>CA</v>
      </c>
      <c r="K671" s="171" t="str">
        <f t="shared" si="35"/>
        <v>Pacific</v>
      </c>
      <c r="L671" s="171" t="str">
        <f>INDEX('State '!$A$1:$C$62,MATCH($I671,'State '!$B:$B,0),3)</f>
        <v>Pacific</v>
      </c>
      <c r="M671" s="171" t="str">
        <f>INDEX('State '!$A$1:$C$62,MATCH($J671,'State '!$B:$B,0),3)</f>
        <v>Pacific</v>
      </c>
      <c r="N671" s="171"/>
      <c r="O671" s="178">
        <v>39.5</v>
      </c>
      <c r="P671" s="178">
        <v>14</v>
      </c>
      <c r="Q671" s="178">
        <v>180</v>
      </c>
      <c r="R671" s="177">
        <v>42</v>
      </c>
      <c r="S671" s="171" t="s">
        <v>138</v>
      </c>
      <c r="T671" s="171" t="s">
        <v>187</v>
      </c>
      <c r="U671" s="171" t="s">
        <v>382</v>
      </c>
      <c r="V671" s="171"/>
      <c r="W671" s="170"/>
      <c r="X671" s="170"/>
      <c r="Y671" s="170"/>
      <c r="Z671" s="93"/>
      <c r="AA671" s="93"/>
      <c r="AB671" s="93"/>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19"/>
      <c r="DX671" s="19"/>
      <c r="DY671" s="19"/>
      <c r="DZ671" s="19"/>
      <c r="EA671" s="19"/>
      <c r="EB671" s="19"/>
      <c r="EC671" s="19"/>
      <c r="ED671" s="19"/>
      <c r="EE671" s="19"/>
      <c r="EF671" s="19"/>
      <c r="EG671" s="19"/>
      <c r="EH671" s="19"/>
      <c r="EI671" s="19"/>
      <c r="EJ671" s="19"/>
      <c r="EK671" s="19"/>
      <c r="EL671" s="19"/>
      <c r="EM671" s="19"/>
      <c r="EN671" s="19"/>
      <c r="EO671" s="19"/>
      <c r="EP671" s="19"/>
      <c r="EQ671" s="19"/>
      <c r="ER671" s="19"/>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c r="IN671" s="19"/>
      <c r="IO671" s="19"/>
      <c r="IP671" s="19"/>
      <c r="IQ671" s="19"/>
      <c r="IR671" s="19"/>
      <c r="IS671" s="19"/>
      <c r="IT671" s="19"/>
      <c r="IU671" s="19"/>
      <c r="IV671" s="19"/>
      <c r="IW671" s="19"/>
      <c r="IX671" s="19"/>
      <c r="IY671" s="19"/>
      <c r="IZ671" s="19"/>
      <c r="JA671" s="19"/>
      <c r="JB671" s="19"/>
    </row>
    <row r="672" spans="1:262" s="19" customFormat="1" x14ac:dyDescent="0.2">
      <c r="A672" s="171">
        <v>39990</v>
      </c>
      <c r="B672" s="172" t="s">
        <v>1369</v>
      </c>
      <c r="C672" s="184" t="s">
        <v>2287</v>
      </c>
      <c r="D672" s="172" t="s">
        <v>140</v>
      </c>
      <c r="E672" s="184" t="s">
        <v>143</v>
      </c>
      <c r="F672" s="185">
        <v>37561</v>
      </c>
      <c r="G672" s="177">
        <v>2002</v>
      </c>
      <c r="H672" s="171" t="s">
        <v>2228</v>
      </c>
      <c r="I672" s="171" t="str">
        <f t="shared" si="33"/>
        <v>BC</v>
      </c>
      <c r="J672" s="171" t="str">
        <f t="shared" si="34"/>
        <v>CA</v>
      </c>
      <c r="K672" s="171" t="str">
        <f t="shared" si="35"/>
        <v>Canada, Mountain, Pacific</v>
      </c>
      <c r="L672" s="171" t="str">
        <f>INDEX('State '!$A$1:$C$62,MATCH($I672,'State '!$B:$B,0),3)</f>
        <v>Canada</v>
      </c>
      <c r="M672" s="171" t="str">
        <f>INDEX('State '!$A$1:$C$62,MATCH($J672,'State '!$B:$B,0),3)</f>
        <v>Pacific</v>
      </c>
      <c r="N672" s="171" t="s">
        <v>2527</v>
      </c>
      <c r="O672" s="178">
        <v>129.4</v>
      </c>
      <c r="P672" s="178">
        <v>21</v>
      </c>
      <c r="Q672" s="177">
        <v>207</v>
      </c>
      <c r="R672" s="177">
        <v>42</v>
      </c>
      <c r="S672" s="171" t="s">
        <v>135</v>
      </c>
      <c r="T672" s="171" t="s">
        <v>381</v>
      </c>
      <c r="U672" s="171" t="s">
        <v>1370</v>
      </c>
      <c r="V672" s="171"/>
      <c r="W672" s="170"/>
      <c r="X672" s="170"/>
      <c r="Y672" s="170"/>
    </row>
    <row r="673" spans="1:262" s="19" customFormat="1" x14ac:dyDescent="0.2">
      <c r="A673" s="171">
        <v>39990</v>
      </c>
      <c r="B673" s="184" t="s">
        <v>1665</v>
      </c>
      <c r="C673" s="184" t="s">
        <v>2287</v>
      </c>
      <c r="D673" s="184" t="s">
        <v>140</v>
      </c>
      <c r="E673" s="184" t="s">
        <v>143</v>
      </c>
      <c r="F673" s="185">
        <v>36100</v>
      </c>
      <c r="G673" s="177">
        <v>1998</v>
      </c>
      <c r="H673" s="171" t="s">
        <v>1666</v>
      </c>
      <c r="I673" s="171" t="str">
        <f t="shared" si="33"/>
        <v>BC</v>
      </c>
      <c r="J673" s="171" t="str">
        <f t="shared" si="34"/>
        <v>CA</v>
      </c>
      <c r="K673" s="171" t="str">
        <f t="shared" si="35"/>
        <v>Canada, Pacific</v>
      </c>
      <c r="L673" s="171" t="str">
        <f>INDEX('State '!$A$1:$C$62,MATCH($I673,'State '!$B:$B,0),3)</f>
        <v>Canada</v>
      </c>
      <c r="M673" s="171" t="str">
        <f>INDEX('State '!$A$1:$C$62,MATCH($J673,'State '!$B:$B,0),3)</f>
        <v>Pacific</v>
      </c>
      <c r="N673" s="171"/>
      <c r="O673" s="178">
        <v>6</v>
      </c>
      <c r="P673" s="178"/>
      <c r="Q673" s="178">
        <v>74</v>
      </c>
      <c r="R673" s="177">
        <v>36</v>
      </c>
      <c r="S673" s="171" t="s">
        <v>135</v>
      </c>
      <c r="T673" s="171" t="s">
        <v>381</v>
      </c>
      <c r="U673" s="171" t="s">
        <v>1667</v>
      </c>
      <c r="V673" s="171"/>
      <c r="W673" s="170"/>
      <c r="X673" s="170"/>
      <c r="Y673" s="170"/>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c r="BS673" s="93"/>
      <c r="BT673" s="93"/>
      <c r="BU673" s="93"/>
      <c r="BV673" s="93"/>
      <c r="BW673" s="93"/>
      <c r="BX673" s="93"/>
      <c r="BY673" s="93"/>
      <c r="BZ673" s="93"/>
      <c r="CA673" s="93"/>
      <c r="CB673" s="93"/>
      <c r="CC673" s="93"/>
      <c r="CD673" s="93"/>
      <c r="CE673" s="93"/>
      <c r="CF673" s="93"/>
      <c r="CG673" s="93"/>
      <c r="CH673" s="93"/>
      <c r="CI673" s="93"/>
      <c r="CJ673" s="93"/>
      <c r="CK673" s="93"/>
      <c r="CL673" s="93"/>
      <c r="CM673" s="93"/>
      <c r="CN673" s="93"/>
      <c r="CO673" s="93"/>
      <c r="CP673" s="93"/>
      <c r="CQ673" s="93"/>
      <c r="CR673" s="93"/>
      <c r="CS673" s="93"/>
      <c r="CT673" s="93"/>
      <c r="CU673" s="93"/>
      <c r="CV673" s="93"/>
      <c r="CW673" s="93"/>
      <c r="CX673" s="93"/>
      <c r="CY673" s="93"/>
      <c r="CZ673" s="93"/>
      <c r="DA673" s="93"/>
      <c r="DB673" s="93"/>
      <c r="DC673" s="93"/>
      <c r="DD673" s="93"/>
      <c r="DE673" s="93"/>
      <c r="DF673" s="93"/>
      <c r="DG673" s="93"/>
      <c r="DH673" s="93"/>
      <c r="DI673" s="93"/>
      <c r="DJ673" s="93"/>
      <c r="DK673" s="93"/>
      <c r="DL673" s="93"/>
      <c r="DM673" s="93"/>
      <c r="DN673" s="93"/>
      <c r="DO673" s="93"/>
      <c r="DP673" s="93"/>
      <c r="DQ673" s="93"/>
      <c r="DR673" s="93"/>
      <c r="DS673" s="93"/>
      <c r="DT673" s="93"/>
      <c r="DU673" s="93"/>
      <c r="DV673" s="93"/>
      <c r="DW673" s="93"/>
      <c r="DX673" s="93"/>
      <c r="DY673" s="93"/>
      <c r="DZ673" s="93"/>
      <c r="EA673" s="93"/>
      <c r="EB673" s="93"/>
      <c r="EC673" s="93"/>
      <c r="ED673" s="93"/>
      <c r="EE673" s="93"/>
      <c r="EF673" s="93"/>
      <c r="EG673" s="93"/>
      <c r="EH673" s="93"/>
      <c r="EI673" s="93"/>
      <c r="EJ673" s="93"/>
      <c r="EK673" s="93"/>
      <c r="EL673" s="93"/>
      <c r="EM673" s="93"/>
      <c r="EN673" s="93"/>
      <c r="EO673" s="93"/>
      <c r="EP673" s="93"/>
      <c r="EQ673" s="93"/>
      <c r="ER673" s="93"/>
      <c r="ES673" s="93"/>
      <c r="ET673" s="93"/>
      <c r="EU673" s="93"/>
      <c r="EV673" s="93"/>
      <c r="EW673" s="93"/>
      <c r="EX673" s="93"/>
      <c r="EY673" s="93"/>
      <c r="EZ673" s="93"/>
      <c r="FA673" s="93"/>
      <c r="FB673" s="93"/>
      <c r="FC673" s="93"/>
      <c r="FD673" s="93"/>
      <c r="FE673" s="93"/>
      <c r="FF673" s="93"/>
      <c r="FG673" s="93"/>
      <c r="FH673" s="93"/>
      <c r="FI673" s="93"/>
      <c r="FJ673" s="93"/>
      <c r="FK673" s="93"/>
      <c r="FL673" s="93"/>
      <c r="FM673" s="93"/>
      <c r="FN673" s="93"/>
      <c r="FO673" s="93"/>
      <c r="FP673" s="93"/>
      <c r="FQ673" s="93"/>
      <c r="FR673" s="93"/>
      <c r="FS673" s="93"/>
      <c r="FT673" s="93"/>
      <c r="FU673" s="93"/>
      <c r="FV673" s="93"/>
      <c r="FW673" s="93"/>
      <c r="FX673" s="93"/>
      <c r="FY673" s="93"/>
      <c r="FZ673" s="93"/>
      <c r="GA673" s="93"/>
      <c r="GB673" s="93"/>
      <c r="GC673" s="93"/>
      <c r="GD673" s="93"/>
      <c r="GE673" s="93"/>
      <c r="GF673" s="93"/>
      <c r="GG673" s="93"/>
      <c r="GH673" s="93"/>
      <c r="GI673" s="93"/>
      <c r="GJ673" s="93"/>
      <c r="GK673" s="93"/>
      <c r="GL673" s="93"/>
      <c r="GM673" s="93"/>
      <c r="GN673" s="93"/>
      <c r="GO673" s="93"/>
      <c r="GP673" s="93"/>
      <c r="GQ673" s="93"/>
      <c r="GR673" s="93"/>
      <c r="GS673" s="93"/>
      <c r="GT673" s="93"/>
      <c r="GU673" s="93"/>
      <c r="GV673" s="93"/>
      <c r="GW673" s="93"/>
      <c r="GX673" s="93"/>
      <c r="GY673" s="93"/>
      <c r="GZ673" s="93"/>
      <c r="HA673" s="93"/>
      <c r="HB673" s="93"/>
      <c r="HC673" s="93"/>
      <c r="HD673" s="93"/>
      <c r="HE673" s="93"/>
      <c r="HF673" s="93"/>
      <c r="HG673" s="93"/>
      <c r="HH673" s="93"/>
      <c r="HI673" s="93"/>
      <c r="HJ673" s="93"/>
      <c r="HK673" s="93"/>
      <c r="HL673" s="93"/>
      <c r="HM673" s="93"/>
      <c r="HN673" s="93"/>
      <c r="HO673" s="93"/>
      <c r="HP673" s="93"/>
      <c r="HQ673" s="93"/>
      <c r="HR673" s="93"/>
      <c r="HS673" s="93"/>
      <c r="HT673" s="93"/>
      <c r="HU673" s="93"/>
      <c r="HV673" s="93"/>
      <c r="HW673" s="93"/>
      <c r="HX673" s="93"/>
      <c r="HY673" s="93"/>
      <c r="HZ673" s="93"/>
      <c r="IA673" s="93"/>
      <c r="IB673" s="93"/>
      <c r="IC673" s="93"/>
      <c r="ID673" s="93"/>
      <c r="IE673" s="93"/>
      <c r="IF673" s="93"/>
      <c r="IG673" s="93"/>
      <c r="IH673" s="93"/>
      <c r="II673" s="93"/>
      <c r="IJ673" s="93"/>
      <c r="IK673" s="93"/>
      <c r="IL673" s="93"/>
      <c r="IM673" s="93"/>
      <c r="IN673" s="93"/>
      <c r="IO673" s="93"/>
      <c r="IP673" s="93"/>
      <c r="IQ673" s="93"/>
      <c r="IR673" s="93"/>
      <c r="IS673" s="93"/>
      <c r="IT673" s="93"/>
      <c r="IU673" s="93"/>
      <c r="IV673" s="93"/>
      <c r="IW673" s="93"/>
      <c r="IX673" s="93"/>
      <c r="IY673" s="93"/>
      <c r="IZ673" s="93"/>
      <c r="JA673" s="93"/>
      <c r="JB673" s="93"/>
    </row>
    <row r="674" spans="1:262" x14ac:dyDescent="0.2">
      <c r="A674" s="196">
        <v>39990</v>
      </c>
      <c r="B674" s="184" t="s">
        <v>1831</v>
      </c>
      <c r="C674" s="184" t="s">
        <v>199</v>
      </c>
      <c r="D674" s="184" t="s">
        <v>134</v>
      </c>
      <c r="E674" s="184" t="s">
        <v>143</v>
      </c>
      <c r="F674" s="185">
        <v>35370</v>
      </c>
      <c r="G674" s="177">
        <v>1996</v>
      </c>
      <c r="H674" s="171" t="s">
        <v>7</v>
      </c>
      <c r="I674" s="171" t="str">
        <f t="shared" si="33"/>
        <v>PA</v>
      </c>
      <c r="J674" s="171" t="str">
        <f t="shared" si="34"/>
        <v>PA</v>
      </c>
      <c r="K674" s="171" t="str">
        <f t="shared" si="35"/>
        <v>Northeast</v>
      </c>
      <c r="L674" s="171" t="str">
        <f>INDEX('State '!$A$1:$C$62,MATCH($I674,'State '!$B:$B,0),3)</f>
        <v>Northeast</v>
      </c>
      <c r="M674" s="171" t="str">
        <f>INDEX('State '!$A$1:$C$62,MATCH($J674,'State '!$B:$B,0),3)</f>
        <v>Northeast</v>
      </c>
      <c r="N674" s="171"/>
      <c r="O674" s="178">
        <v>12.8</v>
      </c>
      <c r="P674" s="178">
        <v>24</v>
      </c>
      <c r="Q674" s="178">
        <v>120</v>
      </c>
      <c r="R674" s="177">
        <v>20</v>
      </c>
      <c r="S674" s="171" t="s">
        <v>135</v>
      </c>
      <c r="T674" s="171" t="s">
        <v>381</v>
      </c>
      <c r="U674" s="171" t="s">
        <v>1832</v>
      </c>
      <c r="V674" s="171"/>
      <c r="W674" s="170"/>
      <c r="X674" s="170"/>
      <c r="Y674" s="170"/>
      <c r="Z674" s="93"/>
      <c r="AA674" s="93"/>
      <c r="AB674" s="93"/>
    </row>
    <row r="675" spans="1:262" x14ac:dyDescent="0.2">
      <c r="A675" s="171">
        <v>41215</v>
      </c>
      <c r="B675" s="184" t="s">
        <v>471</v>
      </c>
      <c r="C675" s="184" t="s">
        <v>199</v>
      </c>
      <c r="D675" s="184" t="s">
        <v>140</v>
      </c>
      <c r="E675" s="184" t="s">
        <v>143</v>
      </c>
      <c r="F675" s="185">
        <v>41200</v>
      </c>
      <c r="G675" s="177">
        <v>2012</v>
      </c>
      <c r="H675" s="171" t="s">
        <v>7</v>
      </c>
      <c r="I675" s="171" t="str">
        <f t="shared" si="33"/>
        <v>PA</v>
      </c>
      <c r="J675" s="171" t="str">
        <f t="shared" si="34"/>
        <v>PA</v>
      </c>
      <c r="K675" s="171" t="str">
        <f t="shared" si="35"/>
        <v>Northeast</v>
      </c>
      <c r="L675" s="171" t="str">
        <f>INDEX('State '!$A$1:$C$62,MATCH($I675,'State '!$B:$B,0),3)</f>
        <v>Northeast</v>
      </c>
      <c r="M675" s="171" t="str">
        <f>INDEX('State '!$A$1:$C$62,MATCH($J675,'State '!$B:$B,0),3)</f>
        <v>Northeast</v>
      </c>
      <c r="N675" s="171"/>
      <c r="O675" s="178"/>
      <c r="P675" s="178"/>
      <c r="Q675" s="178">
        <v>27</v>
      </c>
      <c r="R675" s="177">
        <v>30</v>
      </c>
      <c r="S675" s="171" t="s">
        <v>135</v>
      </c>
      <c r="T675" s="171" t="s">
        <v>381</v>
      </c>
      <c r="U675" s="171" t="s">
        <v>472</v>
      </c>
      <c r="V675" s="171"/>
      <c r="W675" s="170"/>
      <c r="X675" s="170"/>
      <c r="Y675" s="170"/>
      <c r="Z675" s="93"/>
      <c r="AA675" s="93"/>
      <c r="AB675" s="93"/>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c r="DV675" s="19"/>
      <c r="DW675" s="19"/>
      <c r="DX675" s="19"/>
      <c r="DY675" s="19"/>
      <c r="DZ675" s="19"/>
      <c r="EA675" s="19"/>
      <c r="EB675" s="19"/>
      <c r="EC675" s="19"/>
      <c r="ED675" s="19"/>
      <c r="EE675" s="19"/>
      <c r="EF675" s="19"/>
      <c r="EG675" s="19"/>
      <c r="EH675" s="19"/>
      <c r="EI675" s="19"/>
      <c r="EJ675" s="19"/>
      <c r="EK675" s="19"/>
      <c r="EL675" s="19"/>
      <c r="EM675" s="19"/>
      <c r="EN675" s="19"/>
      <c r="EO675" s="19"/>
      <c r="EP675" s="19"/>
      <c r="EQ675" s="19"/>
      <c r="ER675" s="19"/>
      <c r="ES675" s="19"/>
      <c r="ET675" s="19"/>
      <c r="EU675" s="19"/>
      <c r="EV675" s="19"/>
      <c r="EW675" s="19"/>
      <c r="EX675" s="19"/>
      <c r="EY675" s="19"/>
      <c r="EZ675" s="19"/>
      <c r="FA675" s="19"/>
      <c r="FB675" s="19"/>
      <c r="FC675" s="19"/>
      <c r="FD675" s="19"/>
      <c r="FE675" s="19"/>
      <c r="FF675" s="19"/>
      <c r="FG675" s="19"/>
      <c r="FH675" s="19"/>
      <c r="FI675" s="19"/>
      <c r="FJ675" s="19"/>
      <c r="FK675" s="19"/>
      <c r="FL675" s="19"/>
      <c r="FM675" s="19"/>
      <c r="FN675" s="19"/>
      <c r="FO675" s="19"/>
      <c r="FP675" s="19"/>
      <c r="FQ675" s="19"/>
      <c r="FR675" s="19"/>
      <c r="FS675" s="19"/>
      <c r="FT675" s="19"/>
      <c r="FU675" s="19"/>
      <c r="FV675" s="19"/>
      <c r="FW675" s="19"/>
      <c r="FX675" s="19"/>
      <c r="FY675" s="19"/>
      <c r="FZ675" s="19"/>
      <c r="GA675" s="19"/>
      <c r="GB675" s="19"/>
      <c r="GC675" s="19"/>
      <c r="GD675" s="19"/>
      <c r="GE675" s="19"/>
      <c r="GF675" s="19"/>
      <c r="GG675" s="19"/>
      <c r="GH675" s="19"/>
      <c r="GI675" s="19"/>
      <c r="GJ675" s="19"/>
      <c r="GK675" s="19"/>
      <c r="GL675" s="19"/>
      <c r="GM675" s="19"/>
      <c r="GN675" s="19"/>
      <c r="GO675" s="19"/>
      <c r="GP675" s="19"/>
      <c r="GQ675" s="19"/>
      <c r="GR675" s="19"/>
      <c r="GS675" s="19"/>
      <c r="GT675" s="19"/>
      <c r="GU675" s="19"/>
      <c r="GV675" s="19"/>
      <c r="GW675" s="19"/>
      <c r="GX675" s="19"/>
      <c r="GY675" s="19"/>
      <c r="GZ675" s="19"/>
      <c r="HA675" s="19"/>
      <c r="HB675" s="19"/>
      <c r="HC675" s="19"/>
      <c r="HD675" s="19"/>
      <c r="HE675" s="19"/>
      <c r="HF675" s="19"/>
      <c r="HG675" s="19"/>
      <c r="HH675" s="19"/>
      <c r="HI675" s="19"/>
      <c r="HJ675" s="19"/>
      <c r="HK675" s="19"/>
      <c r="HL675" s="19"/>
      <c r="HM675" s="19"/>
      <c r="HN675" s="19"/>
      <c r="HO675" s="19"/>
      <c r="HP675" s="19"/>
      <c r="HQ675" s="19"/>
      <c r="HR675" s="19"/>
      <c r="HS675" s="19"/>
      <c r="HT675" s="19"/>
      <c r="HU675" s="19"/>
      <c r="HV675" s="19"/>
      <c r="HW675" s="19"/>
      <c r="HX675" s="19"/>
      <c r="HY675" s="19"/>
      <c r="HZ675" s="19"/>
      <c r="IA675" s="19"/>
      <c r="IB675" s="19"/>
      <c r="IC675" s="19"/>
      <c r="ID675" s="19"/>
      <c r="IE675" s="19"/>
      <c r="IF675" s="19"/>
      <c r="IG675" s="19"/>
      <c r="IH675" s="19"/>
      <c r="II675" s="19"/>
      <c r="IJ675" s="19"/>
      <c r="IK675" s="19"/>
      <c r="IL675" s="19"/>
      <c r="IM675" s="19"/>
      <c r="IN675" s="19"/>
      <c r="IO675" s="19"/>
      <c r="IP675" s="19"/>
      <c r="IQ675" s="19"/>
      <c r="IR675" s="19"/>
      <c r="IS675" s="19"/>
      <c r="IT675" s="19"/>
      <c r="IU675" s="19"/>
      <c r="IV675" s="19"/>
      <c r="IW675" s="19"/>
      <c r="IX675" s="19"/>
      <c r="IY675" s="19"/>
      <c r="IZ675" s="19"/>
      <c r="JA675" s="19"/>
      <c r="JB675" s="19"/>
    </row>
    <row r="676" spans="1:262" s="19" customFormat="1" x14ac:dyDescent="0.2">
      <c r="A676" s="171">
        <v>40380</v>
      </c>
      <c r="B676" s="172" t="s">
        <v>453</v>
      </c>
      <c r="C676" s="172" t="s">
        <v>217</v>
      </c>
      <c r="D676" s="172" t="s">
        <v>134</v>
      </c>
      <c r="E676" s="173" t="s">
        <v>143</v>
      </c>
      <c r="F676" s="174"/>
      <c r="G676" s="181">
        <v>2011</v>
      </c>
      <c r="H676" s="171" t="s">
        <v>0</v>
      </c>
      <c r="I676" s="171" t="str">
        <f t="shared" si="33"/>
        <v>LA</v>
      </c>
      <c r="J676" s="171" t="str">
        <f t="shared" si="34"/>
        <v>LA</v>
      </c>
      <c r="K676" s="171" t="str">
        <f t="shared" si="35"/>
        <v>South Central</v>
      </c>
      <c r="L676" s="171" t="str">
        <f>INDEX('State '!$A$1:$C$62,MATCH($I676,'State '!$B:$B,0),3)</f>
        <v>South Central</v>
      </c>
      <c r="M676" s="171" t="str">
        <f>INDEX('State '!$A$1:$C$62,MATCH($J676,'State '!$B:$B,0),3)</f>
        <v>South Central</v>
      </c>
      <c r="N676" s="171"/>
      <c r="O676" s="178">
        <v>15</v>
      </c>
      <c r="P676" s="177">
        <v>5.3</v>
      </c>
      <c r="Q676" s="177">
        <v>900</v>
      </c>
      <c r="R676" s="178">
        <v>24</v>
      </c>
      <c r="S676" s="179" t="s">
        <v>135</v>
      </c>
      <c r="T676" s="176" t="s">
        <v>381</v>
      </c>
      <c r="U676" s="180" t="s">
        <v>454</v>
      </c>
      <c r="V676" s="171"/>
      <c r="W676" s="170"/>
      <c r="X676" s="170"/>
      <c r="Y676" s="170"/>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c r="BG676" s="93"/>
      <c r="BH676" s="93"/>
      <c r="BI676" s="93"/>
      <c r="BJ676" s="93"/>
      <c r="BK676" s="93"/>
      <c r="BL676" s="93"/>
      <c r="BM676" s="93"/>
      <c r="BN676" s="93"/>
      <c r="BO676" s="93"/>
      <c r="BP676" s="93"/>
      <c r="BQ676" s="93"/>
      <c r="BR676" s="93"/>
      <c r="BS676" s="93"/>
      <c r="BT676" s="93"/>
      <c r="BU676" s="93"/>
      <c r="BV676" s="93"/>
      <c r="BW676" s="93"/>
      <c r="BX676" s="93"/>
      <c r="BY676" s="93"/>
      <c r="BZ676" s="93"/>
      <c r="CA676" s="93"/>
      <c r="CB676" s="93"/>
      <c r="CC676" s="93"/>
      <c r="CD676" s="93"/>
      <c r="CE676" s="93"/>
      <c r="CF676" s="93"/>
      <c r="CG676" s="93"/>
      <c r="CH676" s="93"/>
      <c r="CI676" s="93"/>
      <c r="CJ676" s="93"/>
      <c r="CK676" s="93"/>
      <c r="CL676" s="93"/>
      <c r="CM676" s="93"/>
      <c r="CN676" s="93"/>
      <c r="CO676" s="93"/>
      <c r="CP676" s="93"/>
      <c r="CQ676" s="93"/>
      <c r="CR676" s="93"/>
      <c r="CS676" s="93"/>
      <c r="CT676" s="93"/>
      <c r="CU676" s="93"/>
      <c r="CV676" s="93"/>
      <c r="CW676" s="93"/>
      <c r="CX676" s="93"/>
      <c r="CY676" s="93"/>
      <c r="CZ676" s="93"/>
      <c r="DA676" s="93"/>
      <c r="DB676" s="93"/>
      <c r="DC676" s="93"/>
      <c r="DD676" s="93"/>
      <c r="DE676" s="93"/>
      <c r="DF676" s="93"/>
      <c r="DG676" s="93"/>
      <c r="DH676" s="93"/>
      <c r="DI676" s="93"/>
      <c r="DJ676" s="93"/>
      <c r="DK676" s="93"/>
      <c r="DL676" s="93"/>
      <c r="DM676" s="93"/>
      <c r="DN676" s="93"/>
      <c r="DO676" s="93"/>
      <c r="DP676" s="93"/>
      <c r="DQ676" s="93"/>
      <c r="DR676" s="93"/>
      <c r="DS676" s="93"/>
      <c r="DT676" s="93"/>
      <c r="DU676" s="93"/>
      <c r="DV676" s="93"/>
      <c r="DW676" s="93"/>
      <c r="DX676" s="93"/>
      <c r="DY676" s="93"/>
      <c r="DZ676" s="93"/>
      <c r="EA676" s="93"/>
      <c r="EB676" s="93"/>
      <c r="EC676" s="93"/>
      <c r="ED676" s="93"/>
      <c r="EE676" s="93"/>
      <c r="EF676" s="93"/>
      <c r="EG676" s="93"/>
      <c r="EH676" s="93"/>
      <c r="EI676" s="93"/>
      <c r="EJ676" s="93"/>
      <c r="EK676" s="93"/>
      <c r="EL676" s="93"/>
      <c r="EM676" s="93"/>
      <c r="EN676" s="93"/>
      <c r="EO676" s="93"/>
      <c r="EP676" s="93"/>
      <c r="EQ676" s="93"/>
      <c r="ER676" s="93"/>
      <c r="ES676" s="93"/>
      <c r="ET676" s="93"/>
      <c r="EU676" s="93"/>
      <c r="EV676" s="93"/>
      <c r="EW676" s="93"/>
      <c r="EX676" s="93"/>
      <c r="EY676" s="93"/>
      <c r="EZ676" s="93"/>
      <c r="FA676" s="93"/>
      <c r="FB676" s="93"/>
      <c r="FC676" s="93"/>
      <c r="FD676" s="93"/>
      <c r="FE676" s="93"/>
      <c r="FF676" s="93"/>
      <c r="FG676" s="93"/>
      <c r="FH676" s="93"/>
      <c r="FI676" s="93"/>
      <c r="FJ676" s="93"/>
      <c r="FK676" s="93"/>
      <c r="FL676" s="93"/>
      <c r="FM676" s="93"/>
      <c r="FN676" s="93"/>
      <c r="FO676" s="93"/>
      <c r="FP676" s="93"/>
      <c r="FQ676" s="93"/>
      <c r="FR676" s="93"/>
      <c r="FS676" s="93"/>
      <c r="FT676" s="93"/>
      <c r="FU676" s="93"/>
      <c r="FV676" s="93"/>
      <c r="FW676" s="93"/>
      <c r="FX676" s="93"/>
      <c r="FY676" s="93"/>
      <c r="FZ676" s="93"/>
      <c r="GA676" s="93"/>
      <c r="GB676" s="93"/>
      <c r="GC676" s="93"/>
      <c r="GD676" s="93"/>
      <c r="GE676" s="93"/>
      <c r="GF676" s="93"/>
      <c r="GG676" s="93"/>
      <c r="GH676" s="93"/>
      <c r="GI676" s="93"/>
      <c r="GJ676" s="93"/>
      <c r="GK676" s="93"/>
      <c r="GL676" s="93"/>
      <c r="GM676" s="93"/>
      <c r="GN676" s="93"/>
      <c r="GO676" s="93"/>
      <c r="GP676" s="93"/>
      <c r="GQ676" s="93"/>
      <c r="GR676" s="93"/>
      <c r="GS676" s="93"/>
      <c r="GT676" s="93"/>
      <c r="GU676" s="93"/>
      <c r="GV676" s="93"/>
      <c r="GW676" s="93"/>
      <c r="GX676" s="93"/>
      <c r="GY676" s="93"/>
      <c r="GZ676" s="93"/>
      <c r="HA676" s="93"/>
      <c r="HB676" s="93"/>
      <c r="HC676" s="93"/>
      <c r="HD676" s="93"/>
      <c r="HE676" s="93"/>
      <c r="HF676" s="93"/>
      <c r="HG676" s="93"/>
      <c r="HH676" s="93"/>
      <c r="HI676" s="93"/>
      <c r="HJ676" s="93"/>
      <c r="HK676" s="93"/>
      <c r="HL676" s="93"/>
      <c r="HM676" s="93"/>
      <c r="HN676" s="93"/>
      <c r="HO676" s="93"/>
      <c r="HP676" s="93"/>
      <c r="HQ676" s="93"/>
      <c r="HR676" s="93"/>
      <c r="HS676" s="93"/>
      <c r="HT676" s="93"/>
      <c r="HU676" s="93"/>
      <c r="HV676" s="93"/>
      <c r="HW676" s="93"/>
      <c r="HX676" s="93"/>
      <c r="HY676" s="93"/>
      <c r="HZ676" s="93"/>
      <c r="IA676" s="93"/>
      <c r="IB676" s="93"/>
      <c r="IC676" s="93"/>
      <c r="ID676" s="93"/>
      <c r="IE676" s="93"/>
      <c r="IF676" s="93"/>
      <c r="IG676" s="93"/>
      <c r="IH676" s="93"/>
      <c r="II676" s="93"/>
      <c r="IJ676" s="93"/>
      <c r="IK676" s="93"/>
      <c r="IL676" s="93"/>
      <c r="IM676" s="93"/>
      <c r="IN676" s="93"/>
      <c r="IO676" s="93"/>
      <c r="IP676" s="93"/>
      <c r="IQ676" s="93"/>
      <c r="IR676" s="93"/>
      <c r="IS676" s="93"/>
      <c r="IT676" s="93"/>
      <c r="IU676" s="93"/>
      <c r="IV676" s="93"/>
      <c r="IW676" s="93"/>
      <c r="IX676" s="93"/>
      <c r="IY676" s="93"/>
      <c r="IZ676" s="93"/>
      <c r="JA676" s="93"/>
      <c r="JB676" s="93"/>
    </row>
    <row r="677" spans="1:262" x14ac:dyDescent="0.2">
      <c r="A677" s="171">
        <v>39990</v>
      </c>
      <c r="B677" s="184" t="s">
        <v>967</v>
      </c>
      <c r="C677" s="184" t="s">
        <v>217</v>
      </c>
      <c r="D677" s="184" t="s">
        <v>134</v>
      </c>
      <c r="E677" s="184" t="s">
        <v>143</v>
      </c>
      <c r="F677" s="185">
        <v>39420</v>
      </c>
      <c r="G677" s="177">
        <v>2007</v>
      </c>
      <c r="H677" s="171" t="s">
        <v>0</v>
      </c>
      <c r="I677" s="171" t="str">
        <f t="shared" si="33"/>
        <v>LA</v>
      </c>
      <c r="J677" s="171" t="str">
        <f t="shared" si="34"/>
        <v>LA</v>
      </c>
      <c r="K677" s="171" t="str">
        <f t="shared" si="35"/>
        <v>South Central</v>
      </c>
      <c r="L677" s="171" t="str">
        <f>INDEX('State '!$A$1:$C$62,MATCH($I677,'State '!$B:$B,0),3)</f>
        <v>South Central</v>
      </c>
      <c r="M677" s="171" t="str">
        <f>INDEX('State '!$A$1:$C$62,MATCH($J677,'State '!$B:$B,0),3)</f>
        <v>South Central</v>
      </c>
      <c r="N677" s="171"/>
      <c r="O677" s="178">
        <v>75</v>
      </c>
      <c r="P677" s="178">
        <v>42.83</v>
      </c>
      <c r="Q677" s="178">
        <v>600</v>
      </c>
      <c r="R677" s="177">
        <v>24</v>
      </c>
      <c r="S677" s="171" t="s">
        <v>135</v>
      </c>
      <c r="T677" s="171" t="s">
        <v>381</v>
      </c>
      <c r="U677" s="171" t="s">
        <v>454</v>
      </c>
      <c r="V677" s="171"/>
      <c r="W677" s="170"/>
      <c r="X677" s="170"/>
      <c r="Y677" s="170"/>
      <c r="Z677" s="93"/>
      <c r="AA677" s="93"/>
      <c r="AB677" s="93"/>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c r="DV677" s="19"/>
      <c r="DW677" s="19"/>
      <c r="DX677" s="19"/>
      <c r="DY677" s="19"/>
      <c r="DZ677" s="19"/>
      <c r="EA677" s="19"/>
      <c r="EB677" s="19"/>
      <c r="EC677" s="19"/>
      <c r="ED677" s="19"/>
      <c r="EE677" s="19"/>
      <c r="EF677" s="19"/>
      <c r="EG677" s="19"/>
      <c r="EH677" s="19"/>
      <c r="EI677" s="19"/>
      <c r="EJ677" s="19"/>
      <c r="EK677" s="19"/>
      <c r="EL677" s="19"/>
      <c r="EM677" s="19"/>
      <c r="EN677" s="19"/>
      <c r="EO677" s="19"/>
      <c r="EP677" s="19"/>
      <c r="EQ677" s="19"/>
      <c r="ER677" s="19"/>
      <c r="ES677" s="19"/>
      <c r="ET677" s="19"/>
      <c r="EU677" s="19"/>
      <c r="EV677" s="19"/>
      <c r="EW677" s="19"/>
      <c r="EX677" s="19"/>
      <c r="EY677" s="19"/>
      <c r="EZ677" s="19"/>
      <c r="FA677" s="19"/>
      <c r="FB677" s="19"/>
      <c r="FC677" s="19"/>
      <c r="FD677" s="19"/>
      <c r="FE677" s="19"/>
      <c r="FF677" s="19"/>
      <c r="FG677" s="19"/>
      <c r="FH677" s="19"/>
      <c r="FI677" s="19"/>
      <c r="FJ677" s="19"/>
      <c r="FK677" s="19"/>
      <c r="FL677" s="19"/>
      <c r="FM677" s="19"/>
      <c r="FN677" s="19"/>
      <c r="FO677" s="19"/>
      <c r="FP677" s="19"/>
      <c r="FQ677" s="19"/>
      <c r="FR677" s="19"/>
      <c r="FS677" s="19"/>
      <c r="FT677" s="19"/>
      <c r="FU677" s="19"/>
      <c r="FV677" s="19"/>
      <c r="FW677" s="19"/>
      <c r="FX677" s="19"/>
      <c r="FY677" s="19"/>
      <c r="FZ677" s="19"/>
      <c r="GA677" s="19"/>
      <c r="GB677" s="19"/>
      <c r="GC677" s="19"/>
      <c r="GD677" s="19"/>
      <c r="GE677" s="19"/>
      <c r="GF677" s="19"/>
      <c r="GG677" s="19"/>
      <c r="GH677" s="19"/>
      <c r="GI677" s="19"/>
      <c r="GJ677" s="19"/>
      <c r="GK677" s="19"/>
      <c r="GL677" s="19"/>
      <c r="GM677" s="19"/>
      <c r="GN677" s="19"/>
      <c r="GO677" s="19"/>
      <c r="GP677" s="19"/>
      <c r="GQ677" s="19"/>
      <c r="GR677" s="19"/>
      <c r="GS677" s="19"/>
      <c r="GT677" s="19"/>
      <c r="GU677" s="19"/>
      <c r="GV677" s="19"/>
      <c r="GW677" s="19"/>
      <c r="GX677" s="19"/>
      <c r="GY677" s="19"/>
      <c r="GZ677" s="19"/>
      <c r="HA677" s="19"/>
      <c r="HB677" s="19"/>
      <c r="HC677" s="19"/>
      <c r="HD677" s="19"/>
      <c r="HE677" s="19"/>
      <c r="HF677" s="19"/>
      <c r="HG677" s="19"/>
      <c r="HH677" s="19"/>
      <c r="HI677" s="19"/>
      <c r="HJ677" s="19"/>
      <c r="HK677" s="19"/>
      <c r="HL677" s="19"/>
      <c r="HM677" s="19"/>
      <c r="HN677" s="19"/>
      <c r="HO677" s="19"/>
      <c r="HP677" s="19"/>
      <c r="HQ677" s="19"/>
      <c r="HR677" s="19"/>
      <c r="HS677" s="19"/>
      <c r="HT677" s="19"/>
      <c r="HU677" s="19"/>
      <c r="HV677" s="19"/>
      <c r="HW677" s="19"/>
      <c r="HX677" s="19"/>
      <c r="HY677" s="19"/>
      <c r="HZ677" s="19"/>
      <c r="IA677" s="19"/>
      <c r="IB677" s="19"/>
      <c r="IC677" s="19"/>
      <c r="ID677" s="19"/>
      <c r="IE677" s="19"/>
      <c r="IF677" s="19"/>
      <c r="IG677" s="19"/>
      <c r="IH677" s="19"/>
      <c r="II677" s="19"/>
      <c r="IJ677" s="19"/>
      <c r="IK677" s="19"/>
      <c r="IL677" s="19"/>
      <c r="IM677" s="19"/>
      <c r="IN677" s="19"/>
      <c r="IO677" s="19"/>
      <c r="IP677" s="19"/>
      <c r="IQ677" s="19"/>
      <c r="IR677" s="19"/>
      <c r="IS677" s="19"/>
      <c r="IT677" s="19"/>
      <c r="IU677" s="19"/>
      <c r="IV677" s="19"/>
      <c r="IW677" s="19"/>
      <c r="IX677" s="19"/>
      <c r="IY677" s="19"/>
      <c r="IZ677" s="19"/>
      <c r="JA677" s="19"/>
      <c r="JB677" s="19"/>
    </row>
    <row r="678" spans="1:262" s="19" customFormat="1" x14ac:dyDescent="0.2">
      <c r="A678" s="171">
        <v>39990</v>
      </c>
      <c r="B678" s="184" t="s">
        <v>1631</v>
      </c>
      <c r="C678" s="184" t="s">
        <v>372</v>
      </c>
      <c r="D678" s="184" t="s">
        <v>134</v>
      </c>
      <c r="E678" s="184" t="s">
        <v>143</v>
      </c>
      <c r="F678" s="185">
        <v>36100</v>
      </c>
      <c r="G678" s="177">
        <v>1998</v>
      </c>
      <c r="H678" s="171" t="s">
        <v>13</v>
      </c>
      <c r="I678" s="171" t="str">
        <f t="shared" si="33"/>
        <v>CA</v>
      </c>
      <c r="J678" s="171" t="str">
        <f t="shared" si="34"/>
        <v>CA</v>
      </c>
      <c r="K678" s="171" t="str">
        <f t="shared" si="35"/>
        <v>Pacific</v>
      </c>
      <c r="L678" s="171" t="str">
        <f>INDEX('State '!$A$1:$C$62,MATCH($I678,'State '!$B:$B,0),3)</f>
        <v>Pacific</v>
      </c>
      <c r="M678" s="171" t="str">
        <f>INDEX('State '!$A$1:$C$62,MATCH($J678,'State '!$B:$B,0),3)</f>
        <v>Pacific</v>
      </c>
      <c r="N678" s="171"/>
      <c r="O678" s="178">
        <v>2</v>
      </c>
      <c r="P678" s="178"/>
      <c r="Q678" s="178">
        <v>20</v>
      </c>
      <c r="R678" s="177"/>
      <c r="S678" s="171" t="s">
        <v>138</v>
      </c>
      <c r="T678" s="171" t="s">
        <v>187</v>
      </c>
      <c r="U678" s="171" t="s">
        <v>382</v>
      </c>
      <c r="V678" s="171"/>
      <c r="W678" s="170"/>
      <c r="X678" s="170"/>
      <c r="Y678" s="170"/>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c r="BS678" s="93"/>
      <c r="BT678" s="93"/>
      <c r="BU678" s="93"/>
      <c r="BV678" s="93"/>
      <c r="BW678" s="93"/>
      <c r="BX678" s="93"/>
      <c r="BY678" s="93"/>
      <c r="BZ678" s="93"/>
      <c r="CA678" s="93"/>
      <c r="CB678" s="93"/>
      <c r="CC678" s="93"/>
      <c r="CD678" s="93"/>
      <c r="CE678" s="93"/>
      <c r="CF678" s="93"/>
      <c r="CG678" s="93"/>
      <c r="CH678" s="93"/>
      <c r="CI678" s="93"/>
      <c r="CJ678" s="93"/>
      <c r="CK678" s="93"/>
      <c r="CL678" s="93"/>
      <c r="CM678" s="93"/>
      <c r="CN678" s="93"/>
      <c r="CO678" s="93"/>
      <c r="CP678" s="93"/>
      <c r="CQ678" s="93"/>
      <c r="CR678" s="93"/>
      <c r="CS678" s="93"/>
      <c r="CT678" s="93"/>
      <c r="CU678" s="93"/>
      <c r="CV678" s="93"/>
      <c r="CW678" s="93"/>
      <c r="CX678" s="93"/>
      <c r="CY678" s="93"/>
      <c r="CZ678" s="93"/>
      <c r="DA678" s="93"/>
      <c r="DB678" s="93"/>
      <c r="DC678" s="93"/>
      <c r="DD678" s="93"/>
      <c r="DE678" s="93"/>
      <c r="DF678" s="93"/>
      <c r="DG678" s="93"/>
      <c r="DH678" s="93"/>
      <c r="DI678" s="93"/>
      <c r="DJ678" s="93"/>
      <c r="DK678" s="93"/>
      <c r="DL678" s="93"/>
      <c r="DM678" s="93"/>
      <c r="DN678" s="93"/>
      <c r="DO678" s="93"/>
      <c r="DP678" s="93"/>
      <c r="DQ678" s="93"/>
      <c r="DR678" s="93"/>
      <c r="DS678" s="93"/>
      <c r="DT678" s="93"/>
      <c r="DU678" s="93"/>
      <c r="DV678" s="93"/>
      <c r="DW678" s="93"/>
      <c r="DX678" s="93"/>
      <c r="DY678" s="93"/>
      <c r="DZ678" s="93"/>
      <c r="EA678" s="93"/>
      <c r="EB678" s="93"/>
      <c r="EC678" s="93"/>
      <c r="ED678" s="93"/>
      <c r="EE678" s="93"/>
      <c r="EF678" s="93"/>
      <c r="EG678" s="93"/>
      <c r="EH678" s="93"/>
      <c r="EI678" s="93"/>
      <c r="EJ678" s="93"/>
      <c r="EK678" s="93"/>
      <c r="EL678" s="93"/>
      <c r="EM678" s="93"/>
      <c r="EN678" s="93"/>
      <c r="EO678" s="93"/>
      <c r="EP678" s="93"/>
      <c r="EQ678" s="93"/>
      <c r="ER678" s="93"/>
      <c r="ES678" s="93"/>
      <c r="ET678" s="93"/>
      <c r="EU678" s="93"/>
      <c r="EV678" s="93"/>
      <c r="EW678" s="93"/>
      <c r="EX678" s="93"/>
      <c r="EY678" s="93"/>
      <c r="EZ678" s="93"/>
      <c r="FA678" s="93"/>
      <c r="FB678" s="93"/>
      <c r="FC678" s="93"/>
      <c r="FD678" s="93"/>
      <c r="FE678" s="93"/>
      <c r="FF678" s="93"/>
      <c r="FG678" s="93"/>
      <c r="FH678" s="93"/>
      <c r="FI678" s="93"/>
      <c r="FJ678" s="93"/>
      <c r="FK678" s="93"/>
      <c r="FL678" s="93"/>
      <c r="FM678" s="93"/>
      <c r="FN678" s="93"/>
      <c r="FO678" s="93"/>
      <c r="FP678" s="93"/>
      <c r="FQ678" s="93"/>
      <c r="FR678" s="93"/>
      <c r="FS678" s="93"/>
      <c r="FT678" s="93"/>
      <c r="FU678" s="93"/>
      <c r="FV678" s="93"/>
      <c r="FW678" s="93"/>
      <c r="FX678" s="93"/>
      <c r="FY678" s="93"/>
      <c r="FZ678" s="93"/>
      <c r="GA678" s="93"/>
      <c r="GB678" s="93"/>
      <c r="GC678" s="93"/>
      <c r="GD678" s="93"/>
      <c r="GE678" s="93"/>
      <c r="GF678" s="93"/>
      <c r="GG678" s="93"/>
      <c r="GH678" s="93"/>
      <c r="GI678" s="93"/>
      <c r="GJ678" s="93"/>
      <c r="GK678" s="93"/>
      <c r="GL678" s="93"/>
      <c r="GM678" s="93"/>
      <c r="GN678" s="93"/>
      <c r="GO678" s="93"/>
      <c r="GP678" s="93"/>
      <c r="GQ678" s="93"/>
      <c r="GR678" s="93"/>
      <c r="GS678" s="93"/>
      <c r="GT678" s="93"/>
      <c r="GU678" s="93"/>
      <c r="GV678" s="93"/>
      <c r="GW678" s="93"/>
      <c r="GX678" s="93"/>
      <c r="GY678" s="93"/>
      <c r="GZ678" s="93"/>
      <c r="HA678" s="93"/>
      <c r="HB678" s="93"/>
      <c r="HC678" s="93"/>
      <c r="HD678" s="93"/>
      <c r="HE678" s="93"/>
      <c r="HF678" s="93"/>
      <c r="HG678" s="93"/>
      <c r="HH678" s="93"/>
      <c r="HI678" s="93"/>
      <c r="HJ678" s="93"/>
      <c r="HK678" s="93"/>
      <c r="HL678" s="93"/>
      <c r="HM678" s="93"/>
      <c r="HN678" s="93"/>
      <c r="HO678" s="93"/>
      <c r="HP678" s="93"/>
      <c r="HQ678" s="93"/>
      <c r="HR678" s="93"/>
      <c r="HS678" s="93"/>
      <c r="HT678" s="93"/>
      <c r="HU678" s="93"/>
      <c r="HV678" s="93"/>
      <c r="HW678" s="93"/>
      <c r="HX678" s="93"/>
      <c r="HY678" s="93"/>
      <c r="HZ678" s="93"/>
      <c r="IA678" s="93"/>
      <c r="IB678" s="93"/>
      <c r="IC678" s="93"/>
      <c r="ID678" s="93"/>
      <c r="IE678" s="93"/>
      <c r="IF678" s="93"/>
      <c r="IG678" s="93"/>
      <c r="IH678" s="93"/>
      <c r="II678" s="93"/>
      <c r="IJ678" s="93"/>
      <c r="IK678" s="93"/>
      <c r="IL678" s="93"/>
      <c r="IM678" s="93"/>
      <c r="IN678" s="93"/>
      <c r="IO678" s="93"/>
      <c r="IP678" s="93"/>
      <c r="IQ678" s="93"/>
      <c r="IR678" s="93"/>
      <c r="IS678" s="93"/>
      <c r="IT678" s="93"/>
      <c r="IU678" s="93"/>
      <c r="IV678" s="93"/>
      <c r="IW678" s="93"/>
      <c r="IX678" s="93"/>
      <c r="IY678" s="93"/>
      <c r="IZ678" s="93"/>
      <c r="JA678" s="93"/>
      <c r="JB678" s="93"/>
    </row>
    <row r="679" spans="1:262" ht="38.25" x14ac:dyDescent="0.2">
      <c r="A679" s="171">
        <v>42612</v>
      </c>
      <c r="B679" s="172" t="s">
        <v>2286</v>
      </c>
      <c r="C679" s="172" t="s">
        <v>246</v>
      </c>
      <c r="D679" s="172" t="s">
        <v>1935</v>
      </c>
      <c r="E679" s="173" t="s">
        <v>143</v>
      </c>
      <c r="F679" s="174">
        <v>42734</v>
      </c>
      <c r="G679" s="181">
        <v>2016</v>
      </c>
      <c r="H679" s="171" t="s">
        <v>2310</v>
      </c>
      <c r="I679" s="171" t="str">
        <f t="shared" si="33"/>
        <v>OH</v>
      </c>
      <c r="J679" s="171" t="str">
        <f t="shared" si="34"/>
        <v>MO</v>
      </c>
      <c r="K679" s="171" t="str">
        <f t="shared" si="35"/>
        <v>Northeast, Midwest</v>
      </c>
      <c r="L679" s="171" t="str">
        <f>INDEX('State '!$A$1:$C$62,MATCH($I679,'State '!$B:$B,0),3)</f>
        <v>Northeast</v>
      </c>
      <c r="M679" s="171" t="str">
        <f>INDEX('State '!$A$1:$C$62,MATCH($J679,'State '!$B:$B,0),3)</f>
        <v>Midwest</v>
      </c>
      <c r="N679" s="171"/>
      <c r="O679" s="178">
        <v>532</v>
      </c>
      <c r="P679" s="177"/>
      <c r="Q679" s="177">
        <v>800</v>
      </c>
      <c r="R679" s="178"/>
      <c r="S679" s="179" t="s">
        <v>135</v>
      </c>
      <c r="T679" s="176" t="s">
        <v>381</v>
      </c>
      <c r="U679" s="180" t="s">
        <v>2178</v>
      </c>
      <c r="V679" s="171" t="s">
        <v>2239</v>
      </c>
      <c r="W679" s="170" t="s">
        <v>2313</v>
      </c>
      <c r="X679" s="170"/>
      <c r="Y679" s="170"/>
      <c r="Z679" s="93"/>
      <c r="AA679" s="93"/>
      <c r="AB679" s="93"/>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c r="DV679" s="19"/>
      <c r="DW679" s="19"/>
      <c r="DX679" s="19"/>
      <c r="DY679" s="19"/>
      <c r="DZ679" s="19"/>
      <c r="EA679" s="19"/>
      <c r="EB679" s="19"/>
      <c r="EC679" s="19"/>
      <c r="ED679" s="19"/>
      <c r="EE679" s="19"/>
      <c r="EF679" s="19"/>
      <c r="EG679" s="19"/>
      <c r="EH679" s="19"/>
      <c r="EI679" s="19"/>
      <c r="EJ679" s="19"/>
      <c r="EK679" s="19"/>
      <c r="EL679" s="19"/>
      <c r="EM679" s="19"/>
      <c r="EN679" s="19"/>
      <c r="EO679" s="19"/>
      <c r="EP679" s="19"/>
      <c r="EQ679" s="19"/>
      <c r="ER679" s="19"/>
      <c r="ES679" s="19"/>
      <c r="ET679" s="19"/>
      <c r="EU679" s="19"/>
      <c r="EV679" s="19"/>
      <c r="EW679" s="19"/>
      <c r="EX679" s="19"/>
      <c r="EY679" s="19"/>
      <c r="EZ679" s="19"/>
      <c r="FA679" s="19"/>
      <c r="FB679" s="19"/>
      <c r="FC679" s="19"/>
      <c r="FD679" s="19"/>
      <c r="FE679" s="19"/>
      <c r="FF679" s="19"/>
      <c r="FG679" s="19"/>
      <c r="FH679" s="19"/>
      <c r="FI679" s="19"/>
      <c r="FJ679" s="19"/>
      <c r="FK679" s="19"/>
      <c r="FL679" s="19"/>
      <c r="FM679" s="19"/>
      <c r="FN679" s="19"/>
      <c r="FO679" s="19"/>
      <c r="FP679" s="19"/>
      <c r="FQ679" s="19"/>
      <c r="FR679" s="19"/>
      <c r="FS679" s="19"/>
      <c r="FT679" s="19"/>
      <c r="FU679" s="19"/>
      <c r="FV679" s="19"/>
      <c r="FW679" s="19"/>
      <c r="FX679" s="19"/>
      <c r="FY679" s="19"/>
      <c r="FZ679" s="19"/>
      <c r="GA679" s="19"/>
      <c r="GB679" s="19"/>
      <c r="GC679" s="19"/>
      <c r="GD679" s="19"/>
      <c r="GE679" s="19"/>
      <c r="GF679" s="19"/>
      <c r="GG679" s="19"/>
      <c r="GH679" s="19"/>
      <c r="GI679" s="19"/>
      <c r="GJ679" s="19"/>
      <c r="GK679" s="19"/>
      <c r="GL679" s="19"/>
      <c r="GM679" s="19"/>
      <c r="GN679" s="19"/>
      <c r="GO679" s="19"/>
      <c r="GP679" s="19"/>
      <c r="GQ679" s="19"/>
      <c r="GR679" s="19"/>
      <c r="GS679" s="19"/>
      <c r="GT679" s="19"/>
      <c r="GU679" s="19"/>
      <c r="GV679" s="19"/>
      <c r="GW679" s="19"/>
      <c r="GX679" s="19"/>
      <c r="GY679" s="19"/>
      <c r="GZ679" s="19"/>
      <c r="HA679" s="19"/>
      <c r="HB679" s="19"/>
      <c r="HC679" s="19"/>
      <c r="HD679" s="19"/>
      <c r="HE679" s="19"/>
      <c r="HF679" s="19"/>
      <c r="HG679" s="19"/>
      <c r="HH679" s="19"/>
      <c r="HI679" s="19"/>
      <c r="HJ679" s="19"/>
      <c r="HK679" s="19"/>
      <c r="HL679" s="19"/>
      <c r="HM679" s="19"/>
      <c r="HN679" s="19"/>
      <c r="HO679" s="19"/>
      <c r="HP679" s="19"/>
      <c r="HQ679" s="19"/>
      <c r="HR679" s="19"/>
      <c r="HS679" s="19"/>
      <c r="HT679" s="19"/>
      <c r="HU679" s="19"/>
      <c r="HV679" s="19"/>
      <c r="HW679" s="19"/>
      <c r="HX679" s="19"/>
      <c r="HY679" s="19"/>
      <c r="HZ679" s="19"/>
      <c r="IA679" s="19"/>
      <c r="IB679" s="19"/>
      <c r="IC679" s="19"/>
      <c r="ID679" s="19"/>
      <c r="IE679" s="19"/>
      <c r="IF679" s="19"/>
      <c r="IG679" s="19"/>
      <c r="IH679" s="19"/>
      <c r="II679" s="19"/>
      <c r="IJ679" s="19"/>
      <c r="IK679" s="19"/>
      <c r="IL679" s="19"/>
      <c r="IM679" s="19"/>
      <c r="IN679" s="19"/>
      <c r="IO679" s="19"/>
      <c r="IP679" s="19"/>
      <c r="IQ679" s="19"/>
      <c r="IR679" s="19"/>
      <c r="IS679" s="19"/>
      <c r="IT679" s="19"/>
      <c r="IU679" s="19"/>
      <c r="IV679" s="19"/>
      <c r="IW679" s="19"/>
      <c r="IX679" s="19"/>
      <c r="IY679" s="19"/>
      <c r="IZ679" s="19"/>
      <c r="JA679" s="19"/>
      <c r="JB679" s="19"/>
    </row>
    <row r="680" spans="1:262" s="19" customFormat="1" x14ac:dyDescent="0.2">
      <c r="A680" s="171">
        <v>43199</v>
      </c>
      <c r="B680" s="184" t="s">
        <v>2369</v>
      </c>
      <c r="C680" s="184" t="s">
        <v>1885</v>
      </c>
      <c r="D680" s="184" t="s">
        <v>140</v>
      </c>
      <c r="E680" s="184" t="s">
        <v>143</v>
      </c>
      <c r="F680" s="185">
        <v>43070</v>
      </c>
      <c r="G680" s="177">
        <v>2017</v>
      </c>
      <c r="H680" s="171" t="s">
        <v>2537</v>
      </c>
      <c r="I680" s="171" t="str">
        <f t="shared" si="33"/>
        <v>QU</v>
      </c>
      <c r="J680" s="171" t="str">
        <f t="shared" si="34"/>
        <v>ME</v>
      </c>
      <c r="K680" s="176" t="str">
        <f t="shared" si="35"/>
        <v>Canada, Northeast</v>
      </c>
      <c r="L680" s="171" t="str">
        <f>INDEX('State '!$A$1:$C$62,MATCH($I680,'State '!$B:$B,0),3)</f>
        <v>Canada</v>
      </c>
      <c r="M680" s="171" t="str">
        <f>INDEX('State '!$A$1:$C$62,MATCH($J680,'State '!$B:$B,0),3)</f>
        <v>Northeast</v>
      </c>
      <c r="N680" s="171"/>
      <c r="O680" s="178"/>
      <c r="P680" s="178"/>
      <c r="Q680" s="178">
        <v>48</v>
      </c>
      <c r="R680" s="177"/>
      <c r="S680" s="171" t="s">
        <v>135</v>
      </c>
      <c r="T680" s="171" t="s">
        <v>381</v>
      </c>
      <c r="U680" s="171" t="s">
        <v>2370</v>
      </c>
      <c r="V680" s="171" t="s">
        <v>2239</v>
      </c>
      <c r="W680" s="170" t="s">
        <v>2504</v>
      </c>
      <c r="X680" s="170"/>
      <c r="Y680" s="170" t="s">
        <v>2573</v>
      </c>
    </row>
    <row r="681" spans="1:262" x14ac:dyDescent="0.2">
      <c r="A681" s="171">
        <v>39990</v>
      </c>
      <c r="B681" s="172" t="s">
        <v>1581</v>
      </c>
      <c r="C681" s="184" t="s">
        <v>1885</v>
      </c>
      <c r="D681" s="172" t="s">
        <v>136</v>
      </c>
      <c r="E681" s="184" t="s">
        <v>143</v>
      </c>
      <c r="F681" s="185">
        <v>36206</v>
      </c>
      <c r="G681" s="177">
        <v>1999</v>
      </c>
      <c r="H681" s="171" t="s">
        <v>1582</v>
      </c>
      <c r="I681" s="171" t="str">
        <f t="shared" si="33"/>
        <v>QU</v>
      </c>
      <c r="J681" s="171" t="str">
        <f t="shared" si="34"/>
        <v>ME</v>
      </c>
      <c r="K681" s="171" t="str">
        <f t="shared" si="35"/>
        <v>Canada, Northeast</v>
      </c>
      <c r="L681" s="171" t="str">
        <f>INDEX('State '!$A$1:$C$62,MATCH($I681,'State '!$B:$B,0),3)</f>
        <v>Canada</v>
      </c>
      <c r="M681" s="171" t="str">
        <f>INDEX('State '!$A$1:$C$62,MATCH($J681,'State '!$B:$B,0),3)</f>
        <v>Northeast</v>
      </c>
      <c r="N681" s="171"/>
      <c r="O681" s="178">
        <v>302.89999999999998</v>
      </c>
      <c r="P681" s="178">
        <v>271</v>
      </c>
      <c r="Q681" s="177">
        <v>178</v>
      </c>
      <c r="R681" s="177">
        <v>24</v>
      </c>
      <c r="S681" s="171" t="s">
        <v>135</v>
      </c>
      <c r="T681" s="171" t="s">
        <v>381</v>
      </c>
      <c r="U681" s="171" t="s">
        <v>1583</v>
      </c>
      <c r="V681" s="171"/>
      <c r="W681" s="170"/>
      <c r="X681" s="170"/>
      <c r="Y681" s="170"/>
      <c r="Z681" s="93"/>
      <c r="AA681" s="93"/>
      <c r="AB681" s="93"/>
    </row>
    <row r="682" spans="1:262" s="19" customFormat="1" x14ac:dyDescent="0.2">
      <c r="A682" s="171">
        <v>39990</v>
      </c>
      <c r="B682" s="184" t="s">
        <v>1575</v>
      </c>
      <c r="C682" s="184" t="s">
        <v>368</v>
      </c>
      <c r="D682" s="184" t="s">
        <v>136</v>
      </c>
      <c r="E682" s="184" t="s">
        <v>143</v>
      </c>
      <c r="F682" s="185">
        <v>36153</v>
      </c>
      <c r="G682" s="177">
        <v>1999</v>
      </c>
      <c r="H682" s="171" t="s">
        <v>1576</v>
      </c>
      <c r="I682" s="171" t="str">
        <f t="shared" si="33"/>
        <v>ME</v>
      </c>
      <c r="J682" s="171" t="str">
        <f t="shared" si="34"/>
        <v>MA</v>
      </c>
      <c r="K682" s="171" t="str">
        <f t="shared" si="35"/>
        <v>Northeast</v>
      </c>
      <c r="L682" s="171" t="str">
        <f>INDEX('State '!$A$1:$C$62,MATCH($I682,'State '!$B:$B,0),3)</f>
        <v>Northeast</v>
      </c>
      <c r="M682" s="171" t="str">
        <f>INDEX('State '!$A$1:$C$62,MATCH($J682,'State '!$B:$B,0),3)</f>
        <v>Northeast</v>
      </c>
      <c r="N682" s="171"/>
      <c r="O682" s="178">
        <v>175</v>
      </c>
      <c r="P682" s="178">
        <v>100</v>
      </c>
      <c r="Q682" s="178">
        <v>631.79999999999995</v>
      </c>
      <c r="R682" s="177">
        <v>30</v>
      </c>
      <c r="S682" s="171" t="s">
        <v>135</v>
      </c>
      <c r="T682" s="171" t="s">
        <v>381</v>
      </c>
      <c r="U682" s="171" t="s">
        <v>1577</v>
      </c>
      <c r="V682" s="171"/>
      <c r="W682" s="170"/>
      <c r="X682" s="170"/>
      <c r="Y682" s="170"/>
    </row>
    <row r="683" spans="1:262" x14ac:dyDescent="0.2">
      <c r="A683" s="196">
        <v>43454</v>
      </c>
      <c r="B683" s="184" t="s">
        <v>2341</v>
      </c>
      <c r="C683" s="184" t="s">
        <v>199</v>
      </c>
      <c r="D683" s="184" t="s">
        <v>140</v>
      </c>
      <c r="E683" s="184" t="s">
        <v>143</v>
      </c>
      <c r="F683" s="185">
        <v>43432</v>
      </c>
      <c r="G683" s="177">
        <v>2018</v>
      </c>
      <c r="H683" s="171" t="s">
        <v>6</v>
      </c>
      <c r="I683" s="171" t="str">
        <f t="shared" si="33"/>
        <v>TX</v>
      </c>
      <c r="J683" s="171" t="str">
        <f t="shared" si="34"/>
        <v>TX</v>
      </c>
      <c r="K683" s="176" t="str">
        <f t="shared" si="35"/>
        <v>South Central</v>
      </c>
      <c r="L683" s="171" t="str">
        <f>INDEX('State '!$A$1:$C$62,MATCH($I683,'State '!$B:$B,0),3)</f>
        <v>South Central</v>
      </c>
      <c r="M683" s="171" t="str">
        <f>INDEX('State '!$A$1:$C$62,MATCH($J683,'State '!$B:$B,0),3)</f>
        <v>South Central</v>
      </c>
      <c r="N683" s="171"/>
      <c r="O683" s="178">
        <v>129.80000000000001</v>
      </c>
      <c r="P683" s="178">
        <v>14</v>
      </c>
      <c r="Q683" s="178">
        <v>400</v>
      </c>
      <c r="R683" s="177">
        <v>30</v>
      </c>
      <c r="S683" s="171" t="s">
        <v>138</v>
      </c>
      <c r="T683" s="171" t="s">
        <v>381</v>
      </c>
      <c r="U683" s="171" t="s">
        <v>2342</v>
      </c>
      <c r="V683" s="171" t="s">
        <v>2236</v>
      </c>
      <c r="W683" s="170"/>
      <c r="X683" s="181"/>
      <c r="Y683" s="173"/>
      <c r="Z683" s="93"/>
      <c r="AA683" s="93"/>
      <c r="AB683" s="93"/>
    </row>
    <row r="684" spans="1:262" s="19" customFormat="1" x14ac:dyDescent="0.2">
      <c r="A684" s="171">
        <v>41704</v>
      </c>
      <c r="B684" s="184" t="s">
        <v>1940</v>
      </c>
      <c r="C684" s="184" t="s">
        <v>203</v>
      </c>
      <c r="D684" s="184" t="s">
        <v>141</v>
      </c>
      <c r="E684" s="184" t="s">
        <v>143</v>
      </c>
      <c r="F684" s="185">
        <v>41761</v>
      </c>
      <c r="G684" s="177">
        <v>2014</v>
      </c>
      <c r="H684" s="171" t="s">
        <v>1856</v>
      </c>
      <c r="I684" s="171" t="str">
        <f t="shared" si="33"/>
        <v>WY</v>
      </c>
      <c r="J684" s="171" t="str">
        <f t="shared" si="34"/>
        <v>KS</v>
      </c>
      <c r="K684" s="171" t="str">
        <f t="shared" si="35"/>
        <v>Mountain, South Central</v>
      </c>
      <c r="L684" s="171" t="str">
        <f>INDEX('State '!$A$1:$C$62,MATCH($I684,'State '!$B:$B,0),3)</f>
        <v>Mountain</v>
      </c>
      <c r="M684" s="171" t="str">
        <f>INDEX('State '!$A$1:$C$62,MATCH($J684,'State '!$B:$B,0),3)</f>
        <v>South Central</v>
      </c>
      <c r="N684" s="171"/>
      <c r="O684" s="178"/>
      <c r="P684" s="178">
        <v>-500</v>
      </c>
      <c r="Q684" s="178">
        <v>-255</v>
      </c>
      <c r="R684" s="177"/>
      <c r="S684" s="171" t="s">
        <v>135</v>
      </c>
      <c r="T684" s="171" t="s">
        <v>381</v>
      </c>
      <c r="U684" s="171" t="s">
        <v>1941</v>
      </c>
      <c r="V684" s="171"/>
      <c r="W684" s="170"/>
      <c r="X684" s="170"/>
      <c r="Y684" s="170"/>
    </row>
    <row r="685" spans="1:262" ht="25.5" x14ac:dyDescent="0.2">
      <c r="A685" s="196">
        <v>43417</v>
      </c>
      <c r="B685" s="184" t="s">
        <v>2536</v>
      </c>
      <c r="C685" s="184" t="s">
        <v>1885</v>
      </c>
      <c r="D685" s="184" t="s">
        <v>140</v>
      </c>
      <c r="E685" s="184" t="s">
        <v>143</v>
      </c>
      <c r="F685" s="185">
        <v>43405</v>
      </c>
      <c r="G685" s="177">
        <v>2018</v>
      </c>
      <c r="H685" s="171" t="s">
        <v>2537</v>
      </c>
      <c r="I685" s="171" t="str">
        <f t="shared" si="33"/>
        <v>QU</v>
      </c>
      <c r="J685" s="171" t="str">
        <f t="shared" si="34"/>
        <v>ME</v>
      </c>
      <c r="K685" s="176" t="str">
        <f t="shared" si="35"/>
        <v>Canada, Northeast</v>
      </c>
      <c r="L685" s="171" t="str">
        <f>INDEX('State '!$A$1:$C$62,MATCH($I685,'State '!$B:$B,0),3)</f>
        <v>Canada</v>
      </c>
      <c r="M685" s="171" t="str">
        <f>INDEX('State '!$A$1:$C$62,MATCH($J685,'State '!$B:$B,0),3)</f>
        <v>Northeast</v>
      </c>
      <c r="N685" s="171"/>
      <c r="O685" s="178">
        <v>80</v>
      </c>
      <c r="P685" s="178"/>
      <c r="Q685" s="178">
        <v>39.841000000000001</v>
      </c>
      <c r="R685" s="177"/>
      <c r="S685" s="171" t="s">
        <v>135</v>
      </c>
      <c r="T685" s="171" t="s">
        <v>381</v>
      </c>
      <c r="U685" s="171" t="s">
        <v>2534</v>
      </c>
      <c r="V685" s="171" t="s">
        <v>2239</v>
      </c>
      <c r="W685" s="170" t="s">
        <v>2629</v>
      </c>
      <c r="X685" s="170"/>
      <c r="Y685" s="170" t="s">
        <v>2574</v>
      </c>
      <c r="Z685" s="93"/>
      <c r="AA685" s="93"/>
      <c r="AB685" s="93"/>
    </row>
    <row r="686" spans="1:262" s="19" customFormat="1" x14ac:dyDescent="0.2">
      <c r="A686" s="196">
        <v>43417</v>
      </c>
      <c r="B686" s="184" t="s">
        <v>2535</v>
      </c>
      <c r="C686" s="184" t="s">
        <v>1885</v>
      </c>
      <c r="D686" s="184" t="s">
        <v>140</v>
      </c>
      <c r="E686" s="184" t="s">
        <v>143</v>
      </c>
      <c r="F686" s="185">
        <v>43405</v>
      </c>
      <c r="G686" s="177">
        <v>2018</v>
      </c>
      <c r="H686" s="171" t="s">
        <v>1576</v>
      </c>
      <c r="I686" s="171" t="str">
        <f t="shared" si="33"/>
        <v>ME</v>
      </c>
      <c r="J686" s="171" t="str">
        <f t="shared" si="34"/>
        <v>MA</v>
      </c>
      <c r="K686" s="176" t="str">
        <f t="shared" si="35"/>
        <v>Northeast</v>
      </c>
      <c r="L686" s="171" t="str">
        <f>INDEX('State '!$A$1:$C$62,MATCH($I686,'State '!$B:$B,0),3)</f>
        <v>Northeast</v>
      </c>
      <c r="M686" s="171" t="str">
        <f>INDEX('State '!$A$1:$C$62,MATCH($J686,'State '!$B:$B,0),3)</f>
        <v>Northeast</v>
      </c>
      <c r="N686" s="171"/>
      <c r="O686" s="178"/>
      <c r="P686" s="178"/>
      <c r="Q686" s="178">
        <v>1.641</v>
      </c>
      <c r="R686" s="177"/>
      <c r="S686" s="171" t="s">
        <v>135</v>
      </c>
      <c r="T686" s="171" t="s">
        <v>381</v>
      </c>
      <c r="U686" s="171" t="s">
        <v>2534</v>
      </c>
      <c r="V686" s="171" t="s">
        <v>2239</v>
      </c>
      <c r="W686" s="170" t="s">
        <v>2628</v>
      </c>
      <c r="X686" s="170"/>
      <c r="Y686" s="170" t="s">
        <v>2947</v>
      </c>
    </row>
    <row r="687" spans="1:262" s="19" customFormat="1" x14ac:dyDescent="0.2">
      <c r="A687" s="225">
        <v>43691</v>
      </c>
      <c r="B687" s="223" t="s">
        <v>2538</v>
      </c>
      <c r="C687" s="223" t="s">
        <v>1885</v>
      </c>
      <c r="D687" s="223" t="s">
        <v>140</v>
      </c>
      <c r="E687" s="223" t="s">
        <v>143</v>
      </c>
      <c r="F687" s="63">
        <v>43517</v>
      </c>
      <c r="G687" s="104">
        <v>2019</v>
      </c>
      <c r="H687" s="225" t="s">
        <v>1576</v>
      </c>
      <c r="I687" s="225" t="str">
        <f t="shared" si="33"/>
        <v>ME</v>
      </c>
      <c r="J687" s="225" t="str">
        <f t="shared" si="34"/>
        <v>MA</v>
      </c>
      <c r="K687" s="231" t="str">
        <f t="shared" si="35"/>
        <v>Northeast</v>
      </c>
      <c r="L687" s="225" t="str">
        <f>INDEX('State '!$A$1:$C$62,MATCH($I687,'State '!$B:$B,0),3)</f>
        <v>Northeast</v>
      </c>
      <c r="M687" s="225" t="str">
        <f>INDEX('State '!$A$1:$C$62,MATCH($J687,'State '!$B:$B,0),3)</f>
        <v>Northeast</v>
      </c>
      <c r="N687" s="225"/>
      <c r="O687" s="178"/>
      <c r="P687" s="199"/>
      <c r="Q687" s="165">
        <v>11.321</v>
      </c>
      <c r="R687" s="104"/>
      <c r="S687" s="225" t="s">
        <v>135</v>
      </c>
      <c r="T687" s="225" t="s">
        <v>381</v>
      </c>
      <c r="U687" s="225" t="s">
        <v>2540</v>
      </c>
      <c r="V687" s="225" t="s">
        <v>2239</v>
      </c>
      <c r="W687" s="223" t="s">
        <v>2628</v>
      </c>
      <c r="X687" s="223"/>
      <c r="Y687" s="156" t="s">
        <v>2574</v>
      </c>
    </row>
    <row r="688" spans="1:262" s="19" customFormat="1" ht="38.25" x14ac:dyDescent="0.2">
      <c r="A688" s="225">
        <v>44313</v>
      </c>
      <c r="B688" s="83" t="s">
        <v>3086</v>
      </c>
      <c r="C688" s="83" t="s">
        <v>2051</v>
      </c>
      <c r="D688" s="83" t="s">
        <v>140</v>
      </c>
      <c r="E688" s="112" t="s">
        <v>143</v>
      </c>
      <c r="F688" s="65">
        <v>44055</v>
      </c>
      <c r="G688" s="122" t="s">
        <v>382</v>
      </c>
      <c r="H688" s="225" t="s">
        <v>37</v>
      </c>
      <c r="I688" s="225" t="str">
        <f t="shared" si="33"/>
        <v>OK</v>
      </c>
      <c r="J688" s="225" t="str">
        <f t="shared" si="34"/>
        <v>OK</v>
      </c>
      <c r="K688" s="231" t="str">
        <f t="shared" si="35"/>
        <v>South Central</v>
      </c>
      <c r="L688" s="225" t="str">
        <f>INDEX('State '!$A$1:$C$62,MATCH($I688,'State '!$B:$B,0),3)</f>
        <v>South Central</v>
      </c>
      <c r="M688" s="225" t="str">
        <f>INDEX('State '!$A$1:$C$62,MATCH($J688,'State '!$B:$B,0),3)</f>
        <v>South Central</v>
      </c>
      <c r="N688" s="225"/>
      <c r="O688" s="178">
        <v>13</v>
      </c>
      <c r="P688" s="200"/>
      <c r="Q688" s="118">
        <v>40</v>
      </c>
      <c r="R688" s="66"/>
      <c r="S688" s="113" t="s">
        <v>135</v>
      </c>
      <c r="T688" s="114" t="s">
        <v>381</v>
      </c>
      <c r="U688" s="115" t="s">
        <v>3087</v>
      </c>
      <c r="V688" s="225" t="s">
        <v>2236</v>
      </c>
      <c r="W688" s="223" t="s">
        <v>3088</v>
      </c>
      <c r="X688" s="223"/>
      <c r="Y688" s="226"/>
    </row>
    <row r="689" spans="1:25" s="19" customFormat="1" x14ac:dyDescent="0.2">
      <c r="A689" s="171">
        <v>40367</v>
      </c>
      <c r="B689" s="172" t="s">
        <v>584</v>
      </c>
      <c r="C689" s="172" t="s">
        <v>250</v>
      </c>
      <c r="D689" s="172" t="s">
        <v>136</v>
      </c>
      <c r="E689" s="173" t="s">
        <v>143</v>
      </c>
      <c r="F689" s="174">
        <v>40210</v>
      </c>
      <c r="G689" s="181">
        <v>2010</v>
      </c>
      <c r="H689" s="171" t="s">
        <v>11</v>
      </c>
      <c r="I689" s="171" t="str">
        <f t="shared" si="33"/>
        <v>ND</v>
      </c>
      <c r="J689" s="171" t="str">
        <f t="shared" si="34"/>
        <v>ND</v>
      </c>
      <c r="K689" s="171" t="str">
        <f t="shared" si="35"/>
        <v>Mountain</v>
      </c>
      <c r="L689" s="171" t="str">
        <f>INDEX('State '!$A$1:$C$62,MATCH($I689,'State '!$B:$B,0),3)</f>
        <v>Mountain</v>
      </c>
      <c r="M689" s="171" t="str">
        <f>INDEX('State '!$A$1:$C$62,MATCH($J689,'State '!$B:$B,0),3)</f>
        <v>Mountain</v>
      </c>
      <c r="N689" s="171"/>
      <c r="O689" s="178">
        <v>60</v>
      </c>
      <c r="P689" s="177">
        <v>75</v>
      </c>
      <c r="Q689" s="177">
        <v>40</v>
      </c>
      <c r="R689" s="178">
        <v>12</v>
      </c>
      <c r="S689" s="179" t="s">
        <v>138</v>
      </c>
      <c r="T689" s="176" t="s">
        <v>187</v>
      </c>
      <c r="U689" s="180" t="s">
        <v>382</v>
      </c>
      <c r="V689" s="171"/>
      <c r="W689" s="170"/>
      <c r="X689" s="170"/>
      <c r="Y689" s="170"/>
    </row>
    <row r="690" spans="1:25" s="19" customFormat="1" x14ac:dyDescent="0.2">
      <c r="A690" s="225">
        <v>43124</v>
      </c>
      <c r="B690" s="83" t="s">
        <v>1982</v>
      </c>
      <c r="C690" s="83" t="s">
        <v>1982</v>
      </c>
      <c r="D690" s="83" t="s">
        <v>136</v>
      </c>
      <c r="E690" s="112" t="s">
        <v>2437</v>
      </c>
      <c r="F690" s="65"/>
      <c r="G690" s="122"/>
      <c r="H690" s="225" t="s">
        <v>28</v>
      </c>
      <c r="I690" s="225" t="str">
        <f t="shared" si="33"/>
        <v>IL</v>
      </c>
      <c r="J690" s="225" t="str">
        <f t="shared" si="34"/>
        <v>IL</v>
      </c>
      <c r="K690" s="231" t="str">
        <f t="shared" si="35"/>
        <v>Midwest</v>
      </c>
      <c r="L690" s="225" t="str">
        <f>INDEX('State '!$A$1:$C$62,MATCH($I690,'State '!$B:$B,0),3)</f>
        <v>Midwest</v>
      </c>
      <c r="M690" s="225" t="str">
        <f>INDEX('State '!$A$1:$C$62,MATCH($J690,'State '!$B:$B,0),3)</f>
        <v>Midwest</v>
      </c>
      <c r="N690" s="225"/>
      <c r="O690" s="178">
        <v>1000</v>
      </c>
      <c r="P690" s="200">
        <v>140</v>
      </c>
      <c r="Q690" s="118">
        <v>1500</v>
      </c>
      <c r="R690" s="66">
        <v>42</v>
      </c>
      <c r="S690" s="113" t="s">
        <v>135</v>
      </c>
      <c r="T690" s="114" t="s">
        <v>381</v>
      </c>
      <c r="U690" s="115" t="s">
        <v>382</v>
      </c>
      <c r="V690" s="225" t="s">
        <v>2236</v>
      </c>
      <c r="W690" s="223"/>
      <c r="X690" s="223"/>
      <c r="Y690" s="226"/>
    </row>
    <row r="691" spans="1:25" s="19" customFormat="1" x14ac:dyDescent="0.2">
      <c r="A691" s="171">
        <v>42606</v>
      </c>
      <c r="B691" s="172" t="s">
        <v>2227</v>
      </c>
      <c r="C691" s="172" t="s">
        <v>1778</v>
      </c>
      <c r="D691" s="172" t="s">
        <v>140</v>
      </c>
      <c r="E691" s="173" t="s">
        <v>143</v>
      </c>
      <c r="F691" s="174">
        <v>40446</v>
      </c>
      <c r="G691" s="181">
        <v>2010</v>
      </c>
      <c r="H691" s="171" t="s">
        <v>443</v>
      </c>
      <c r="I691" s="171" t="str">
        <f t="shared" si="33"/>
        <v>WV</v>
      </c>
      <c r="J691" s="171" t="str">
        <f t="shared" si="34"/>
        <v>PA</v>
      </c>
      <c r="K691" s="171" t="str">
        <f t="shared" si="35"/>
        <v>Northeast</v>
      </c>
      <c r="L691" s="171" t="str">
        <f>INDEX('State '!$A$1:$C$62,MATCH($I691,'State '!$B:$B,0),3)</f>
        <v>Northeast</v>
      </c>
      <c r="M691" s="171" t="str">
        <f>INDEX('State '!$A$1:$C$62,MATCH($J691,'State '!$B:$B,0),3)</f>
        <v>Northeast</v>
      </c>
      <c r="N691" s="171"/>
      <c r="O691" s="178"/>
      <c r="P691" s="177"/>
      <c r="Q691" s="177">
        <v>77</v>
      </c>
      <c r="R691" s="178"/>
      <c r="S691" s="179" t="s">
        <v>135</v>
      </c>
      <c r="T691" s="176" t="s">
        <v>381</v>
      </c>
      <c r="U691" s="180" t="s">
        <v>2226</v>
      </c>
      <c r="V691" s="171"/>
      <c r="W691" s="170"/>
      <c r="X691" s="170"/>
      <c r="Y691" s="170"/>
    </row>
    <row r="692" spans="1:25" s="19" customFormat="1" x14ac:dyDescent="0.2">
      <c r="A692" s="171">
        <v>40842</v>
      </c>
      <c r="B692" s="172" t="s">
        <v>499</v>
      </c>
      <c r="C692" s="172" t="s">
        <v>227</v>
      </c>
      <c r="D692" s="172" t="s">
        <v>140</v>
      </c>
      <c r="E692" s="173" t="s">
        <v>143</v>
      </c>
      <c r="F692" s="174">
        <v>40842</v>
      </c>
      <c r="G692" s="181">
        <v>2011</v>
      </c>
      <c r="H692" s="171" t="s">
        <v>28</v>
      </c>
      <c r="I692" s="171" t="str">
        <f t="shared" si="33"/>
        <v>IL</v>
      </c>
      <c r="J692" s="171" t="str">
        <f t="shared" si="34"/>
        <v>IL</v>
      </c>
      <c r="K692" s="171" t="str">
        <f t="shared" si="35"/>
        <v>Midwest</v>
      </c>
      <c r="L692" s="171" t="str">
        <f>INDEX('State '!$A$1:$C$62,MATCH($I692,'State '!$B:$B,0),3)</f>
        <v>Midwest</v>
      </c>
      <c r="M692" s="171" t="str">
        <f>INDEX('State '!$A$1:$C$62,MATCH($J692,'State '!$B:$B,0),3)</f>
        <v>Midwest</v>
      </c>
      <c r="N692" s="171"/>
      <c r="O692" s="178">
        <v>18.399999999999999</v>
      </c>
      <c r="P692" s="177">
        <v>8.65</v>
      </c>
      <c r="Q692" s="177">
        <v>120</v>
      </c>
      <c r="R692" s="178">
        <v>16</v>
      </c>
      <c r="S692" s="179" t="s">
        <v>135</v>
      </c>
      <c r="T692" s="176" t="s">
        <v>381</v>
      </c>
      <c r="U692" s="180" t="s">
        <v>500</v>
      </c>
      <c r="V692" s="171"/>
      <c r="W692" s="170"/>
      <c r="X692" s="170"/>
      <c r="Y692" s="170"/>
    </row>
    <row r="693" spans="1:25" s="19" customFormat="1" x14ac:dyDescent="0.2">
      <c r="A693" s="171">
        <v>40591</v>
      </c>
      <c r="B693" s="172" t="s">
        <v>1823</v>
      </c>
      <c r="C693" s="172" t="s">
        <v>212</v>
      </c>
      <c r="D693" s="172" t="s">
        <v>136</v>
      </c>
      <c r="E693" s="173" t="s">
        <v>143</v>
      </c>
      <c r="F693" s="174">
        <v>41061</v>
      </c>
      <c r="G693" s="181">
        <v>2012</v>
      </c>
      <c r="H693" s="171" t="s">
        <v>16</v>
      </c>
      <c r="I693" s="171" t="str">
        <f t="shared" si="33"/>
        <v>NC</v>
      </c>
      <c r="J693" s="171" t="str">
        <f t="shared" si="34"/>
        <v>NC</v>
      </c>
      <c r="K693" s="171" t="str">
        <f t="shared" si="35"/>
        <v>Southeast</v>
      </c>
      <c r="L693" s="171" t="str">
        <f>INDEX('State '!$A$1:$C$62,MATCH($I693,'State '!$B:$B,0),3)</f>
        <v>Southeast</v>
      </c>
      <c r="M693" s="171" t="str">
        <f>INDEX('State '!$A$1:$C$62,MATCH($J693,'State '!$B:$B,0),3)</f>
        <v>Southeast</v>
      </c>
      <c r="N693" s="171"/>
      <c r="O693" s="178"/>
      <c r="P693" s="177">
        <v>38</v>
      </c>
      <c r="Q693" s="177"/>
      <c r="R693" s="178">
        <v>20</v>
      </c>
      <c r="S693" s="179" t="s">
        <v>138</v>
      </c>
      <c r="T693" s="176" t="s">
        <v>187</v>
      </c>
      <c r="U693" s="180" t="s">
        <v>382</v>
      </c>
      <c r="V693" s="171"/>
      <c r="W693" s="170"/>
      <c r="X693" s="170"/>
      <c r="Y693" s="170"/>
    </row>
    <row r="694" spans="1:25" s="19" customFormat="1" ht="25.5" x14ac:dyDescent="0.2">
      <c r="A694" s="171">
        <v>43314</v>
      </c>
      <c r="B694" s="172" t="s">
        <v>2548</v>
      </c>
      <c r="C694" s="172" t="s">
        <v>2463</v>
      </c>
      <c r="D694" s="172" t="s">
        <v>136</v>
      </c>
      <c r="E694" s="184" t="s">
        <v>143</v>
      </c>
      <c r="F694" s="174">
        <v>43313</v>
      </c>
      <c r="G694" s="187">
        <v>2018</v>
      </c>
      <c r="H694" s="171" t="s">
        <v>1115</v>
      </c>
      <c r="I694" s="171" t="str">
        <f t="shared" si="33"/>
        <v>OK</v>
      </c>
      <c r="J694" s="171" t="str">
        <f t="shared" si="34"/>
        <v>TX</v>
      </c>
      <c r="K694" s="176" t="str">
        <f t="shared" si="35"/>
        <v>South Central</v>
      </c>
      <c r="L694" s="171" t="str">
        <f>INDEX('State '!$A$1:$C$62,MATCH($I694,'State '!$B:$B,0),3)</f>
        <v>South Central</v>
      </c>
      <c r="M694" s="171" t="str">
        <f>INDEX('State '!$A$1:$C$62,MATCH($J694,'State '!$B:$B,0),3)</f>
        <v>South Central</v>
      </c>
      <c r="N694" s="171"/>
      <c r="O694" s="178"/>
      <c r="P694" s="177"/>
      <c r="Q694" s="177">
        <v>400</v>
      </c>
      <c r="R694" s="178"/>
      <c r="S694" s="179" t="s">
        <v>135</v>
      </c>
      <c r="T694" s="176"/>
      <c r="U694" s="180"/>
      <c r="V694" s="171" t="s">
        <v>2239</v>
      </c>
      <c r="W694" s="170" t="s">
        <v>2549</v>
      </c>
      <c r="X694" s="170"/>
      <c r="Y694" s="170"/>
    </row>
    <row r="695" spans="1:25" s="19" customFormat="1" x14ac:dyDescent="0.2">
      <c r="A695" s="171">
        <v>39990</v>
      </c>
      <c r="B695" s="184" t="s">
        <v>1537</v>
      </c>
      <c r="C695" s="184" t="s">
        <v>263</v>
      </c>
      <c r="D695" s="184" t="s">
        <v>140</v>
      </c>
      <c r="E695" s="184" t="s">
        <v>143</v>
      </c>
      <c r="F695" s="185">
        <v>36831</v>
      </c>
      <c r="G695" s="177">
        <v>2000</v>
      </c>
      <c r="H695" s="171" t="s">
        <v>21</v>
      </c>
      <c r="I695" s="171" t="str">
        <f t="shared" si="33"/>
        <v>UT</v>
      </c>
      <c r="J695" s="171" t="str">
        <f t="shared" si="34"/>
        <v>UT</v>
      </c>
      <c r="K695" s="171" t="str">
        <f t="shared" si="35"/>
        <v>Mountain</v>
      </c>
      <c r="L695" s="171" t="str">
        <f>INDEX('State '!$A$1:$C$62,MATCH($I695,'State '!$B:$B,0),3)</f>
        <v>Mountain</v>
      </c>
      <c r="M695" s="171" t="str">
        <f>INDEX('State '!$A$1:$C$62,MATCH($J695,'State '!$B:$B,0),3)</f>
        <v>Mountain</v>
      </c>
      <c r="N695" s="171"/>
      <c r="O695" s="178">
        <v>3.3</v>
      </c>
      <c r="P695" s="178"/>
      <c r="Q695" s="178">
        <v>280</v>
      </c>
      <c r="R695" s="177"/>
      <c r="S695" s="171" t="s">
        <v>135</v>
      </c>
      <c r="T695" s="171" t="s">
        <v>381</v>
      </c>
      <c r="U695" s="171" t="s">
        <v>1538</v>
      </c>
      <c r="V695" s="171"/>
      <c r="W695" s="170"/>
      <c r="X695" s="170"/>
      <c r="Y695" s="170"/>
    </row>
    <row r="696" spans="1:25" s="19" customFormat="1" x14ac:dyDescent="0.2">
      <c r="A696" s="171">
        <v>40248</v>
      </c>
      <c r="B696" s="184" t="s">
        <v>650</v>
      </c>
      <c r="C696" s="184" t="s">
        <v>263</v>
      </c>
      <c r="D696" s="184" t="s">
        <v>140</v>
      </c>
      <c r="E696" s="184" t="s">
        <v>143</v>
      </c>
      <c r="F696" s="185">
        <v>39856</v>
      </c>
      <c r="G696" s="177">
        <v>2009</v>
      </c>
      <c r="H696" s="171" t="s">
        <v>651</v>
      </c>
      <c r="I696" s="171" t="str">
        <f t="shared" si="33"/>
        <v>UT</v>
      </c>
      <c r="J696" s="171" t="str">
        <f t="shared" si="34"/>
        <v>CO</v>
      </c>
      <c r="K696" s="171" t="str">
        <f t="shared" si="35"/>
        <v>Mountain</v>
      </c>
      <c r="L696" s="171" t="str">
        <f>INDEX('State '!$A$1:$C$62,MATCH($I696,'State '!$B:$B,0),3)</f>
        <v>Mountain</v>
      </c>
      <c r="M696" s="171" t="str">
        <f>INDEX('State '!$A$1:$C$62,MATCH($J696,'State '!$B:$B,0),3)</f>
        <v>Mountain</v>
      </c>
      <c r="N696" s="171"/>
      <c r="O696" s="178">
        <v>20.5</v>
      </c>
      <c r="P696" s="178"/>
      <c r="Q696" s="178">
        <v>122.5</v>
      </c>
      <c r="R696" s="177"/>
      <c r="S696" s="171" t="s">
        <v>135</v>
      </c>
      <c r="T696" s="171" t="s">
        <v>381</v>
      </c>
      <c r="U696" s="171" t="s">
        <v>652</v>
      </c>
      <c r="V696" s="171"/>
      <c r="W696" s="170"/>
      <c r="X696" s="170"/>
      <c r="Y696" s="170"/>
    </row>
    <row r="697" spans="1:25" s="19" customFormat="1" x14ac:dyDescent="0.2">
      <c r="A697" s="171">
        <v>39990</v>
      </c>
      <c r="B697" s="184" t="s">
        <v>766</v>
      </c>
      <c r="C697" s="184" t="s">
        <v>263</v>
      </c>
      <c r="D697" s="184" t="s">
        <v>140</v>
      </c>
      <c r="E697" s="184" t="s">
        <v>143</v>
      </c>
      <c r="F697" s="185">
        <v>39462</v>
      </c>
      <c r="G697" s="177">
        <v>2008</v>
      </c>
      <c r="H697" s="171" t="s">
        <v>651</v>
      </c>
      <c r="I697" s="171" t="str">
        <f t="shared" si="33"/>
        <v>UT</v>
      </c>
      <c r="J697" s="171" t="str">
        <f t="shared" si="34"/>
        <v>CO</v>
      </c>
      <c r="K697" s="171" t="str">
        <f t="shared" si="35"/>
        <v>Mountain</v>
      </c>
      <c r="L697" s="171" t="str">
        <f>INDEX('State '!$A$1:$C$62,MATCH($I697,'State '!$B:$B,0),3)</f>
        <v>Mountain</v>
      </c>
      <c r="M697" s="171" t="str">
        <f>INDEX('State '!$A$1:$C$62,MATCH($J697,'State '!$B:$B,0),3)</f>
        <v>Mountain</v>
      </c>
      <c r="N697" s="171"/>
      <c r="O697" s="178">
        <v>12</v>
      </c>
      <c r="P697" s="178"/>
      <c r="Q697" s="178">
        <v>75</v>
      </c>
      <c r="R697" s="177">
        <v>24</v>
      </c>
      <c r="S697" s="171" t="s">
        <v>135</v>
      </c>
      <c r="T697" s="171" t="s">
        <v>381</v>
      </c>
      <c r="U697" s="171" t="s">
        <v>382</v>
      </c>
      <c r="V697" s="171"/>
      <c r="W697" s="170"/>
      <c r="X697" s="170"/>
      <c r="Y697" s="170"/>
    </row>
    <row r="698" spans="1:25" s="19" customFormat="1" x14ac:dyDescent="0.2">
      <c r="A698" s="171">
        <v>39990</v>
      </c>
      <c r="B698" s="184" t="s">
        <v>1190</v>
      </c>
      <c r="C698" s="184" t="s">
        <v>263</v>
      </c>
      <c r="D698" s="184" t="s">
        <v>134</v>
      </c>
      <c r="E698" s="184" t="s">
        <v>143</v>
      </c>
      <c r="F698" s="185">
        <v>38331</v>
      </c>
      <c r="G698" s="177">
        <v>2004</v>
      </c>
      <c r="H698" s="171" t="s">
        <v>21</v>
      </c>
      <c r="I698" s="171" t="str">
        <f t="shared" si="33"/>
        <v>UT</v>
      </c>
      <c r="J698" s="171" t="str">
        <f t="shared" si="34"/>
        <v>UT</v>
      </c>
      <c r="K698" s="171" t="str">
        <f t="shared" si="35"/>
        <v>Mountain</v>
      </c>
      <c r="L698" s="171" t="str">
        <f>INDEX('State '!$A$1:$C$62,MATCH($I698,'State '!$B:$B,0),3)</f>
        <v>Mountain</v>
      </c>
      <c r="M698" s="171" t="str">
        <f>INDEX('State '!$A$1:$C$62,MATCH($J698,'State '!$B:$B,0),3)</f>
        <v>Mountain</v>
      </c>
      <c r="N698" s="171"/>
      <c r="O698" s="178">
        <v>15.56</v>
      </c>
      <c r="P698" s="178">
        <v>13.4</v>
      </c>
      <c r="Q698" s="178">
        <v>190</v>
      </c>
      <c r="R698" s="177">
        <v>20</v>
      </c>
      <c r="S698" s="171" t="s">
        <v>135</v>
      </c>
      <c r="T698" s="171" t="s">
        <v>381</v>
      </c>
      <c r="U698" s="171" t="s">
        <v>1191</v>
      </c>
      <c r="V698" s="171"/>
      <c r="W698" s="170"/>
      <c r="X698" s="170"/>
      <c r="Y698" s="170"/>
    </row>
    <row r="699" spans="1:25" s="19" customFormat="1" x14ac:dyDescent="0.2">
      <c r="A699" s="171">
        <v>39990</v>
      </c>
      <c r="B699" s="184" t="s">
        <v>1255</v>
      </c>
      <c r="C699" s="184" t="s">
        <v>263</v>
      </c>
      <c r="D699" s="184" t="s">
        <v>140</v>
      </c>
      <c r="E699" s="184" t="s">
        <v>143</v>
      </c>
      <c r="F699" s="185">
        <v>37742</v>
      </c>
      <c r="G699" s="177">
        <v>2003</v>
      </c>
      <c r="H699" s="171" t="s">
        <v>29</v>
      </c>
      <c r="I699" s="171" t="str">
        <f t="shared" si="33"/>
        <v>WY</v>
      </c>
      <c r="J699" s="171" t="str">
        <f t="shared" si="34"/>
        <v>WY</v>
      </c>
      <c r="K699" s="171" t="str">
        <f t="shared" si="35"/>
        <v>Mountain</v>
      </c>
      <c r="L699" s="171" t="str">
        <f>INDEX('State '!$A$1:$C$62,MATCH($I699,'State '!$B:$B,0),3)</f>
        <v>Mountain</v>
      </c>
      <c r="M699" s="171" t="str">
        <f>INDEX('State '!$A$1:$C$62,MATCH($J699,'State '!$B:$B,0),3)</f>
        <v>Mountain</v>
      </c>
      <c r="N699" s="171"/>
      <c r="O699" s="178">
        <v>0.5</v>
      </c>
      <c r="P699" s="178"/>
      <c r="Q699" s="178">
        <v>150</v>
      </c>
      <c r="R699" s="177"/>
      <c r="S699" s="171" t="s">
        <v>135</v>
      </c>
      <c r="T699" s="171" t="s">
        <v>381</v>
      </c>
      <c r="U699" s="171" t="s">
        <v>382</v>
      </c>
      <c r="V699" s="171"/>
      <c r="W699" s="170"/>
      <c r="X699" s="170"/>
      <c r="Y699" s="170"/>
    </row>
    <row r="700" spans="1:25" s="19" customFormat="1" x14ac:dyDescent="0.2">
      <c r="A700" s="196">
        <v>39990</v>
      </c>
      <c r="B700" s="184" t="s">
        <v>1824</v>
      </c>
      <c r="C700" s="184" t="s">
        <v>263</v>
      </c>
      <c r="D700" s="184" t="s">
        <v>140</v>
      </c>
      <c r="E700" s="184" t="s">
        <v>143</v>
      </c>
      <c r="F700" s="185">
        <v>35370</v>
      </c>
      <c r="G700" s="177">
        <v>1996</v>
      </c>
      <c r="H700" s="171" t="s">
        <v>1623</v>
      </c>
      <c r="I700" s="171" t="str">
        <f t="shared" si="33"/>
        <v>WY</v>
      </c>
      <c r="J700" s="171" t="str">
        <f t="shared" si="34"/>
        <v>UT</v>
      </c>
      <c r="K700" s="171" t="str">
        <f t="shared" si="35"/>
        <v>Mountain</v>
      </c>
      <c r="L700" s="171" t="str">
        <f>INDEX('State '!$A$1:$C$62,MATCH($I700,'State '!$B:$B,0),3)</f>
        <v>Mountain</v>
      </c>
      <c r="M700" s="171" t="str">
        <f>INDEX('State '!$A$1:$C$62,MATCH($J700,'State '!$B:$B,0),3)</f>
        <v>Mountain</v>
      </c>
      <c r="N700" s="171"/>
      <c r="O700" s="178">
        <v>0.18</v>
      </c>
      <c r="P700" s="178"/>
      <c r="Q700" s="178">
        <v>21</v>
      </c>
      <c r="R700" s="177">
        <v>20</v>
      </c>
      <c r="S700" s="171" t="s">
        <v>135</v>
      </c>
      <c r="T700" s="171" t="s">
        <v>381</v>
      </c>
      <c r="U700" s="171" t="s">
        <v>1825</v>
      </c>
      <c r="V700" s="171"/>
      <c r="W700" s="170"/>
      <c r="X700" s="170"/>
      <c r="Y700" s="170"/>
    </row>
    <row r="701" spans="1:25" s="19" customFormat="1" x14ac:dyDescent="0.2">
      <c r="A701" s="171">
        <v>39990</v>
      </c>
      <c r="B701" s="184" t="s">
        <v>1622</v>
      </c>
      <c r="C701" s="184" t="s">
        <v>263</v>
      </c>
      <c r="D701" s="184" t="s">
        <v>134</v>
      </c>
      <c r="E701" s="184" t="s">
        <v>143</v>
      </c>
      <c r="F701" s="185">
        <v>36039</v>
      </c>
      <c r="G701" s="177">
        <v>1998</v>
      </c>
      <c r="H701" s="171" t="s">
        <v>1623</v>
      </c>
      <c r="I701" s="171" t="str">
        <f t="shared" si="33"/>
        <v>WY</v>
      </c>
      <c r="J701" s="171" t="str">
        <f t="shared" si="34"/>
        <v>UT</v>
      </c>
      <c r="K701" s="171" t="str">
        <f t="shared" si="35"/>
        <v>Mountain</v>
      </c>
      <c r="L701" s="171" t="str">
        <f>INDEX('State '!$A$1:$C$62,MATCH($I701,'State '!$B:$B,0),3)</f>
        <v>Mountain</v>
      </c>
      <c r="M701" s="171" t="str">
        <f>INDEX('State '!$A$1:$C$62,MATCH($J701,'State '!$B:$B,0),3)</f>
        <v>Mountain</v>
      </c>
      <c r="N701" s="171"/>
      <c r="O701" s="178">
        <v>17.8</v>
      </c>
      <c r="P701" s="178">
        <v>41</v>
      </c>
      <c r="Q701" s="178">
        <v>84.7</v>
      </c>
      <c r="R701" s="177">
        <v>20</v>
      </c>
      <c r="S701" s="171" t="s">
        <v>135</v>
      </c>
      <c r="T701" s="171" t="s">
        <v>381</v>
      </c>
      <c r="U701" s="171" t="s">
        <v>1624</v>
      </c>
      <c r="V701" s="171"/>
      <c r="W701" s="170"/>
      <c r="X701" s="170"/>
      <c r="Y701" s="170"/>
    </row>
    <row r="702" spans="1:25" s="19" customFormat="1" x14ac:dyDescent="0.2">
      <c r="A702" s="171">
        <v>39990</v>
      </c>
      <c r="B702" s="184" t="s">
        <v>1419</v>
      </c>
      <c r="C702" s="184" t="s">
        <v>263</v>
      </c>
      <c r="D702" s="184" t="s">
        <v>140</v>
      </c>
      <c r="E702" s="184" t="s">
        <v>143</v>
      </c>
      <c r="F702" s="185">
        <v>37225</v>
      </c>
      <c r="G702" s="177">
        <v>2001</v>
      </c>
      <c r="H702" s="171" t="s">
        <v>21</v>
      </c>
      <c r="I702" s="171" t="str">
        <f t="shared" si="33"/>
        <v>UT</v>
      </c>
      <c r="J702" s="171" t="str">
        <f t="shared" si="34"/>
        <v>UT</v>
      </c>
      <c r="K702" s="171" t="str">
        <f t="shared" si="35"/>
        <v>Mountain</v>
      </c>
      <c r="L702" s="171" t="str">
        <f>INDEX('State '!$A$1:$C$62,MATCH($I702,'State '!$B:$B,0),3)</f>
        <v>Mountain</v>
      </c>
      <c r="M702" s="171" t="str">
        <f>INDEX('State '!$A$1:$C$62,MATCH($J702,'State '!$B:$B,0),3)</f>
        <v>Mountain</v>
      </c>
      <c r="N702" s="171"/>
      <c r="O702" s="178">
        <v>80.849999999999994</v>
      </c>
      <c r="P702" s="178">
        <v>75.599999999999994</v>
      </c>
      <c r="Q702" s="178">
        <v>265</v>
      </c>
      <c r="R702" s="177">
        <v>24</v>
      </c>
      <c r="S702" s="171" t="s">
        <v>135</v>
      </c>
      <c r="T702" s="171" t="s">
        <v>381</v>
      </c>
      <c r="U702" s="171" t="s">
        <v>1420</v>
      </c>
      <c r="V702" s="171"/>
      <c r="W702" s="170"/>
      <c r="X702" s="170"/>
      <c r="Y702" s="170"/>
    </row>
    <row r="703" spans="1:25" s="19" customFormat="1" x14ac:dyDescent="0.2">
      <c r="A703" s="171">
        <v>39990</v>
      </c>
      <c r="B703" s="184" t="s">
        <v>1250</v>
      </c>
      <c r="C703" s="184" t="s">
        <v>263</v>
      </c>
      <c r="D703" s="184" t="s">
        <v>140</v>
      </c>
      <c r="E703" s="184" t="s">
        <v>143</v>
      </c>
      <c r="F703" s="185">
        <v>37900</v>
      </c>
      <c r="G703" s="177">
        <v>2003</v>
      </c>
      <c r="H703" s="171" t="s">
        <v>406</v>
      </c>
      <c r="I703" s="171" t="str">
        <f t="shared" si="33"/>
        <v>UT</v>
      </c>
      <c r="J703" s="171" t="str">
        <f t="shared" si="34"/>
        <v>WY</v>
      </c>
      <c r="K703" s="171" t="str">
        <f t="shared" si="35"/>
        <v>Mountain</v>
      </c>
      <c r="L703" s="171" t="str">
        <f>INDEX('State '!$A$1:$C$62,MATCH($I703,'State '!$B:$B,0),3)</f>
        <v>Mountain</v>
      </c>
      <c r="M703" s="171" t="str">
        <f>INDEX('State '!$A$1:$C$62,MATCH($J703,'State '!$B:$B,0),3)</f>
        <v>Mountain</v>
      </c>
      <c r="N703" s="171"/>
      <c r="O703" s="178">
        <v>13</v>
      </c>
      <c r="P703" s="178">
        <v>17</v>
      </c>
      <c r="Q703" s="178">
        <v>217</v>
      </c>
      <c r="R703" s="177">
        <v>24</v>
      </c>
      <c r="S703" s="171" t="s">
        <v>135</v>
      </c>
      <c r="T703" s="171" t="s">
        <v>381</v>
      </c>
      <c r="U703" s="171" t="s">
        <v>1251</v>
      </c>
      <c r="V703" s="171"/>
      <c r="W703" s="170"/>
      <c r="X703" s="170"/>
      <c r="Y703" s="170"/>
    </row>
    <row r="704" spans="1:25" s="19" customFormat="1" x14ac:dyDescent="0.2">
      <c r="A704" s="171">
        <v>39990</v>
      </c>
      <c r="B704" s="184" t="s">
        <v>1098</v>
      </c>
      <c r="C704" s="184" t="s">
        <v>263</v>
      </c>
      <c r="D704" s="184" t="s">
        <v>140</v>
      </c>
      <c r="E704" s="184" t="s">
        <v>143</v>
      </c>
      <c r="F704" s="185">
        <v>38657</v>
      </c>
      <c r="G704" s="177">
        <v>2005</v>
      </c>
      <c r="H704" s="171" t="s">
        <v>21</v>
      </c>
      <c r="I704" s="171" t="str">
        <f t="shared" si="33"/>
        <v>UT</v>
      </c>
      <c r="J704" s="171" t="str">
        <f t="shared" si="34"/>
        <v>UT</v>
      </c>
      <c r="K704" s="171" t="str">
        <f t="shared" si="35"/>
        <v>Mountain</v>
      </c>
      <c r="L704" s="171" t="str">
        <f>INDEX('State '!$A$1:$C$62,MATCH($I704,'State '!$B:$B,0),3)</f>
        <v>Mountain</v>
      </c>
      <c r="M704" s="171" t="str">
        <f>INDEX('State '!$A$1:$C$62,MATCH($J704,'State '!$B:$B,0),3)</f>
        <v>Mountain</v>
      </c>
      <c r="N704" s="171"/>
      <c r="O704" s="178">
        <v>54.6</v>
      </c>
      <c r="P704" s="178">
        <v>18.7</v>
      </c>
      <c r="Q704" s="178">
        <v>102</v>
      </c>
      <c r="R704" s="177">
        <v>24</v>
      </c>
      <c r="S704" s="171" t="s">
        <v>135</v>
      </c>
      <c r="T704" s="171" t="s">
        <v>381</v>
      </c>
      <c r="U704" s="171" t="s">
        <v>1099</v>
      </c>
      <c r="V704" s="171"/>
      <c r="W704" s="170"/>
      <c r="X704" s="170"/>
      <c r="Y704" s="170"/>
    </row>
    <row r="705" spans="1:25" s="19" customFormat="1" x14ac:dyDescent="0.2">
      <c r="A705" s="171">
        <v>39990</v>
      </c>
      <c r="B705" s="184" t="s">
        <v>1256</v>
      </c>
      <c r="C705" s="184" t="s">
        <v>263</v>
      </c>
      <c r="D705" s="184" t="s">
        <v>140</v>
      </c>
      <c r="E705" s="184" t="s">
        <v>143</v>
      </c>
      <c r="F705" s="185">
        <v>37632</v>
      </c>
      <c r="G705" s="177">
        <v>2003</v>
      </c>
      <c r="H705" s="171" t="s">
        <v>25</v>
      </c>
      <c r="I705" s="171" t="str">
        <f t="shared" si="33"/>
        <v>CO</v>
      </c>
      <c r="J705" s="171" t="str">
        <f t="shared" si="34"/>
        <v>CO</v>
      </c>
      <c r="K705" s="171" t="str">
        <f t="shared" si="35"/>
        <v>Mountain</v>
      </c>
      <c r="L705" s="171" t="str">
        <f>INDEX('State '!$A$1:$C$62,MATCH($I705,'State '!$B:$B,0),3)</f>
        <v>Mountain</v>
      </c>
      <c r="M705" s="171" t="str">
        <f>INDEX('State '!$A$1:$C$62,MATCH($J705,'State '!$B:$B,0),3)</f>
        <v>Mountain</v>
      </c>
      <c r="N705" s="171"/>
      <c r="O705" s="178">
        <v>3.5</v>
      </c>
      <c r="P705" s="178"/>
      <c r="Q705" s="178">
        <v>90</v>
      </c>
      <c r="R705" s="177"/>
      <c r="S705" s="171" t="s">
        <v>135</v>
      </c>
      <c r="T705" s="171" t="s">
        <v>381</v>
      </c>
      <c r="U705" s="171" t="s">
        <v>382</v>
      </c>
      <c r="V705" s="171"/>
      <c r="W705" s="170"/>
      <c r="X705" s="170"/>
      <c r="Y705" s="170"/>
    </row>
    <row r="706" spans="1:25" s="19" customFormat="1" x14ac:dyDescent="0.2">
      <c r="A706" s="171">
        <v>39990</v>
      </c>
      <c r="B706" s="172" t="s">
        <v>995</v>
      </c>
      <c r="C706" s="172" t="s">
        <v>263</v>
      </c>
      <c r="D706" s="172" t="s">
        <v>140</v>
      </c>
      <c r="E706" s="173" t="s">
        <v>143</v>
      </c>
      <c r="F706" s="174">
        <v>39387</v>
      </c>
      <c r="G706" s="181">
        <v>2007</v>
      </c>
      <c r="H706" s="171" t="s">
        <v>21</v>
      </c>
      <c r="I706" s="171" t="str">
        <f t="shared" si="33"/>
        <v>UT</v>
      </c>
      <c r="J706" s="171" t="str">
        <f t="shared" si="34"/>
        <v>UT</v>
      </c>
      <c r="K706" s="171" t="str">
        <f t="shared" si="35"/>
        <v>Mountain</v>
      </c>
      <c r="L706" s="171" t="str">
        <f>INDEX('State '!$A$1:$C$62,MATCH($I706,'State '!$B:$B,0),3)</f>
        <v>Mountain</v>
      </c>
      <c r="M706" s="171" t="str">
        <f>INDEX('State '!$A$1:$C$62,MATCH($J706,'State '!$B:$B,0),3)</f>
        <v>Mountain</v>
      </c>
      <c r="N706" s="171"/>
      <c r="O706" s="178">
        <v>107.7</v>
      </c>
      <c r="P706" s="177">
        <v>59</v>
      </c>
      <c r="Q706" s="177">
        <v>175</v>
      </c>
      <c r="R706" s="178">
        <v>24</v>
      </c>
      <c r="S706" s="179" t="s">
        <v>135</v>
      </c>
      <c r="T706" s="176" t="s">
        <v>381</v>
      </c>
      <c r="U706" s="180" t="s">
        <v>996</v>
      </c>
      <c r="V706" s="171"/>
      <c r="W706" s="170"/>
      <c r="X706" s="170"/>
      <c r="Y706" s="170"/>
    </row>
    <row r="707" spans="1:25" s="19" customFormat="1" x14ac:dyDescent="0.2">
      <c r="A707" s="171">
        <v>39990</v>
      </c>
      <c r="B707" s="184" t="s">
        <v>1342</v>
      </c>
      <c r="C707" s="184" t="s">
        <v>1342</v>
      </c>
      <c r="D707" s="184" t="s">
        <v>141</v>
      </c>
      <c r="E707" s="184" t="s">
        <v>143</v>
      </c>
      <c r="F707" s="185">
        <v>37438</v>
      </c>
      <c r="G707" s="177">
        <v>2002</v>
      </c>
      <c r="H707" s="171" t="s">
        <v>1343</v>
      </c>
      <c r="I707" s="171" t="str">
        <f t="shared" si="33"/>
        <v>NM</v>
      </c>
      <c r="J707" s="171" t="str">
        <f t="shared" si="34"/>
        <v>CA</v>
      </c>
      <c r="K707" s="171" t="str">
        <f t="shared" si="35"/>
        <v>Mountain, Pacific</v>
      </c>
      <c r="L707" s="171" t="str">
        <f>INDEX('State '!$A$1:$C$62,MATCH($I707,'State '!$B:$B,0),3)</f>
        <v>Mountain</v>
      </c>
      <c r="M707" s="171" t="str">
        <f>INDEX('State '!$A$1:$C$62,MATCH($J707,'State '!$B:$B,0),3)</f>
        <v>Pacific</v>
      </c>
      <c r="N707" s="171"/>
      <c r="O707" s="178">
        <v>100</v>
      </c>
      <c r="P707" s="178">
        <v>405</v>
      </c>
      <c r="Q707" s="178">
        <v>87</v>
      </c>
      <c r="R707" s="177">
        <v>16</v>
      </c>
      <c r="S707" s="171" t="s">
        <v>135</v>
      </c>
      <c r="T707" s="171" t="s">
        <v>381</v>
      </c>
      <c r="U707" s="171" t="s">
        <v>1344</v>
      </c>
      <c r="V707" s="171"/>
      <c r="W707" s="170"/>
      <c r="X707" s="170"/>
      <c r="Y707" s="170"/>
    </row>
    <row r="708" spans="1:25" s="19" customFormat="1" x14ac:dyDescent="0.2">
      <c r="A708" s="171">
        <v>39990</v>
      </c>
      <c r="B708" s="184" t="s">
        <v>1642</v>
      </c>
      <c r="C708" s="184" t="s">
        <v>263</v>
      </c>
      <c r="D708" s="184" t="s">
        <v>140</v>
      </c>
      <c r="E708" s="184" t="s">
        <v>143</v>
      </c>
      <c r="F708" s="185">
        <v>36069</v>
      </c>
      <c r="G708" s="177">
        <v>1998</v>
      </c>
      <c r="H708" s="171" t="s">
        <v>21</v>
      </c>
      <c r="I708" s="171" t="str">
        <f t="shared" si="33"/>
        <v>UT</v>
      </c>
      <c r="J708" s="171" t="str">
        <f t="shared" si="34"/>
        <v>UT</v>
      </c>
      <c r="K708" s="171" t="str">
        <f t="shared" si="35"/>
        <v>Mountain</v>
      </c>
      <c r="L708" s="171" t="str">
        <f>INDEX('State '!$A$1:$C$62,MATCH($I708,'State '!$B:$B,0),3)</f>
        <v>Mountain</v>
      </c>
      <c r="M708" s="171" t="str">
        <f>INDEX('State '!$A$1:$C$62,MATCH($J708,'State '!$B:$B,0),3)</f>
        <v>Mountain</v>
      </c>
      <c r="N708" s="171"/>
      <c r="O708" s="178">
        <v>8.2200000000000006</v>
      </c>
      <c r="P708" s="178"/>
      <c r="Q708" s="178">
        <v>55</v>
      </c>
      <c r="R708" s="177">
        <v>20</v>
      </c>
      <c r="S708" s="171" t="s">
        <v>135</v>
      </c>
      <c r="T708" s="171" t="s">
        <v>381</v>
      </c>
      <c r="U708" s="171" t="s">
        <v>1643</v>
      </c>
      <c r="V708" s="171"/>
      <c r="W708" s="170"/>
      <c r="X708" s="170"/>
      <c r="Y708" s="170"/>
    </row>
    <row r="709" spans="1:25" s="19" customFormat="1" x14ac:dyDescent="0.2">
      <c r="A709" s="196">
        <v>43201</v>
      </c>
      <c r="B709" s="184" t="s">
        <v>2056</v>
      </c>
      <c r="C709" s="184" t="s">
        <v>2013</v>
      </c>
      <c r="D709" s="184" t="s">
        <v>1935</v>
      </c>
      <c r="E709" s="173" t="s">
        <v>143</v>
      </c>
      <c r="F709" s="185">
        <v>43070</v>
      </c>
      <c r="G709" s="177">
        <v>2017</v>
      </c>
      <c r="H709" s="171" t="s">
        <v>2052</v>
      </c>
      <c r="I709" s="171" t="str">
        <f t="shared" si="33"/>
        <v>KY</v>
      </c>
      <c r="J709" s="171" t="str">
        <f t="shared" si="34"/>
        <v>LA</v>
      </c>
      <c r="K709" s="176" t="str">
        <f t="shared" si="35"/>
        <v>Midwest, South Central</v>
      </c>
      <c r="L709" s="171" t="str">
        <f>INDEX('State '!$A$1:$C$62,MATCH($I709,'State '!$B:$B,0),3)</f>
        <v>Midwest</v>
      </c>
      <c r="M709" s="171" t="str">
        <f>INDEX('State '!$A$1:$C$62,MATCH($J709,'State '!$B:$B,0),3)</f>
        <v>South Central</v>
      </c>
      <c r="N709" s="171"/>
      <c r="O709" s="178">
        <v>400</v>
      </c>
      <c r="P709" s="178"/>
      <c r="Q709" s="178">
        <v>1100</v>
      </c>
      <c r="R709" s="177"/>
      <c r="S709" s="171" t="s">
        <v>135</v>
      </c>
      <c r="T709" s="171" t="s">
        <v>381</v>
      </c>
      <c r="U709" s="171" t="s">
        <v>2105</v>
      </c>
      <c r="V709" s="171" t="s">
        <v>2239</v>
      </c>
      <c r="W709" s="170"/>
      <c r="X709" s="170"/>
      <c r="Y709" s="170"/>
    </row>
    <row r="710" spans="1:25" s="19" customFormat="1" ht="38.25" x14ac:dyDescent="0.2">
      <c r="A710" s="225">
        <v>43769</v>
      </c>
      <c r="B710" s="83" t="s">
        <v>2701</v>
      </c>
      <c r="C710" s="184" t="s">
        <v>240</v>
      </c>
      <c r="D710" s="83" t="s">
        <v>140</v>
      </c>
      <c r="E710" s="112" t="s">
        <v>143</v>
      </c>
      <c r="F710" s="65">
        <v>43708</v>
      </c>
      <c r="G710" s="122">
        <v>2019</v>
      </c>
      <c r="H710" s="225" t="s">
        <v>6</v>
      </c>
      <c r="I710" s="225" t="str">
        <f t="shared" si="33"/>
        <v>TX</v>
      </c>
      <c r="J710" s="225" t="str">
        <f t="shared" si="34"/>
        <v>TX</v>
      </c>
      <c r="K710" s="231" t="str">
        <f t="shared" si="35"/>
        <v>South Central</v>
      </c>
      <c r="L710" s="225" t="str">
        <f>INDEX('State '!$A$1:$C$62,MATCH($I710,'State '!$B:$B,0),3)</f>
        <v>South Central</v>
      </c>
      <c r="M710" s="225" t="str">
        <f>INDEX('State '!$A$1:$C$62,MATCH($J710,'State '!$B:$B,0),3)</f>
        <v>South Central</v>
      </c>
      <c r="N710" s="225"/>
      <c r="O710" s="178"/>
      <c r="P710" s="200">
        <v>25</v>
      </c>
      <c r="Q710" s="118"/>
      <c r="R710" s="66">
        <v>30</v>
      </c>
      <c r="S710" s="113" t="s">
        <v>138</v>
      </c>
      <c r="T710" s="114" t="s">
        <v>2665</v>
      </c>
      <c r="U710" s="115"/>
      <c r="V710" s="225" t="s">
        <v>2236</v>
      </c>
      <c r="W710" s="223" t="s">
        <v>2966</v>
      </c>
      <c r="X710" s="223"/>
      <c r="Y710" s="156" t="s">
        <v>2981</v>
      </c>
    </row>
    <row r="711" spans="1:25" s="19" customFormat="1" ht="25.5" x14ac:dyDescent="0.2">
      <c r="A711" s="196">
        <v>43423</v>
      </c>
      <c r="B711" s="184" t="s">
        <v>2702</v>
      </c>
      <c r="C711" s="184" t="s">
        <v>240</v>
      </c>
      <c r="D711" s="184" t="s">
        <v>136</v>
      </c>
      <c r="E711" s="184" t="s">
        <v>143</v>
      </c>
      <c r="F711" s="185">
        <v>43221</v>
      </c>
      <c r="G711" s="177">
        <v>2018</v>
      </c>
      <c r="H711" s="171" t="s">
        <v>6</v>
      </c>
      <c r="I711" s="171" t="str">
        <f t="shared" si="33"/>
        <v>TX</v>
      </c>
      <c r="J711" s="171" t="str">
        <f t="shared" si="34"/>
        <v>TX</v>
      </c>
      <c r="K711" s="176" t="str">
        <f t="shared" si="35"/>
        <v>South Central</v>
      </c>
      <c r="L711" s="171" t="str">
        <f>INDEX('State '!$A$1:$C$62,MATCH($I711,'State '!$B:$B,0),3)</f>
        <v>South Central</v>
      </c>
      <c r="M711" s="171" t="str">
        <f>INDEX('State '!$A$1:$C$62,MATCH($J711,'State '!$B:$B,0),3)</f>
        <v>South Central</v>
      </c>
      <c r="N711" s="171"/>
      <c r="O711" s="178"/>
      <c r="P711" s="178">
        <v>80</v>
      </c>
      <c r="Q711" s="178">
        <v>1400</v>
      </c>
      <c r="R711" s="177" t="s">
        <v>2493</v>
      </c>
      <c r="S711" s="171" t="s">
        <v>138</v>
      </c>
      <c r="T711" s="171" t="s">
        <v>2665</v>
      </c>
      <c r="U711" s="171"/>
      <c r="V711" s="171" t="s">
        <v>2236</v>
      </c>
      <c r="W711" s="170" t="s">
        <v>2494</v>
      </c>
      <c r="X711" s="170"/>
      <c r="Y711" s="170" t="s">
        <v>2509</v>
      </c>
    </row>
    <row r="712" spans="1:25" s="19" customFormat="1" x14ac:dyDescent="0.2">
      <c r="A712" s="171">
        <v>40224</v>
      </c>
      <c r="B712" s="184" t="s">
        <v>602</v>
      </c>
      <c r="C712" s="184" t="s">
        <v>243</v>
      </c>
      <c r="D712" s="184" t="s">
        <v>140</v>
      </c>
      <c r="E712" s="184" t="s">
        <v>143</v>
      </c>
      <c r="F712" s="185">
        <v>40207</v>
      </c>
      <c r="G712" s="177">
        <v>2010</v>
      </c>
      <c r="H712" s="171" t="s">
        <v>0</v>
      </c>
      <c r="I712" s="171" t="str">
        <f t="shared" si="33"/>
        <v>LA</v>
      </c>
      <c r="J712" s="171" t="str">
        <f t="shared" si="34"/>
        <v>LA</v>
      </c>
      <c r="K712" s="171" t="str">
        <f t="shared" si="35"/>
        <v>South Central</v>
      </c>
      <c r="L712" s="171" t="str">
        <f>INDEX('State '!$A$1:$C$62,MATCH($I712,'State '!$B:$B,0),3)</f>
        <v>South Central</v>
      </c>
      <c r="M712" s="171" t="str">
        <f>INDEX('State '!$A$1:$C$62,MATCH($J712,'State '!$B:$B,0),3)</f>
        <v>South Central</v>
      </c>
      <c r="N712" s="171"/>
      <c r="O712" s="178">
        <v>47</v>
      </c>
      <c r="P712" s="178">
        <v>12.5</v>
      </c>
      <c r="Q712" s="178">
        <v>100</v>
      </c>
      <c r="R712" s="177">
        <v>36</v>
      </c>
      <c r="S712" s="171" t="s">
        <v>138</v>
      </c>
      <c r="T712" s="171" t="s">
        <v>187</v>
      </c>
      <c r="U712" s="171" t="s">
        <v>382</v>
      </c>
      <c r="V712" s="171"/>
      <c r="W712" s="170"/>
      <c r="X712" s="170"/>
      <c r="Y712" s="170"/>
    </row>
    <row r="713" spans="1:25" s="19" customFormat="1" x14ac:dyDescent="0.2">
      <c r="A713" s="171">
        <v>39990</v>
      </c>
      <c r="B713" s="184" t="s">
        <v>1242</v>
      </c>
      <c r="C713" s="184" t="s">
        <v>336</v>
      </c>
      <c r="D713" s="184" t="s">
        <v>140</v>
      </c>
      <c r="E713" s="184" t="s">
        <v>143</v>
      </c>
      <c r="F713" s="185">
        <v>37865</v>
      </c>
      <c r="G713" s="177">
        <v>2003</v>
      </c>
      <c r="H713" s="171" t="s">
        <v>1231</v>
      </c>
      <c r="I713" s="171" t="str">
        <f t="shared" si="33"/>
        <v>AB</v>
      </c>
      <c r="J713" s="171" t="str">
        <f t="shared" si="34"/>
        <v>MT</v>
      </c>
      <c r="K713" s="171" t="str">
        <f t="shared" si="35"/>
        <v>Canada, Mountain</v>
      </c>
      <c r="L713" s="171" t="str">
        <f>INDEX('State '!$A$1:$C$62,MATCH($I713,'State '!$B:$B,0),3)</f>
        <v>Canada</v>
      </c>
      <c r="M713" s="171" t="str">
        <f>INDEX('State '!$A$1:$C$62,MATCH($J713,'State '!$B:$B,0),3)</f>
        <v>Mountain</v>
      </c>
      <c r="N713" s="171"/>
      <c r="O713" s="178">
        <v>0.2</v>
      </c>
      <c r="P713" s="178">
        <v>4</v>
      </c>
      <c r="Q713" s="178">
        <v>20</v>
      </c>
      <c r="R713" s="177">
        <v>4</v>
      </c>
      <c r="S713" s="171" t="s">
        <v>135</v>
      </c>
      <c r="T713" s="171" t="s">
        <v>381</v>
      </c>
      <c r="U713" s="171" t="s">
        <v>1243</v>
      </c>
      <c r="V713" s="171"/>
      <c r="W713" s="170"/>
      <c r="X713" s="170"/>
      <c r="Y713" s="170"/>
    </row>
    <row r="714" spans="1:25" s="19" customFormat="1" x14ac:dyDescent="0.2">
      <c r="A714" s="171">
        <v>40367</v>
      </c>
      <c r="B714" s="184" t="s">
        <v>968</v>
      </c>
      <c r="C714" s="184" t="s">
        <v>3205</v>
      </c>
      <c r="D714" s="184" t="s">
        <v>134</v>
      </c>
      <c r="E714" s="184" t="s">
        <v>143</v>
      </c>
      <c r="F714" s="185">
        <v>39121</v>
      </c>
      <c r="G714" s="177">
        <v>2007</v>
      </c>
      <c r="H714" s="171" t="s">
        <v>29</v>
      </c>
      <c r="I714" s="171" t="str">
        <f t="shared" si="33"/>
        <v>WY</v>
      </c>
      <c r="J714" s="171" t="str">
        <f t="shared" si="34"/>
        <v>WY</v>
      </c>
      <c r="K714" s="171" t="str">
        <f t="shared" si="35"/>
        <v>Mountain</v>
      </c>
      <c r="L714" s="171" t="str">
        <f>INDEX('State '!$A$1:$C$62,MATCH($I714,'State '!$B:$B,0),3)</f>
        <v>Mountain</v>
      </c>
      <c r="M714" s="171" t="str">
        <f>INDEX('State '!$A$1:$C$62,MATCH($J714,'State '!$B:$B,0),3)</f>
        <v>Mountain</v>
      </c>
      <c r="N714" s="171"/>
      <c r="O714" s="178">
        <v>11.3</v>
      </c>
      <c r="P714" s="178">
        <v>20.8</v>
      </c>
      <c r="Q714" s="178">
        <v>330</v>
      </c>
      <c r="R714" s="177">
        <v>20</v>
      </c>
      <c r="S714" s="171" t="s">
        <v>135</v>
      </c>
      <c r="T714" s="171" t="s">
        <v>381</v>
      </c>
      <c r="U714" s="171" t="s">
        <v>969</v>
      </c>
      <c r="V714" s="171"/>
      <c r="W714" s="170"/>
      <c r="X714" s="170"/>
      <c r="Y714" s="170"/>
    </row>
    <row r="715" spans="1:25" s="19" customFormat="1" x14ac:dyDescent="0.2">
      <c r="A715" s="171">
        <v>39990</v>
      </c>
      <c r="B715" s="184" t="s">
        <v>1010</v>
      </c>
      <c r="C715" s="184" t="s">
        <v>3205</v>
      </c>
      <c r="D715" s="184" t="s">
        <v>134</v>
      </c>
      <c r="E715" s="184" t="s">
        <v>143</v>
      </c>
      <c r="F715" s="185">
        <v>39036</v>
      </c>
      <c r="G715" s="177">
        <v>2006</v>
      </c>
      <c r="H715" s="171" t="s">
        <v>29</v>
      </c>
      <c r="I715" s="171" t="str">
        <f t="shared" si="33"/>
        <v>WY</v>
      </c>
      <c r="J715" s="171" t="str">
        <f t="shared" si="34"/>
        <v>WY</v>
      </c>
      <c r="K715" s="171" t="str">
        <f t="shared" si="35"/>
        <v>Mountain</v>
      </c>
      <c r="L715" s="171" t="str">
        <f>INDEX('State '!$A$1:$C$62,MATCH($I715,'State '!$B:$B,0),3)</f>
        <v>Mountain</v>
      </c>
      <c r="M715" s="171" t="str">
        <f>INDEX('State '!$A$1:$C$62,MATCH($J715,'State '!$B:$B,0),3)</f>
        <v>Mountain</v>
      </c>
      <c r="N715" s="171"/>
      <c r="O715" s="178">
        <v>11.3</v>
      </c>
      <c r="P715" s="178">
        <v>20.8</v>
      </c>
      <c r="Q715" s="178">
        <v>300</v>
      </c>
      <c r="R715" s="177">
        <v>20</v>
      </c>
      <c r="S715" s="171" t="s">
        <v>135</v>
      </c>
      <c r="T715" s="171" t="s">
        <v>381</v>
      </c>
      <c r="U715" s="171" t="s">
        <v>969</v>
      </c>
      <c r="V715" s="171"/>
      <c r="W715" s="170"/>
      <c r="X715" s="170"/>
      <c r="Y715" s="170"/>
    </row>
    <row r="716" spans="1:25" s="19" customFormat="1" x14ac:dyDescent="0.2">
      <c r="A716" s="196">
        <v>43423</v>
      </c>
      <c r="B716" s="184" t="s">
        <v>2542</v>
      </c>
      <c r="C716" s="184" t="s">
        <v>240</v>
      </c>
      <c r="D716" s="184" t="s">
        <v>136</v>
      </c>
      <c r="E716" s="184" t="s">
        <v>143</v>
      </c>
      <c r="F716" s="185">
        <v>43159</v>
      </c>
      <c r="G716" s="177">
        <v>2018</v>
      </c>
      <c r="H716" s="171" t="s">
        <v>7</v>
      </c>
      <c r="I716" s="171" t="str">
        <f t="shared" si="33"/>
        <v>PA</v>
      </c>
      <c r="J716" s="171" t="str">
        <f t="shared" si="34"/>
        <v>PA</v>
      </c>
      <c r="K716" s="176" t="str">
        <f t="shared" si="35"/>
        <v>Northeast</v>
      </c>
      <c r="L716" s="171" t="str">
        <f>INDEX('State '!$A$1:$C$62,MATCH($I716,'State '!$B:$B,0),3)</f>
        <v>Northeast</v>
      </c>
      <c r="M716" s="171" t="str">
        <f>INDEX('State '!$A$1:$C$62,MATCH($J716,'State '!$B:$B,0),3)</f>
        <v>Northeast</v>
      </c>
      <c r="N716" s="171"/>
      <c r="O716" s="178">
        <v>1500</v>
      </c>
      <c r="P716" s="178">
        <v>120</v>
      </c>
      <c r="Q716" s="178">
        <v>440</v>
      </c>
      <c r="R716" s="177" t="s">
        <v>1879</v>
      </c>
      <c r="S716" s="171" t="s">
        <v>138</v>
      </c>
      <c r="T716" s="171"/>
      <c r="U716" s="171" t="s">
        <v>382</v>
      </c>
      <c r="V716" s="171" t="s">
        <v>2236</v>
      </c>
      <c r="W716" s="170" t="s">
        <v>2543</v>
      </c>
      <c r="X716" s="170"/>
      <c r="Y716" s="170"/>
    </row>
    <row r="717" spans="1:25" s="19" customFormat="1" x14ac:dyDescent="0.2">
      <c r="A717" s="171">
        <v>40379</v>
      </c>
      <c r="B717" s="172" t="s">
        <v>576</v>
      </c>
      <c r="C717" s="172" t="s">
        <v>246</v>
      </c>
      <c r="D717" s="172" t="s">
        <v>140</v>
      </c>
      <c r="E717" s="173" t="s">
        <v>143</v>
      </c>
      <c r="F717" s="174">
        <v>40436</v>
      </c>
      <c r="G717" s="181">
        <v>2010</v>
      </c>
      <c r="H717" s="171" t="s">
        <v>577</v>
      </c>
      <c r="I717" s="171" t="str">
        <f t="shared" si="33"/>
        <v>CO</v>
      </c>
      <c r="J717" s="171" t="str">
        <f t="shared" si="34"/>
        <v>WY</v>
      </c>
      <c r="K717" s="171" t="str">
        <f t="shared" si="35"/>
        <v>Mountain</v>
      </c>
      <c r="L717" s="171" t="str">
        <f>INDEX('State '!$A$1:$C$62,MATCH($I717,'State '!$B:$B,0),3)</f>
        <v>Mountain</v>
      </c>
      <c r="M717" s="171" t="str">
        <f>INDEX('State '!$A$1:$C$62,MATCH($J717,'State '!$B:$B,0),3)</f>
        <v>Mountain</v>
      </c>
      <c r="N717" s="171"/>
      <c r="O717" s="178">
        <v>78</v>
      </c>
      <c r="P717" s="177"/>
      <c r="Q717" s="177">
        <v>200</v>
      </c>
      <c r="R717" s="178"/>
      <c r="S717" s="179" t="s">
        <v>135</v>
      </c>
      <c r="T717" s="176" t="s">
        <v>381</v>
      </c>
      <c r="U717" s="180" t="s">
        <v>578</v>
      </c>
      <c r="V717" s="171"/>
      <c r="W717" s="170"/>
      <c r="X717" s="170"/>
      <c r="Y717" s="170"/>
    </row>
    <row r="718" spans="1:25" s="19" customFormat="1" x14ac:dyDescent="0.2">
      <c r="A718" s="171">
        <v>41335</v>
      </c>
      <c r="B718" s="172" t="s">
        <v>1783</v>
      </c>
      <c r="C718" s="172" t="s">
        <v>236</v>
      </c>
      <c r="D718" s="172" t="s">
        <v>140</v>
      </c>
      <c r="E718" s="173" t="s">
        <v>143</v>
      </c>
      <c r="F718" s="174">
        <v>40817</v>
      </c>
      <c r="G718" s="181">
        <v>2011</v>
      </c>
      <c r="H718" s="171" t="s">
        <v>6</v>
      </c>
      <c r="I718" s="171" t="str">
        <f t="shared" si="33"/>
        <v>TX</v>
      </c>
      <c r="J718" s="171" t="str">
        <f t="shared" si="34"/>
        <v>TX</v>
      </c>
      <c r="K718" s="171" t="str">
        <f t="shared" si="35"/>
        <v>South Central</v>
      </c>
      <c r="L718" s="171" t="str">
        <f>INDEX('State '!$A$1:$C$62,MATCH($I718,'State '!$B:$B,0),3)</f>
        <v>South Central</v>
      </c>
      <c r="M718" s="171" t="str">
        <f>INDEX('State '!$A$1:$C$62,MATCH($J718,'State '!$B:$B,0),3)</f>
        <v>South Central</v>
      </c>
      <c r="N718" s="171"/>
      <c r="O718" s="178">
        <v>0</v>
      </c>
      <c r="P718" s="177">
        <v>160</v>
      </c>
      <c r="Q718" s="177">
        <v>400</v>
      </c>
      <c r="R718" s="178">
        <v>30</v>
      </c>
      <c r="S718" s="179" t="s">
        <v>138</v>
      </c>
      <c r="T718" s="176" t="s">
        <v>187</v>
      </c>
      <c r="U718" s="180" t="s">
        <v>382</v>
      </c>
      <c r="V718" s="171"/>
      <c r="W718" s="170"/>
      <c r="X718" s="170"/>
      <c r="Y718" s="170"/>
    </row>
    <row r="719" spans="1:25" s="19" customFormat="1" x14ac:dyDescent="0.2">
      <c r="A719" s="171">
        <v>41441</v>
      </c>
      <c r="B719" s="184" t="s">
        <v>1784</v>
      </c>
      <c r="C719" s="184" t="s">
        <v>236</v>
      </c>
      <c r="D719" s="184" t="s">
        <v>140</v>
      </c>
      <c r="E719" s="184" t="s">
        <v>143</v>
      </c>
      <c r="F719" s="185"/>
      <c r="G719" s="177">
        <v>2012</v>
      </c>
      <c r="H719" s="171" t="s">
        <v>6</v>
      </c>
      <c r="I719" s="171" t="str">
        <f t="shared" si="33"/>
        <v>TX</v>
      </c>
      <c r="J719" s="171" t="str">
        <f t="shared" si="34"/>
        <v>TX</v>
      </c>
      <c r="K719" s="171" t="str">
        <f t="shared" si="35"/>
        <v>South Central</v>
      </c>
      <c r="L719" s="171" t="str">
        <f>INDEX('State '!$A$1:$C$62,MATCH($I719,'State '!$B:$B,0),3)</f>
        <v>South Central</v>
      </c>
      <c r="M719" s="171" t="str">
        <f>INDEX('State '!$A$1:$C$62,MATCH($J719,'State '!$B:$B,0),3)</f>
        <v>South Central</v>
      </c>
      <c r="N719" s="171"/>
      <c r="O719" s="178">
        <v>0</v>
      </c>
      <c r="P719" s="178">
        <v>70</v>
      </c>
      <c r="Q719" s="178">
        <v>400</v>
      </c>
      <c r="R719" s="177">
        <v>42</v>
      </c>
      <c r="S719" s="171" t="s">
        <v>138</v>
      </c>
      <c r="T719" s="171" t="s">
        <v>187</v>
      </c>
      <c r="U719" s="171" t="s">
        <v>382</v>
      </c>
      <c r="V719" s="171"/>
      <c r="W719" s="170"/>
      <c r="X719" s="170"/>
      <c r="Y719" s="170"/>
    </row>
    <row r="720" spans="1:25" s="19" customFormat="1" x14ac:dyDescent="0.2">
      <c r="A720" s="171">
        <v>39990</v>
      </c>
      <c r="B720" s="184" t="s">
        <v>1284</v>
      </c>
      <c r="C720" s="184" t="s">
        <v>343</v>
      </c>
      <c r="D720" s="184" t="s">
        <v>140</v>
      </c>
      <c r="E720" s="184" t="s">
        <v>143</v>
      </c>
      <c r="F720" s="185">
        <v>37956</v>
      </c>
      <c r="G720" s="177">
        <v>2003</v>
      </c>
      <c r="H720" s="171" t="s">
        <v>410</v>
      </c>
      <c r="I720" s="171" t="str">
        <f t="shared" si="33"/>
        <v>TX</v>
      </c>
      <c r="J720" s="171" t="str">
        <f t="shared" si="34"/>
        <v>MX</v>
      </c>
      <c r="K720" s="171" t="str">
        <f t="shared" si="35"/>
        <v>South Central, Mexico</v>
      </c>
      <c r="L720" s="171" t="str">
        <f>INDEX('State '!$A$1:$C$62,MATCH($I720,'State '!$B:$B,0),3)</f>
        <v>South Central</v>
      </c>
      <c r="M720" s="171" t="str">
        <f>INDEX('State '!$A$1:$C$62,MATCH($J720,'State '!$B:$B,0),3)</f>
        <v>Mexico</v>
      </c>
      <c r="N720" s="171"/>
      <c r="O720" s="178">
        <v>0.5</v>
      </c>
      <c r="P720" s="178">
        <v>6</v>
      </c>
      <c r="Q720" s="178">
        <v>320</v>
      </c>
      <c r="R720" s="177">
        <v>30</v>
      </c>
      <c r="S720" s="171" t="s">
        <v>135</v>
      </c>
      <c r="T720" s="171" t="s">
        <v>187</v>
      </c>
      <c r="U720" s="171" t="s">
        <v>382</v>
      </c>
      <c r="V720" s="171"/>
      <c r="W720" s="170"/>
      <c r="X720" s="170"/>
      <c r="Y720" s="170"/>
    </row>
    <row r="721" spans="1:25" s="19" customFormat="1" ht="25.5" x14ac:dyDescent="0.2">
      <c r="A721" s="225">
        <v>43794</v>
      </c>
      <c r="B721" s="223" t="s">
        <v>2604</v>
      </c>
      <c r="C721" s="223" t="s">
        <v>2605</v>
      </c>
      <c r="D721" s="223" t="s">
        <v>136</v>
      </c>
      <c r="E721" s="223" t="s">
        <v>143</v>
      </c>
      <c r="F721" s="63">
        <v>43791</v>
      </c>
      <c r="G721" s="104">
        <v>2019</v>
      </c>
      <c r="H721" s="225" t="s">
        <v>1987</v>
      </c>
      <c r="I721" s="225" t="str">
        <f t="shared" si="33"/>
        <v>PA</v>
      </c>
      <c r="J721" s="225" t="str">
        <f t="shared" si="34"/>
        <v>OH</v>
      </c>
      <c r="K721" s="231" t="str">
        <f t="shared" si="35"/>
        <v>Northeast</v>
      </c>
      <c r="L721" s="225" t="str">
        <f>INDEX('State '!$A$1:$C$62,MATCH($I721,'State '!$B:$B,0),3)</f>
        <v>Northeast</v>
      </c>
      <c r="M721" s="225" t="str">
        <f>INDEX('State '!$A$1:$C$62,MATCH($J721,'State '!$B:$B,0),3)</f>
        <v>Northeast</v>
      </c>
      <c r="N721" s="225"/>
      <c r="O721" s="178">
        <v>88</v>
      </c>
      <c r="P721" s="199">
        <v>28</v>
      </c>
      <c r="Q721" s="165">
        <v>55</v>
      </c>
      <c r="R721" s="104">
        <v>12</v>
      </c>
      <c r="S721" s="225" t="s">
        <v>138</v>
      </c>
      <c r="T721" s="225" t="s">
        <v>381</v>
      </c>
      <c r="U721" s="225" t="s">
        <v>2607</v>
      </c>
      <c r="V721" s="225" t="s">
        <v>2239</v>
      </c>
      <c r="W721" s="223" t="s">
        <v>2606</v>
      </c>
      <c r="X721" s="223" t="s">
        <v>2911</v>
      </c>
      <c r="Y721" s="156"/>
    </row>
    <row r="722" spans="1:25" s="19" customFormat="1" ht="25.5" x14ac:dyDescent="0.2">
      <c r="A722" s="225">
        <v>43711</v>
      </c>
      <c r="B722" s="223" t="s">
        <v>2611</v>
      </c>
      <c r="C722" s="223" t="s">
        <v>1932</v>
      </c>
      <c r="D722" s="223" t="s">
        <v>140</v>
      </c>
      <c r="E722" s="223" t="s">
        <v>143</v>
      </c>
      <c r="F722" s="63">
        <v>43711</v>
      </c>
      <c r="G722" s="104">
        <v>2019</v>
      </c>
      <c r="H722" s="225" t="s">
        <v>20</v>
      </c>
      <c r="I722" s="225" t="str">
        <f t="shared" si="33"/>
        <v>NJ</v>
      </c>
      <c r="J722" s="225" t="str">
        <f t="shared" si="34"/>
        <v>NJ</v>
      </c>
      <c r="K722" s="231" t="str">
        <f t="shared" si="35"/>
        <v>Northeast</v>
      </c>
      <c r="L722" s="225" t="str">
        <f>INDEX('State '!$A$1:$C$62,MATCH($I722,'State '!$B:$B,0),3)</f>
        <v>Northeast</v>
      </c>
      <c r="M722" s="225" t="str">
        <f>INDEX('State '!$A$1:$C$62,MATCH($J722,'State '!$B:$B,0),3)</f>
        <v>Northeast</v>
      </c>
      <c r="N722" s="225"/>
      <c r="O722" s="178">
        <v>127.6</v>
      </c>
      <c r="P722" s="199">
        <v>0.61</v>
      </c>
      <c r="Q722" s="165">
        <v>190</v>
      </c>
      <c r="R722" s="104">
        <v>42</v>
      </c>
      <c r="S722" s="225" t="s">
        <v>135</v>
      </c>
      <c r="T722" s="225" t="s">
        <v>381</v>
      </c>
      <c r="U722" s="225" t="s">
        <v>2613</v>
      </c>
      <c r="V722" s="225" t="s">
        <v>2236</v>
      </c>
      <c r="W722" s="223" t="s">
        <v>2612</v>
      </c>
      <c r="X722" s="223"/>
      <c r="Y722" s="156"/>
    </row>
    <row r="723" spans="1:25" s="19" customFormat="1" x14ac:dyDescent="0.2">
      <c r="A723" s="225">
        <v>43584</v>
      </c>
      <c r="B723" s="223" t="s">
        <v>2673</v>
      </c>
      <c r="C723" s="223" t="s">
        <v>2667</v>
      </c>
      <c r="D723" s="223" t="s">
        <v>1935</v>
      </c>
      <c r="E723" s="223" t="s">
        <v>143</v>
      </c>
      <c r="F723" s="63">
        <v>43497</v>
      </c>
      <c r="G723" s="104">
        <v>2019</v>
      </c>
      <c r="H723" s="225" t="s">
        <v>6</v>
      </c>
      <c r="I723" s="225" t="str">
        <f t="shared" ref="I723:I728" si="36">LEFT($H723,2)</f>
        <v>TX</v>
      </c>
      <c r="J723" s="225" t="str">
        <f t="shared" ref="J723:J728" si="37">RIGHT($H723,2)</f>
        <v>TX</v>
      </c>
      <c r="K723" s="231" t="str">
        <f t="shared" ref="K723:K728" si="38">IF($L723=$M723,L723,CONCATENATE($L723,", ",IF(ISBLANK(N723),"",CONCATENATE(N723,", ")),$M723))</f>
        <v>South Central</v>
      </c>
      <c r="L723" s="225" t="str">
        <f>INDEX('State '!$A$1:$C$62,MATCH($I723,'State '!$B:$B,0),3)</f>
        <v>South Central</v>
      </c>
      <c r="M723" s="225" t="str">
        <f>INDEX('State '!$A$1:$C$62,MATCH($J723,'State '!$B:$B,0),3)</f>
        <v>South Central</v>
      </c>
      <c r="N723" s="225"/>
      <c r="O723" s="178"/>
      <c r="P723" s="199"/>
      <c r="Q723" s="165">
        <v>1000</v>
      </c>
      <c r="R723" s="104"/>
      <c r="S723" s="225" t="s">
        <v>138</v>
      </c>
      <c r="T723" s="225" t="s">
        <v>2668</v>
      </c>
      <c r="U723" s="225"/>
      <c r="V723" s="225" t="s">
        <v>2236</v>
      </c>
      <c r="W723" s="223" t="s">
        <v>2674</v>
      </c>
      <c r="X723" s="223"/>
      <c r="Y723" s="156" t="s">
        <v>2847</v>
      </c>
    </row>
    <row r="724" spans="1:25" s="19" customFormat="1" x14ac:dyDescent="0.2">
      <c r="A724" s="171">
        <v>42853</v>
      </c>
      <c r="B724" s="184" t="s">
        <v>2089</v>
      </c>
      <c r="C724" s="184" t="s">
        <v>2251</v>
      </c>
      <c r="D724" s="184" t="s">
        <v>136</v>
      </c>
      <c r="E724" s="184" t="s">
        <v>143</v>
      </c>
      <c r="F724" s="185">
        <v>42439</v>
      </c>
      <c r="G724" s="177">
        <v>2016</v>
      </c>
      <c r="H724" s="171" t="s">
        <v>410</v>
      </c>
      <c r="I724" s="171" t="str">
        <f t="shared" si="36"/>
        <v>TX</v>
      </c>
      <c r="J724" s="171" t="str">
        <f t="shared" si="37"/>
        <v>MX</v>
      </c>
      <c r="K724" s="171" t="str">
        <f t="shared" si="38"/>
        <v>South Central, Mexico</v>
      </c>
      <c r="L724" s="171" t="str">
        <f>INDEX('State '!$A$1:$C$62,MATCH($I724,'State '!$B:$B,0),3)</f>
        <v>South Central</v>
      </c>
      <c r="M724" s="171" t="str">
        <f>INDEX('State '!$A$1:$C$62,MATCH($J724,'State '!$B:$B,0),3)</f>
        <v>Mexico</v>
      </c>
      <c r="N724" s="171"/>
      <c r="O724" s="178">
        <v>133</v>
      </c>
      <c r="P724" s="178">
        <v>200</v>
      </c>
      <c r="Q724" s="178">
        <v>170</v>
      </c>
      <c r="R724" s="177">
        <v>30</v>
      </c>
      <c r="S724" s="171" t="s">
        <v>135</v>
      </c>
      <c r="T724" s="171" t="s">
        <v>381</v>
      </c>
      <c r="U724" s="171" t="s">
        <v>2113</v>
      </c>
      <c r="V724" s="171" t="s">
        <v>2239</v>
      </c>
      <c r="W724" s="170"/>
      <c r="X724" s="170"/>
      <c r="Y724" s="170"/>
    </row>
    <row r="725" spans="1:25" s="19" customFormat="1" x14ac:dyDescent="0.2">
      <c r="A725" s="171">
        <v>42853</v>
      </c>
      <c r="B725" s="184" t="s">
        <v>2087</v>
      </c>
      <c r="C725" s="184" t="s">
        <v>2251</v>
      </c>
      <c r="D725" s="184" t="s">
        <v>140</v>
      </c>
      <c r="E725" s="184" t="s">
        <v>143</v>
      </c>
      <c r="F725" s="185">
        <v>42644</v>
      </c>
      <c r="G725" s="177">
        <v>2016</v>
      </c>
      <c r="H725" s="171" t="s">
        <v>410</v>
      </c>
      <c r="I725" s="171" t="str">
        <f t="shared" si="36"/>
        <v>TX</v>
      </c>
      <c r="J725" s="171" t="str">
        <f t="shared" si="37"/>
        <v>MX</v>
      </c>
      <c r="K725" s="171" t="str">
        <f t="shared" si="38"/>
        <v>South Central, Mexico</v>
      </c>
      <c r="L725" s="171" t="str">
        <f>INDEX('State '!$A$1:$C$62,MATCH($I725,'State '!$B:$B,0),3)</f>
        <v>South Central</v>
      </c>
      <c r="M725" s="171" t="str">
        <f>INDEX('State '!$A$1:$C$62,MATCH($J725,'State '!$B:$B,0),3)</f>
        <v>Mexico</v>
      </c>
      <c r="N725" s="171"/>
      <c r="O725" s="178">
        <v>313</v>
      </c>
      <c r="P725" s="178"/>
      <c r="Q725" s="178">
        <v>400</v>
      </c>
      <c r="R725" s="177">
        <v>30</v>
      </c>
      <c r="S725" s="171" t="s">
        <v>135</v>
      </c>
      <c r="T725" s="171" t="s">
        <v>381</v>
      </c>
      <c r="U725" s="171" t="s">
        <v>382</v>
      </c>
      <c r="V725" s="171" t="s">
        <v>2239</v>
      </c>
      <c r="W725" s="170"/>
      <c r="X725" s="170"/>
      <c r="Y725" s="170"/>
    </row>
    <row r="726" spans="1:25" s="19" customFormat="1" ht="25.5" x14ac:dyDescent="0.2">
      <c r="A726" s="225">
        <v>44008</v>
      </c>
      <c r="B726" s="223" t="s">
        <v>2892</v>
      </c>
      <c r="C726" s="223" t="s">
        <v>260</v>
      </c>
      <c r="D726" s="223" t="s">
        <v>134</v>
      </c>
      <c r="E726" s="223" t="s">
        <v>143</v>
      </c>
      <c r="F726" s="63">
        <v>43804</v>
      </c>
      <c r="G726" s="104">
        <v>2019</v>
      </c>
      <c r="H726" s="225" t="s">
        <v>30</v>
      </c>
      <c r="I726" s="225" t="str">
        <f t="shared" si="36"/>
        <v>MN</v>
      </c>
      <c r="J726" s="225" t="str">
        <f t="shared" si="37"/>
        <v>MN</v>
      </c>
      <c r="K726" s="231" t="str">
        <f t="shared" si="38"/>
        <v>Midwest</v>
      </c>
      <c r="L726" s="225" t="str">
        <f>INDEX('State '!$A$1:$C$62,MATCH($I726,'State '!$B:$B,0),3)</f>
        <v>Midwest</v>
      </c>
      <c r="M726" s="225" t="str">
        <f>INDEX('State '!$A$1:$C$62,MATCH($J726,'State '!$B:$B,0),3)</f>
        <v>Midwest</v>
      </c>
      <c r="N726" s="225"/>
      <c r="O726" s="178">
        <v>43</v>
      </c>
      <c r="P726" s="199">
        <v>12.3</v>
      </c>
      <c r="Q726" s="165">
        <v>37.093000000000004</v>
      </c>
      <c r="R726" s="104">
        <v>16</v>
      </c>
      <c r="S726" s="225"/>
      <c r="T726" s="225" t="s">
        <v>381</v>
      </c>
      <c r="U726" s="225" t="s">
        <v>2749</v>
      </c>
      <c r="V726" s="225" t="s">
        <v>2236</v>
      </c>
      <c r="W726" s="223"/>
      <c r="X726" s="223"/>
      <c r="Y726" s="156" t="s">
        <v>2850</v>
      </c>
    </row>
    <row r="727" spans="1:25" s="19" customFormat="1" x14ac:dyDescent="0.2">
      <c r="A727" s="171">
        <v>42601</v>
      </c>
      <c r="B727" s="184" t="s">
        <v>2033</v>
      </c>
      <c r="C727" s="184" t="s">
        <v>1932</v>
      </c>
      <c r="D727" s="184" t="s">
        <v>134</v>
      </c>
      <c r="E727" s="184" t="s">
        <v>143</v>
      </c>
      <c r="F727" s="185">
        <v>42583</v>
      </c>
      <c r="G727" s="177">
        <v>2016</v>
      </c>
      <c r="H727" s="171" t="s">
        <v>386</v>
      </c>
      <c r="I727" s="171" t="str">
        <f t="shared" si="36"/>
        <v>PA</v>
      </c>
      <c r="J727" s="171" t="str">
        <f t="shared" si="37"/>
        <v>MD</v>
      </c>
      <c r="K727" s="171" t="str">
        <f t="shared" si="38"/>
        <v>Northeast</v>
      </c>
      <c r="L727" s="171" t="str">
        <f>INDEX('State '!$A$1:$C$62,MATCH($I727,'State '!$B:$B,0),3)</f>
        <v>Northeast</v>
      </c>
      <c r="M727" s="171" t="str">
        <f>INDEX('State '!$A$1:$C$62,MATCH($J727,'State '!$B:$B,0),3)</f>
        <v>Northeast</v>
      </c>
      <c r="N727" s="171"/>
      <c r="O727" s="178">
        <v>80</v>
      </c>
      <c r="P727" s="178">
        <v>11</v>
      </c>
      <c r="Q727" s="178">
        <v>192</v>
      </c>
      <c r="R727" s="177">
        <v>20</v>
      </c>
      <c r="S727" s="171" t="s">
        <v>135</v>
      </c>
      <c r="T727" s="171" t="s">
        <v>381</v>
      </c>
      <c r="U727" s="171" t="s">
        <v>2108</v>
      </c>
      <c r="V727" s="171" t="s">
        <v>2239</v>
      </c>
      <c r="W727" s="170"/>
      <c r="X727" s="170"/>
      <c r="Y727" s="170"/>
    </row>
    <row r="728" spans="1:25" s="19" customFormat="1" x14ac:dyDescent="0.2">
      <c r="A728" s="171">
        <v>41969</v>
      </c>
      <c r="B728" s="184" t="s">
        <v>1963</v>
      </c>
      <c r="C728" s="172" t="s">
        <v>206</v>
      </c>
      <c r="D728" s="184" t="s">
        <v>140</v>
      </c>
      <c r="E728" s="184" t="s">
        <v>143</v>
      </c>
      <c r="F728" s="185">
        <v>41939</v>
      </c>
      <c r="G728" s="177">
        <v>2014</v>
      </c>
      <c r="H728" s="171" t="s">
        <v>7</v>
      </c>
      <c r="I728" s="171" t="str">
        <f t="shared" si="36"/>
        <v>PA</v>
      </c>
      <c r="J728" s="171" t="str">
        <f t="shared" si="37"/>
        <v>PA</v>
      </c>
      <c r="K728" s="171" t="str">
        <f t="shared" si="38"/>
        <v>Northeast</v>
      </c>
      <c r="L728" s="171" t="str">
        <f>INDEX('State '!$A$1:$C$62,MATCH($I728,'State '!$B:$B,0),3)</f>
        <v>Northeast</v>
      </c>
      <c r="M728" s="171" t="str">
        <f>INDEX('State '!$A$1:$C$62,MATCH($J728,'State '!$B:$B,0),3)</f>
        <v>Northeast</v>
      </c>
      <c r="N728" s="171"/>
      <c r="O728" s="178">
        <v>92</v>
      </c>
      <c r="P728" s="178">
        <v>0</v>
      </c>
      <c r="Q728" s="178">
        <v>230</v>
      </c>
      <c r="R728" s="177"/>
      <c r="S728" s="171" t="s">
        <v>135</v>
      </c>
      <c r="T728" s="171" t="s">
        <v>381</v>
      </c>
      <c r="U728" s="171" t="s">
        <v>1964</v>
      </c>
      <c r="V728" s="171"/>
      <c r="W728" s="170"/>
      <c r="X728" s="170"/>
      <c r="Y728" s="170"/>
    </row>
    <row r="729" spans="1:25" s="19" customFormat="1" ht="38.25" x14ac:dyDescent="0.2">
      <c r="A729" s="196">
        <v>44064</v>
      </c>
      <c r="B729" s="184" t="s">
        <v>2709</v>
      </c>
      <c r="C729" s="184" t="s">
        <v>2708</v>
      </c>
      <c r="D729" s="184" t="s">
        <v>134</v>
      </c>
      <c r="E729" s="184" t="s">
        <v>143</v>
      </c>
      <c r="F729" s="185">
        <v>44064</v>
      </c>
      <c r="G729" s="177">
        <v>2020</v>
      </c>
      <c r="H729" s="171" t="s">
        <v>34</v>
      </c>
      <c r="I729" s="171" t="s">
        <v>34</v>
      </c>
      <c r="J729" s="171" t="s">
        <v>34</v>
      </c>
      <c r="K729" s="171" t="s">
        <v>9</v>
      </c>
      <c r="L729" s="171" t="s">
        <v>9</v>
      </c>
      <c r="M729" s="171" t="s">
        <v>9</v>
      </c>
      <c r="N729" s="171"/>
      <c r="O729" s="178">
        <v>31</v>
      </c>
      <c r="P729" s="178">
        <v>8.8000000000000007</v>
      </c>
      <c r="Q729" s="178"/>
      <c r="R729" s="177">
        <v>24</v>
      </c>
      <c r="S729" s="171" t="s">
        <v>138</v>
      </c>
      <c r="T729" s="171" t="s">
        <v>2710</v>
      </c>
      <c r="U729" s="171"/>
      <c r="V729" s="171" t="s">
        <v>2236</v>
      </c>
      <c r="W729" s="170" t="s">
        <v>2712</v>
      </c>
      <c r="X729" s="170" t="s">
        <v>2907</v>
      </c>
      <c r="Y729" s="241" t="s">
        <v>3148</v>
      </c>
    </row>
    <row r="730" spans="1:25" s="19" customFormat="1" x14ac:dyDescent="0.2">
      <c r="A730" s="171">
        <v>42990</v>
      </c>
      <c r="B730" s="184" t="s">
        <v>2242</v>
      </c>
      <c r="C730" s="184" t="s">
        <v>2011</v>
      </c>
      <c r="D730" s="184" t="s">
        <v>136</v>
      </c>
      <c r="E730" s="184" t="s">
        <v>143</v>
      </c>
      <c r="F730" s="185">
        <v>42979</v>
      </c>
      <c r="G730" s="177">
        <v>2017</v>
      </c>
      <c r="H730" s="171" t="s">
        <v>2400</v>
      </c>
      <c r="I730" s="171" t="str">
        <f t="shared" ref="I730:I793" si="39">LEFT($H730,2)</f>
        <v>PA</v>
      </c>
      <c r="J730" s="171" t="str">
        <f t="shared" ref="J730:J745" si="40">RIGHT($H730,2)</f>
        <v>MI</v>
      </c>
      <c r="K730" s="176" t="str">
        <f t="shared" ref="K730:K793" si="41">IF($L730=$M730,L730,CONCATENATE($L730,", ",IF(ISBLANK(N730),"",CONCATENATE(N730,", ")),$M730))</f>
        <v>Northeast, Midwest</v>
      </c>
      <c r="L730" s="171" t="str">
        <f>INDEX('State '!$A$1:$C$62,MATCH($I730,'State '!$B:$B,0),3)</f>
        <v>Northeast</v>
      </c>
      <c r="M730" s="171" t="str">
        <f>INDEX('State '!$A$1:$C$62,MATCH($J730,'State '!$B:$B,0),3)</f>
        <v>Midwest</v>
      </c>
      <c r="N730" s="171"/>
      <c r="O730" s="178">
        <v>3000</v>
      </c>
      <c r="P730" s="178">
        <v>711</v>
      </c>
      <c r="Q730" s="178">
        <v>1700</v>
      </c>
      <c r="R730" s="177">
        <v>42</v>
      </c>
      <c r="S730" s="171" t="s">
        <v>135</v>
      </c>
      <c r="T730" s="171" t="s">
        <v>381</v>
      </c>
      <c r="U730" s="171" t="s">
        <v>2071</v>
      </c>
      <c r="V730" s="171" t="s">
        <v>2239</v>
      </c>
      <c r="W730" s="170"/>
      <c r="X730" s="170"/>
      <c r="Y730" s="170"/>
    </row>
    <row r="731" spans="1:25" s="19" customFormat="1" x14ac:dyDescent="0.2">
      <c r="A731" s="171">
        <v>43252</v>
      </c>
      <c r="B731" s="184" t="s">
        <v>2243</v>
      </c>
      <c r="C731" s="184" t="s">
        <v>2011</v>
      </c>
      <c r="D731" s="184" t="s">
        <v>136</v>
      </c>
      <c r="E731" s="184" t="s">
        <v>143</v>
      </c>
      <c r="F731" s="185">
        <v>43252</v>
      </c>
      <c r="G731" s="177">
        <v>2018</v>
      </c>
      <c r="H731" s="171" t="s">
        <v>2400</v>
      </c>
      <c r="I731" s="171" t="str">
        <f t="shared" si="39"/>
        <v>PA</v>
      </c>
      <c r="J731" s="171" t="str">
        <f t="shared" si="40"/>
        <v>MI</v>
      </c>
      <c r="K731" s="176" t="str">
        <f t="shared" si="41"/>
        <v>Northeast, Midwest</v>
      </c>
      <c r="L731" s="171" t="str">
        <f>INDEX('State '!$A$1:$C$62,MATCH($I731,'State '!$B:$B,0),3)</f>
        <v>Northeast</v>
      </c>
      <c r="M731" s="171" t="str">
        <f>INDEX('State '!$A$1:$C$62,MATCH($J731,'State '!$B:$B,0),3)</f>
        <v>Midwest</v>
      </c>
      <c r="N731" s="171"/>
      <c r="O731" s="178">
        <v>1220</v>
      </c>
      <c r="P731" s="178"/>
      <c r="Q731" s="178">
        <v>1550</v>
      </c>
      <c r="R731" s="177"/>
      <c r="S731" s="171" t="s">
        <v>135</v>
      </c>
      <c r="T731" s="171" t="s">
        <v>381</v>
      </c>
      <c r="U731" s="171" t="s">
        <v>2071</v>
      </c>
      <c r="V731" s="171" t="s">
        <v>2239</v>
      </c>
      <c r="W731" s="170"/>
      <c r="X731" s="170"/>
      <c r="Y731" s="170"/>
    </row>
    <row r="732" spans="1:25" s="19" customFormat="1" x14ac:dyDescent="0.2">
      <c r="A732" s="171">
        <v>40585</v>
      </c>
      <c r="B732" s="172" t="s">
        <v>533</v>
      </c>
      <c r="C732" s="172" t="s">
        <v>238</v>
      </c>
      <c r="D732" s="172" t="s">
        <v>136</v>
      </c>
      <c r="E732" s="173" t="s">
        <v>143</v>
      </c>
      <c r="F732" s="174">
        <v>40752</v>
      </c>
      <c r="G732" s="181">
        <v>2011</v>
      </c>
      <c r="H732" s="171" t="s">
        <v>534</v>
      </c>
      <c r="I732" s="171" t="str">
        <f t="shared" si="39"/>
        <v>WY</v>
      </c>
      <c r="J732" s="171" t="str">
        <f t="shared" si="40"/>
        <v>OR</v>
      </c>
      <c r="K732" s="171" t="str">
        <f t="shared" si="41"/>
        <v>Mountain, Pacific</v>
      </c>
      <c r="L732" s="171" t="str">
        <f>INDEX('State '!$A$1:$C$62,MATCH($I732,'State '!$B:$B,0),3)</f>
        <v>Mountain</v>
      </c>
      <c r="M732" s="171" t="str">
        <f>INDEX('State '!$A$1:$C$62,MATCH($J732,'State '!$B:$B,0),3)</f>
        <v>Pacific</v>
      </c>
      <c r="N732" s="171"/>
      <c r="O732" s="178">
        <v>2960</v>
      </c>
      <c r="P732" s="177">
        <v>672.5</v>
      </c>
      <c r="Q732" s="177">
        <v>1500</v>
      </c>
      <c r="R732" s="178">
        <v>42</v>
      </c>
      <c r="S732" s="179" t="s">
        <v>135</v>
      </c>
      <c r="T732" s="176" t="s">
        <v>381</v>
      </c>
      <c r="U732" s="180" t="s">
        <v>535</v>
      </c>
      <c r="V732" s="171"/>
      <c r="W732" s="170"/>
      <c r="X732" s="170"/>
      <c r="Y732" s="170"/>
    </row>
    <row r="733" spans="1:25" s="19" customFormat="1" x14ac:dyDescent="0.2">
      <c r="A733" s="171">
        <v>42619</v>
      </c>
      <c r="B733" s="184" t="s">
        <v>2053</v>
      </c>
      <c r="C733" s="184" t="s">
        <v>2279</v>
      </c>
      <c r="D733" s="184" t="s">
        <v>134</v>
      </c>
      <c r="E733" s="173" t="s">
        <v>143</v>
      </c>
      <c r="F733" s="185"/>
      <c r="G733" s="177">
        <v>2011</v>
      </c>
      <c r="H733" s="171" t="s">
        <v>29</v>
      </c>
      <c r="I733" s="171" t="str">
        <f t="shared" si="39"/>
        <v>WY</v>
      </c>
      <c r="J733" s="171" t="str">
        <f t="shared" si="40"/>
        <v>WY</v>
      </c>
      <c r="K733" s="171" t="str">
        <f t="shared" si="41"/>
        <v>Mountain</v>
      </c>
      <c r="L733" s="171" t="str">
        <f>INDEX('State '!$A$1:$C$62,MATCH($I733,'State '!$B:$B,0),3)</f>
        <v>Mountain</v>
      </c>
      <c r="M733" s="171" t="str">
        <f>INDEX('State '!$A$1:$C$62,MATCH($J733,'State '!$B:$B,0),3)</f>
        <v>Mountain</v>
      </c>
      <c r="N733" s="171"/>
      <c r="O733" s="178"/>
      <c r="P733" s="178"/>
      <c r="Q733" s="178"/>
      <c r="R733" s="177" t="s">
        <v>1129</v>
      </c>
      <c r="S733" s="171" t="s">
        <v>135</v>
      </c>
      <c r="T733" s="171" t="s">
        <v>381</v>
      </c>
      <c r="U733" s="171" t="s">
        <v>2280</v>
      </c>
      <c r="V733" s="171"/>
      <c r="W733" s="170"/>
      <c r="X733" s="170"/>
      <c r="Y733" s="170"/>
    </row>
    <row r="734" spans="1:25" s="19" customFormat="1" ht="25.5" x14ac:dyDescent="0.2">
      <c r="A734" s="171">
        <v>42900</v>
      </c>
      <c r="B734" s="184" t="s">
        <v>2197</v>
      </c>
      <c r="C734" s="184" t="s">
        <v>2196</v>
      </c>
      <c r="D734" s="184" t="s">
        <v>136</v>
      </c>
      <c r="E734" s="184" t="s">
        <v>143</v>
      </c>
      <c r="F734" s="185">
        <v>42893</v>
      </c>
      <c r="G734" s="177">
        <v>2017</v>
      </c>
      <c r="H734" s="171" t="s">
        <v>2037</v>
      </c>
      <c r="I734" s="171" t="str">
        <f t="shared" si="39"/>
        <v>AL</v>
      </c>
      <c r="J734" s="171" t="str">
        <f t="shared" si="40"/>
        <v>FL</v>
      </c>
      <c r="K734" s="176" t="str">
        <f t="shared" si="41"/>
        <v>South Central, Southeast</v>
      </c>
      <c r="L734" s="171" t="str">
        <f>INDEX('State '!$A$1:$C$62,MATCH($I734,'State '!$B:$B,0),3)</f>
        <v>South Central</v>
      </c>
      <c r="M734" s="171" t="str">
        <f>INDEX('State '!$A$1:$C$62,MATCH($J734,'State '!$B:$B,0),3)</f>
        <v>Southeast</v>
      </c>
      <c r="N734" s="171"/>
      <c r="O734" s="178">
        <v>3200</v>
      </c>
      <c r="P734" s="178">
        <v>516.20000000000005</v>
      </c>
      <c r="Q734" s="178">
        <v>830</v>
      </c>
      <c r="R734" s="177">
        <v>36</v>
      </c>
      <c r="S734" s="171" t="s">
        <v>1870</v>
      </c>
      <c r="T734" s="171" t="s">
        <v>381</v>
      </c>
      <c r="U734" s="171" t="s">
        <v>2172</v>
      </c>
      <c r="V734" s="171" t="s">
        <v>2239</v>
      </c>
      <c r="W734" s="170"/>
      <c r="X734" s="170"/>
      <c r="Y734" s="170"/>
    </row>
    <row r="735" spans="1:25" s="19" customFormat="1" ht="25.5" x14ac:dyDescent="0.2">
      <c r="A735" s="225">
        <v>44078</v>
      </c>
      <c r="B735" s="223" t="s">
        <v>2809</v>
      </c>
      <c r="C735" s="223" t="s">
        <v>239</v>
      </c>
      <c r="D735" s="223" t="s">
        <v>136</v>
      </c>
      <c r="E735" s="223" t="s">
        <v>143</v>
      </c>
      <c r="F735" s="63">
        <v>44068</v>
      </c>
      <c r="G735" s="64">
        <v>2020</v>
      </c>
      <c r="H735" s="225" t="s">
        <v>2810</v>
      </c>
      <c r="I735" s="225" t="str">
        <f t="shared" si="39"/>
        <v>LA</v>
      </c>
      <c r="J735" s="225" t="str">
        <f t="shared" si="40"/>
        <v>TX</v>
      </c>
      <c r="K735" s="231" t="str">
        <f t="shared" si="41"/>
        <v>South Central</v>
      </c>
      <c r="L735" s="225" t="str">
        <f>INDEX('State '!$A$1:$C$62,MATCH($I735,'State '!$B:$B,0),3)</f>
        <v>South Central</v>
      </c>
      <c r="M735" s="225" t="str">
        <f>INDEX('State '!$A$1:$C$62,MATCH($J735,'State '!$B:$B,0),3)</f>
        <v>South Central</v>
      </c>
      <c r="N735" s="225"/>
      <c r="O735" s="178"/>
      <c r="P735" s="178">
        <v>22</v>
      </c>
      <c r="Q735" s="165">
        <v>500</v>
      </c>
      <c r="R735" s="104">
        <v>30</v>
      </c>
      <c r="S735" s="225" t="s">
        <v>135</v>
      </c>
      <c r="T735" s="225" t="s">
        <v>381</v>
      </c>
      <c r="U735" s="225" t="s">
        <v>2811</v>
      </c>
      <c r="V735" s="225" t="s">
        <v>2239</v>
      </c>
      <c r="W735" s="223" t="s">
        <v>2812</v>
      </c>
      <c r="X735" s="223"/>
      <c r="Y735" s="226"/>
    </row>
    <row r="736" spans="1:25" s="19" customFormat="1" x14ac:dyDescent="0.2">
      <c r="A736" s="171">
        <v>39990</v>
      </c>
      <c r="B736" s="184" t="s">
        <v>971</v>
      </c>
      <c r="C736" s="184" t="s">
        <v>307</v>
      </c>
      <c r="D736" s="184" t="s">
        <v>134</v>
      </c>
      <c r="E736" s="184" t="s">
        <v>143</v>
      </c>
      <c r="F736" s="185">
        <v>39355</v>
      </c>
      <c r="G736" s="177">
        <v>2007</v>
      </c>
      <c r="H736" s="171" t="s">
        <v>433</v>
      </c>
      <c r="I736" s="171" t="str">
        <f t="shared" si="39"/>
        <v>TX</v>
      </c>
      <c r="J736" s="171" t="str">
        <f t="shared" si="40"/>
        <v>LA</v>
      </c>
      <c r="K736" s="171" t="str">
        <f t="shared" si="41"/>
        <v>South Central</v>
      </c>
      <c r="L736" s="171" t="str">
        <f>INDEX('State '!$A$1:$C$62,MATCH($I736,'State '!$B:$B,0),3)</f>
        <v>South Central</v>
      </c>
      <c r="M736" s="171" t="str">
        <f>INDEX('State '!$A$1:$C$62,MATCH($J736,'State '!$B:$B,0),3)</f>
        <v>South Central</v>
      </c>
      <c r="N736" s="171"/>
      <c r="O736" s="178">
        <v>16</v>
      </c>
      <c r="P736" s="178"/>
      <c r="Q736" s="178">
        <v>50</v>
      </c>
      <c r="R736" s="177"/>
      <c r="S736" s="171" t="s">
        <v>135</v>
      </c>
      <c r="T736" s="171" t="s">
        <v>381</v>
      </c>
      <c r="U736" s="171" t="s">
        <v>916</v>
      </c>
      <c r="V736" s="171"/>
      <c r="W736" s="170"/>
      <c r="X736" s="170"/>
      <c r="Y736" s="170"/>
    </row>
    <row r="737" spans="1:25" s="19" customFormat="1" ht="38.25" x14ac:dyDescent="0.2">
      <c r="A737" s="225">
        <v>44217</v>
      </c>
      <c r="B737" s="223" t="s">
        <v>3098</v>
      </c>
      <c r="C737" s="83" t="s">
        <v>2594</v>
      </c>
      <c r="D737" s="223" t="s">
        <v>140</v>
      </c>
      <c r="E737" s="223" t="s">
        <v>143</v>
      </c>
      <c r="F737" s="63">
        <v>44071</v>
      </c>
      <c r="G737" s="104">
        <v>2020</v>
      </c>
      <c r="H737" s="225" t="s">
        <v>1987</v>
      </c>
      <c r="I737" s="225" t="str">
        <f t="shared" si="39"/>
        <v>PA</v>
      </c>
      <c r="J737" s="225" t="str">
        <f t="shared" si="40"/>
        <v>OH</v>
      </c>
      <c r="K737" s="231" t="str">
        <f t="shared" si="41"/>
        <v>Northeast</v>
      </c>
      <c r="L737" s="225" t="str">
        <f>INDEX('State '!$A$1:$C$62,MATCH($I737,'State '!$B:$B,0),3)</f>
        <v>Northeast</v>
      </c>
      <c r="M737" s="225" t="str">
        <f>INDEX('State '!$A$1:$C$62,MATCH($J737,'State '!$B:$B,0),3)</f>
        <v>Northeast</v>
      </c>
      <c r="N737" s="225"/>
      <c r="O737" s="178">
        <v>24</v>
      </c>
      <c r="P737" s="178">
        <v>1.75</v>
      </c>
      <c r="Q737" s="165">
        <v>120</v>
      </c>
      <c r="R737" s="104"/>
      <c r="S737" s="225" t="s">
        <v>135</v>
      </c>
      <c r="T737" s="114" t="s">
        <v>381</v>
      </c>
      <c r="U737" s="225" t="s">
        <v>3104</v>
      </c>
      <c r="V737" s="225" t="s">
        <v>2239</v>
      </c>
      <c r="W737" s="223" t="s">
        <v>3100</v>
      </c>
      <c r="X737" s="223"/>
      <c r="Y737" s="167" t="s">
        <v>3099</v>
      </c>
    </row>
    <row r="738" spans="1:25" s="19" customFormat="1" ht="25.5" x14ac:dyDescent="0.2">
      <c r="A738" s="196">
        <v>43454</v>
      </c>
      <c r="B738" s="184" t="s">
        <v>2758</v>
      </c>
      <c r="C738" s="172" t="s">
        <v>221</v>
      </c>
      <c r="D738" s="184" t="s">
        <v>134</v>
      </c>
      <c r="E738" s="184" t="s">
        <v>143</v>
      </c>
      <c r="F738" s="185">
        <v>43445</v>
      </c>
      <c r="G738" s="177">
        <v>2018</v>
      </c>
      <c r="H738" s="171" t="s">
        <v>0</v>
      </c>
      <c r="I738" s="171" t="str">
        <f t="shared" si="39"/>
        <v>LA</v>
      </c>
      <c r="J738" s="171" t="str">
        <f t="shared" si="40"/>
        <v>LA</v>
      </c>
      <c r="K738" s="176" t="str">
        <f t="shared" si="41"/>
        <v>South Central</v>
      </c>
      <c r="L738" s="171" t="str">
        <f>INDEX('State '!$A$1:$C$62,MATCH($I738,'State '!$B:$B,0),3)</f>
        <v>South Central</v>
      </c>
      <c r="M738" s="171" t="str">
        <f>INDEX('State '!$A$1:$C$62,MATCH($J738,'State '!$B:$B,0),3)</f>
        <v>South Central</v>
      </c>
      <c r="N738" s="171"/>
      <c r="O738" s="178">
        <v>151</v>
      </c>
      <c r="P738" s="178"/>
      <c r="Q738" s="178">
        <v>600</v>
      </c>
      <c r="R738" s="177"/>
      <c r="S738" s="171" t="s">
        <v>138</v>
      </c>
      <c r="T738" s="171" t="s">
        <v>381</v>
      </c>
      <c r="U738" s="171" t="s">
        <v>2420</v>
      </c>
      <c r="V738" s="171" t="s">
        <v>2236</v>
      </c>
      <c r="W738" s="170" t="s">
        <v>2277</v>
      </c>
      <c r="X738" s="170"/>
      <c r="Y738" s="170"/>
    </row>
    <row r="739" spans="1:25" s="19" customFormat="1" x14ac:dyDescent="0.2">
      <c r="A739" s="171">
        <v>40388</v>
      </c>
      <c r="B739" s="172" t="s">
        <v>830</v>
      </c>
      <c r="C739" s="184" t="s">
        <v>1881</v>
      </c>
      <c r="D739" s="172" t="s">
        <v>140</v>
      </c>
      <c r="E739" s="173" t="s">
        <v>143</v>
      </c>
      <c r="F739" s="174">
        <v>39566</v>
      </c>
      <c r="G739" s="181">
        <v>2008</v>
      </c>
      <c r="H739" s="171" t="s">
        <v>0</v>
      </c>
      <c r="I739" s="171" t="str">
        <f t="shared" si="39"/>
        <v>LA</v>
      </c>
      <c r="J739" s="171" t="str">
        <f t="shared" si="40"/>
        <v>LA</v>
      </c>
      <c r="K739" s="171" t="str">
        <f t="shared" si="41"/>
        <v>South Central</v>
      </c>
      <c r="L739" s="171" t="str">
        <f>INDEX('State '!$A$1:$C$62,MATCH($I739,'State '!$B:$B,0),3)</f>
        <v>South Central</v>
      </c>
      <c r="M739" s="171" t="str">
        <f>INDEX('State '!$A$1:$C$62,MATCH($J739,'State '!$B:$B,0),3)</f>
        <v>South Central</v>
      </c>
      <c r="N739" s="171"/>
      <c r="O739" s="178">
        <v>350</v>
      </c>
      <c r="P739" s="177">
        <v>16</v>
      </c>
      <c r="Q739" s="177">
        <v>2000</v>
      </c>
      <c r="R739" s="178">
        <v>42</v>
      </c>
      <c r="S739" s="179" t="s">
        <v>135</v>
      </c>
      <c r="T739" s="176" t="s">
        <v>381</v>
      </c>
      <c r="U739" s="180" t="s">
        <v>831</v>
      </c>
      <c r="V739" s="171"/>
      <c r="W739" s="170"/>
      <c r="X739" s="170"/>
      <c r="Y739" s="170"/>
    </row>
    <row r="740" spans="1:25" s="19" customFormat="1" x14ac:dyDescent="0.2">
      <c r="A740" s="171">
        <v>41614</v>
      </c>
      <c r="B740" s="184" t="s">
        <v>422</v>
      </c>
      <c r="C740" s="184" t="s">
        <v>223</v>
      </c>
      <c r="D740" s="184" t="s">
        <v>140</v>
      </c>
      <c r="E740" s="184" t="s">
        <v>143</v>
      </c>
      <c r="F740" s="185">
        <v>41579</v>
      </c>
      <c r="G740" s="177">
        <v>2013</v>
      </c>
      <c r="H740" s="171" t="s">
        <v>7</v>
      </c>
      <c r="I740" s="171" t="str">
        <f t="shared" si="39"/>
        <v>PA</v>
      </c>
      <c r="J740" s="171" t="str">
        <f t="shared" si="40"/>
        <v>PA</v>
      </c>
      <c r="K740" s="171" t="str">
        <f t="shared" si="41"/>
        <v>Northeast</v>
      </c>
      <c r="L740" s="171" t="str">
        <f>INDEX('State '!$A$1:$C$62,MATCH($I740,'State '!$B:$B,0),3)</f>
        <v>Northeast</v>
      </c>
      <c r="M740" s="171" t="str">
        <f>INDEX('State '!$A$1:$C$62,MATCH($J740,'State '!$B:$B,0),3)</f>
        <v>Northeast</v>
      </c>
      <c r="N740" s="171"/>
      <c r="O740" s="178">
        <v>16.760000000000002</v>
      </c>
      <c r="P740" s="178">
        <v>3.6</v>
      </c>
      <c r="Q740" s="178">
        <v>92</v>
      </c>
      <c r="R740" s="177">
        <v>24</v>
      </c>
      <c r="S740" s="171" t="s">
        <v>135</v>
      </c>
      <c r="T740" s="171" t="s">
        <v>381</v>
      </c>
      <c r="U740" s="171" t="s">
        <v>2200</v>
      </c>
      <c r="V740" s="171"/>
      <c r="W740" s="170"/>
      <c r="X740" s="170"/>
      <c r="Y740" s="170"/>
    </row>
    <row r="741" spans="1:25" s="19" customFormat="1" x14ac:dyDescent="0.2">
      <c r="A741" s="225">
        <v>44099</v>
      </c>
      <c r="B741" s="223" t="s">
        <v>2795</v>
      </c>
      <c r="C741" s="223" t="s">
        <v>2127</v>
      </c>
      <c r="D741" s="223" t="s">
        <v>140</v>
      </c>
      <c r="E741" s="112" t="s">
        <v>143</v>
      </c>
      <c r="F741" s="63">
        <v>44102</v>
      </c>
      <c r="G741" s="64">
        <v>2020</v>
      </c>
      <c r="H741" s="225" t="s">
        <v>6</v>
      </c>
      <c r="I741" s="225" t="str">
        <f t="shared" si="39"/>
        <v>TX</v>
      </c>
      <c r="J741" s="225" t="str">
        <f t="shared" si="40"/>
        <v>TX</v>
      </c>
      <c r="K741" s="231" t="str">
        <f t="shared" si="41"/>
        <v>South Central</v>
      </c>
      <c r="L741" s="225" t="str">
        <f>INDEX('State '!$A$1:$C$62,MATCH($I741,'State '!$B:$B,0),3)</f>
        <v>South Central</v>
      </c>
      <c r="M741" s="225" t="str">
        <f>INDEX('State '!$A$1:$C$62,MATCH($J741,'State '!$B:$B,0),3)</f>
        <v>South Central</v>
      </c>
      <c r="N741" s="225"/>
      <c r="O741" s="178">
        <v>49.1</v>
      </c>
      <c r="P741" s="178">
        <v>16.84</v>
      </c>
      <c r="Q741" s="165">
        <v>500</v>
      </c>
      <c r="R741" s="104">
        <v>30</v>
      </c>
      <c r="S741" s="225" t="s">
        <v>138</v>
      </c>
      <c r="T741" s="225"/>
      <c r="U741" s="225" t="s">
        <v>2796</v>
      </c>
      <c r="V741" s="225" t="s">
        <v>2236</v>
      </c>
      <c r="W741" s="223" t="s">
        <v>2677</v>
      </c>
      <c r="X741" s="223"/>
      <c r="Y741" s="226"/>
    </row>
    <row r="742" spans="1:25" s="19" customFormat="1" x14ac:dyDescent="0.2">
      <c r="A742" s="196">
        <v>42865</v>
      </c>
      <c r="B742" s="184" t="s">
        <v>2027</v>
      </c>
      <c r="C742" s="184" t="s">
        <v>200</v>
      </c>
      <c r="D742" s="184" t="s">
        <v>134</v>
      </c>
      <c r="E742" s="184" t="s">
        <v>143</v>
      </c>
      <c r="F742" s="185">
        <v>42704</v>
      </c>
      <c r="G742" s="177">
        <v>2016</v>
      </c>
      <c r="H742" s="171" t="s">
        <v>36</v>
      </c>
      <c r="I742" s="171" t="str">
        <f t="shared" si="39"/>
        <v>MA</v>
      </c>
      <c r="J742" s="171" t="str">
        <f t="shared" si="40"/>
        <v>MA</v>
      </c>
      <c r="K742" s="171" t="str">
        <f t="shared" si="41"/>
        <v>Northeast</v>
      </c>
      <c r="L742" s="171" t="str">
        <f>INDEX('State '!$A$1:$C$62,MATCH($I742,'State '!$B:$B,0),3)</f>
        <v>Northeast</v>
      </c>
      <c r="M742" s="171" t="str">
        <f>INDEX('State '!$A$1:$C$62,MATCH($J742,'State '!$B:$B,0),3)</f>
        <v>Northeast</v>
      </c>
      <c r="N742" s="171"/>
      <c r="O742" s="178">
        <v>63</v>
      </c>
      <c r="P742" s="178">
        <v>1.2</v>
      </c>
      <c r="Q742" s="178">
        <v>115</v>
      </c>
      <c r="R742" s="177">
        <v>16</v>
      </c>
      <c r="S742" s="171" t="s">
        <v>135</v>
      </c>
      <c r="T742" s="171" t="s">
        <v>381</v>
      </c>
      <c r="U742" s="171" t="s">
        <v>2028</v>
      </c>
      <c r="V742" s="171" t="s">
        <v>2236</v>
      </c>
      <c r="W742" s="170"/>
      <c r="X742" s="170"/>
      <c r="Y742" s="170"/>
    </row>
    <row r="743" spans="1:25" s="19" customFormat="1" x14ac:dyDescent="0.2">
      <c r="A743" s="171">
        <v>39990</v>
      </c>
      <c r="B743" s="184" t="s">
        <v>1124</v>
      </c>
      <c r="C743" s="184" t="s">
        <v>323</v>
      </c>
      <c r="D743" s="184" t="s">
        <v>134</v>
      </c>
      <c r="E743" s="184" t="s">
        <v>143</v>
      </c>
      <c r="F743" s="185">
        <v>38701</v>
      </c>
      <c r="G743" s="177">
        <v>2005</v>
      </c>
      <c r="H743" s="171" t="s">
        <v>40</v>
      </c>
      <c r="I743" s="171" t="str">
        <f t="shared" si="39"/>
        <v>AZ</v>
      </c>
      <c r="J743" s="171" t="str">
        <f t="shared" si="40"/>
        <v>AZ</v>
      </c>
      <c r="K743" s="171" t="str">
        <f t="shared" si="41"/>
        <v>Mountain</v>
      </c>
      <c r="L743" s="171" t="str">
        <f>INDEX('State '!$A$1:$C$62,MATCH($I743,'State '!$B:$B,0),3)</f>
        <v>Mountain</v>
      </c>
      <c r="M743" s="171" t="str">
        <f>INDEX('State '!$A$1:$C$62,MATCH($J743,'State '!$B:$B,0),3)</f>
        <v>Mountain</v>
      </c>
      <c r="N743" s="171"/>
      <c r="O743" s="178">
        <v>2</v>
      </c>
      <c r="P743" s="178">
        <v>3.2</v>
      </c>
      <c r="Q743" s="178">
        <v>1.7</v>
      </c>
      <c r="R743" s="177">
        <v>12</v>
      </c>
      <c r="S743" s="171" t="s">
        <v>138</v>
      </c>
      <c r="T743" s="171" t="s">
        <v>187</v>
      </c>
      <c r="U743" s="171" t="s">
        <v>382</v>
      </c>
      <c r="V743" s="171"/>
      <c r="W743" s="170"/>
      <c r="X743" s="170"/>
      <c r="Y743" s="170"/>
    </row>
    <row r="744" spans="1:25" s="19" customFormat="1" x14ac:dyDescent="0.2">
      <c r="A744" s="171">
        <v>39990</v>
      </c>
      <c r="B744" s="184" t="s">
        <v>1208</v>
      </c>
      <c r="C744" s="184" t="s">
        <v>331</v>
      </c>
      <c r="D744" s="184" t="s">
        <v>134</v>
      </c>
      <c r="E744" s="184" t="s">
        <v>143</v>
      </c>
      <c r="F744" s="185">
        <v>37926</v>
      </c>
      <c r="G744" s="177">
        <v>2003</v>
      </c>
      <c r="H744" s="171" t="s">
        <v>19</v>
      </c>
      <c r="I744" s="171" t="str">
        <f t="shared" si="39"/>
        <v>VA</v>
      </c>
      <c r="J744" s="171" t="str">
        <f t="shared" si="40"/>
        <v>VA</v>
      </c>
      <c r="K744" s="171" t="str">
        <f t="shared" si="41"/>
        <v>Northeast</v>
      </c>
      <c r="L744" s="171" t="str">
        <f>INDEX('State '!$A$1:$C$62,MATCH($I744,'State '!$B:$B,0),3)</f>
        <v>Northeast</v>
      </c>
      <c r="M744" s="171" t="str">
        <f>INDEX('State '!$A$1:$C$62,MATCH($J744,'State '!$B:$B,0),3)</f>
        <v>Northeast</v>
      </c>
      <c r="N744" s="171"/>
      <c r="O744" s="178">
        <v>5.39</v>
      </c>
      <c r="P744" s="178">
        <v>6.7</v>
      </c>
      <c r="Q744" s="178">
        <v>550</v>
      </c>
      <c r="R744" s="177">
        <v>24</v>
      </c>
      <c r="S744" s="171" t="s">
        <v>135</v>
      </c>
      <c r="T744" s="171" t="s">
        <v>381</v>
      </c>
      <c r="U744" s="171" t="s">
        <v>1209</v>
      </c>
      <c r="V744" s="171"/>
      <c r="W744" s="170"/>
      <c r="X744" s="170"/>
      <c r="Y744" s="170"/>
    </row>
    <row r="745" spans="1:25" s="19" customFormat="1" x14ac:dyDescent="0.2">
      <c r="A745" s="171">
        <v>41120</v>
      </c>
      <c r="B745" s="172" t="s">
        <v>1860</v>
      </c>
      <c r="C745" s="172" t="s">
        <v>1775</v>
      </c>
      <c r="D745" s="172" t="s">
        <v>140</v>
      </c>
      <c r="E745" s="173" t="s">
        <v>143</v>
      </c>
      <c r="F745" s="174">
        <v>41487</v>
      </c>
      <c r="G745" s="181">
        <v>2013</v>
      </c>
      <c r="H745" s="171" t="s">
        <v>410</v>
      </c>
      <c r="I745" s="171" t="str">
        <f t="shared" si="39"/>
        <v>TX</v>
      </c>
      <c r="J745" s="171" t="str">
        <f t="shared" si="40"/>
        <v>MX</v>
      </c>
      <c r="K745" s="171" t="str">
        <f t="shared" si="41"/>
        <v>South Central, Mexico</v>
      </c>
      <c r="L745" s="171" t="str">
        <f>INDEX('State '!$A$1:$C$62,MATCH($I745,'State '!$B:$B,0),3)</f>
        <v>South Central</v>
      </c>
      <c r="M745" s="171" t="str">
        <f>INDEX('State '!$A$1:$C$62,MATCH($J745,'State '!$B:$B,0),3)</f>
        <v>Mexico</v>
      </c>
      <c r="N745" s="171"/>
      <c r="O745" s="178"/>
      <c r="P745" s="177"/>
      <c r="Q745" s="177">
        <v>237</v>
      </c>
      <c r="R745" s="178"/>
      <c r="S745" s="179" t="s">
        <v>135</v>
      </c>
      <c r="T745" s="176" t="s">
        <v>381</v>
      </c>
      <c r="U745" s="180" t="s">
        <v>1861</v>
      </c>
      <c r="V745" s="171" t="s">
        <v>2239</v>
      </c>
      <c r="W745" s="170"/>
      <c r="X745" s="170"/>
      <c r="Y745" s="170"/>
    </row>
    <row r="746" spans="1:25" s="19" customFormat="1" ht="25.5" x14ac:dyDescent="0.2">
      <c r="A746" s="225">
        <v>43689</v>
      </c>
      <c r="B746" s="223" t="s">
        <v>2817</v>
      </c>
      <c r="C746" s="223" t="s">
        <v>235</v>
      </c>
      <c r="D746" s="223" t="s">
        <v>140</v>
      </c>
      <c r="E746" s="223" t="s">
        <v>143</v>
      </c>
      <c r="F746" s="63">
        <v>43678</v>
      </c>
      <c r="G746" s="104">
        <v>2019</v>
      </c>
      <c r="H746" s="225" t="s">
        <v>18</v>
      </c>
      <c r="I746" s="225" t="str">
        <f t="shared" si="39"/>
        <v>FL</v>
      </c>
      <c r="J746" s="225" t="s">
        <v>18</v>
      </c>
      <c r="K746" s="231" t="str">
        <f t="shared" si="41"/>
        <v>Southeast</v>
      </c>
      <c r="L746" s="225" t="str">
        <f>INDEX('State '!$A$1:$C$62,MATCH($I746,'State '!$B:$B,0),3)</f>
        <v>Southeast</v>
      </c>
      <c r="M746" s="225" t="str">
        <f>INDEX('State '!$A$1:$C$62,MATCH($J746,'State '!$B:$B,0),3)</f>
        <v>Southeast</v>
      </c>
      <c r="N746" s="225"/>
      <c r="O746" s="178">
        <v>4.2</v>
      </c>
      <c r="P746" s="199">
        <v>0.4</v>
      </c>
      <c r="Q746" s="165">
        <v>36</v>
      </c>
      <c r="R746" s="104">
        <v>20</v>
      </c>
      <c r="S746" s="109" t="s">
        <v>135</v>
      </c>
      <c r="T746" s="225" t="s">
        <v>381</v>
      </c>
      <c r="U746" s="225" t="s">
        <v>2818</v>
      </c>
      <c r="V746" s="225" t="s">
        <v>2236</v>
      </c>
      <c r="W746" s="223" t="s">
        <v>2819</v>
      </c>
      <c r="X746" s="223" t="s">
        <v>2905</v>
      </c>
      <c r="Y746" s="226"/>
    </row>
    <row r="747" spans="1:25" s="19" customFormat="1" x14ac:dyDescent="0.2">
      <c r="A747" s="171">
        <v>39990</v>
      </c>
      <c r="B747" s="184" t="s">
        <v>1201</v>
      </c>
      <c r="C747" s="184" t="s">
        <v>323</v>
      </c>
      <c r="D747" s="184" t="s">
        <v>134</v>
      </c>
      <c r="E747" s="184" t="s">
        <v>143</v>
      </c>
      <c r="F747" s="185">
        <v>38200</v>
      </c>
      <c r="G747" s="177">
        <v>2004</v>
      </c>
      <c r="H747" s="171" t="s">
        <v>40</v>
      </c>
      <c r="I747" s="171" t="str">
        <f t="shared" si="39"/>
        <v>AZ</v>
      </c>
      <c r="J747" s="171" t="str">
        <f t="shared" ref="J747:J778" si="42">RIGHT($H747,2)</f>
        <v>AZ</v>
      </c>
      <c r="K747" s="171" t="str">
        <f t="shared" si="41"/>
        <v>Mountain</v>
      </c>
      <c r="L747" s="171" t="str">
        <f>INDEX('State '!$A$1:$C$62,MATCH($I747,'State '!$B:$B,0),3)</f>
        <v>Mountain</v>
      </c>
      <c r="M747" s="171" t="str">
        <f>INDEX('State '!$A$1:$C$62,MATCH($J747,'State '!$B:$B,0),3)</f>
        <v>Mountain</v>
      </c>
      <c r="N747" s="171"/>
      <c r="O747" s="178">
        <v>31</v>
      </c>
      <c r="P747" s="178">
        <v>36</v>
      </c>
      <c r="Q747" s="178">
        <v>200</v>
      </c>
      <c r="R747" s="177">
        <v>24</v>
      </c>
      <c r="S747" s="171" t="s">
        <v>138</v>
      </c>
      <c r="T747" s="171" t="s">
        <v>187</v>
      </c>
      <c r="U747" s="171" t="s">
        <v>382</v>
      </c>
      <c r="V747" s="171"/>
      <c r="W747" s="170"/>
      <c r="X747" s="170"/>
      <c r="Y747" s="170"/>
    </row>
    <row r="748" spans="1:25" s="19" customFormat="1" x14ac:dyDescent="0.2">
      <c r="A748" s="171">
        <v>39990</v>
      </c>
      <c r="B748" s="184" t="s">
        <v>1228</v>
      </c>
      <c r="C748" s="184" t="s">
        <v>333</v>
      </c>
      <c r="D748" s="184" t="s">
        <v>136</v>
      </c>
      <c r="E748" s="184" t="s">
        <v>143</v>
      </c>
      <c r="F748" s="185">
        <v>37895</v>
      </c>
      <c r="G748" s="177">
        <v>2003</v>
      </c>
      <c r="H748" s="171" t="s">
        <v>461</v>
      </c>
      <c r="I748" s="171" t="str">
        <f t="shared" si="39"/>
        <v>GA</v>
      </c>
      <c r="J748" s="171" t="str">
        <f t="shared" si="42"/>
        <v>SC</v>
      </c>
      <c r="K748" s="171" t="str">
        <f t="shared" si="41"/>
        <v>Southeast</v>
      </c>
      <c r="L748" s="171" t="str">
        <f>INDEX('State '!$A$1:$C$62,MATCH($I748,'State '!$B:$B,0),3)</f>
        <v>Southeast</v>
      </c>
      <c r="M748" s="171" t="str">
        <f>INDEX('State '!$A$1:$C$62,MATCH($J748,'State '!$B:$B,0),3)</f>
        <v>Southeast</v>
      </c>
      <c r="N748" s="171"/>
      <c r="O748" s="178">
        <v>36.4</v>
      </c>
      <c r="P748" s="178">
        <v>18.14</v>
      </c>
      <c r="Q748" s="178">
        <v>185</v>
      </c>
      <c r="R748" s="177">
        <v>20</v>
      </c>
      <c r="S748" s="171" t="s">
        <v>135</v>
      </c>
      <c r="T748" s="171" t="s">
        <v>381</v>
      </c>
      <c r="U748" s="171" t="s">
        <v>1229</v>
      </c>
      <c r="V748" s="171"/>
      <c r="W748" s="170"/>
      <c r="X748" s="170"/>
      <c r="Y748" s="170"/>
    </row>
    <row r="749" spans="1:25" s="19" customFormat="1" x14ac:dyDescent="0.2">
      <c r="A749" s="171">
        <v>39990</v>
      </c>
      <c r="B749" s="184" t="s">
        <v>1486</v>
      </c>
      <c r="C749" s="184" t="s">
        <v>362</v>
      </c>
      <c r="D749" s="184" t="s">
        <v>140</v>
      </c>
      <c r="E749" s="184" t="s">
        <v>143</v>
      </c>
      <c r="F749" s="185">
        <v>36557</v>
      </c>
      <c r="G749" s="177">
        <v>2000</v>
      </c>
      <c r="H749" s="171" t="s">
        <v>1487</v>
      </c>
      <c r="I749" s="171" t="str">
        <f t="shared" si="39"/>
        <v>CA</v>
      </c>
      <c r="J749" s="171" t="str">
        <f t="shared" si="42"/>
        <v>MX</v>
      </c>
      <c r="K749" s="171" t="str">
        <f t="shared" si="41"/>
        <v>Pacific, Mexico</v>
      </c>
      <c r="L749" s="171" t="str">
        <f>INDEX('State '!$A$1:$C$62,MATCH($I749,'State '!$B:$B,0),3)</f>
        <v>Pacific</v>
      </c>
      <c r="M749" s="171" t="str">
        <f>INDEX('State '!$A$1:$C$62,MATCH($J749,'State '!$B:$B,0),3)</f>
        <v>Mexico</v>
      </c>
      <c r="N749" s="171"/>
      <c r="O749" s="178">
        <v>7</v>
      </c>
      <c r="P749" s="178">
        <v>5</v>
      </c>
      <c r="Q749" s="178">
        <v>300</v>
      </c>
      <c r="R749" s="177">
        <v>30</v>
      </c>
      <c r="S749" s="171" t="s">
        <v>135</v>
      </c>
      <c r="T749" s="171" t="s">
        <v>381</v>
      </c>
      <c r="U749" s="171" t="s">
        <v>1488</v>
      </c>
      <c r="V749" s="171"/>
      <c r="W749" s="170"/>
      <c r="X749" s="170"/>
      <c r="Y749" s="170"/>
    </row>
    <row r="750" spans="1:25" s="19" customFormat="1" x14ac:dyDescent="0.2">
      <c r="A750" s="171">
        <v>39990</v>
      </c>
      <c r="B750" s="184" t="s">
        <v>1423</v>
      </c>
      <c r="C750" s="184" t="s">
        <v>354</v>
      </c>
      <c r="D750" s="184" t="s">
        <v>134</v>
      </c>
      <c r="E750" s="184" t="s">
        <v>143</v>
      </c>
      <c r="F750" s="185">
        <v>37196</v>
      </c>
      <c r="G750" s="177">
        <v>2001</v>
      </c>
      <c r="H750" s="171" t="s">
        <v>41</v>
      </c>
      <c r="I750" s="171" t="str">
        <f t="shared" si="39"/>
        <v>MI</v>
      </c>
      <c r="J750" s="171" t="str">
        <f t="shared" si="42"/>
        <v>MI</v>
      </c>
      <c r="K750" s="171" t="str">
        <f t="shared" si="41"/>
        <v>Midwest</v>
      </c>
      <c r="L750" s="171" t="str">
        <f>INDEX('State '!$A$1:$C$62,MATCH($I750,'State '!$B:$B,0),3)</f>
        <v>Midwest</v>
      </c>
      <c r="M750" s="171" t="str">
        <f>INDEX('State '!$A$1:$C$62,MATCH($J750,'State '!$B:$B,0),3)</f>
        <v>Midwest</v>
      </c>
      <c r="N750" s="171"/>
      <c r="O750" s="178"/>
      <c r="P750" s="178">
        <v>5</v>
      </c>
      <c r="Q750" s="178">
        <v>120</v>
      </c>
      <c r="R750" s="177"/>
      <c r="S750" s="171" t="s">
        <v>138</v>
      </c>
      <c r="T750" s="171" t="s">
        <v>187</v>
      </c>
      <c r="U750" s="171" t="s">
        <v>382</v>
      </c>
      <c r="V750" s="171"/>
      <c r="W750" s="170"/>
      <c r="X750" s="170"/>
      <c r="Y750" s="170"/>
    </row>
    <row r="751" spans="1:25" s="19" customFormat="1" ht="25.5" x14ac:dyDescent="0.2">
      <c r="A751" s="225">
        <v>44217</v>
      </c>
      <c r="B751" s="223" t="s">
        <v>2836</v>
      </c>
      <c r="C751" s="223" t="s">
        <v>2127</v>
      </c>
      <c r="D751" s="223" t="s">
        <v>140</v>
      </c>
      <c r="E751" s="223" t="s">
        <v>143</v>
      </c>
      <c r="F751" s="63">
        <v>44105</v>
      </c>
      <c r="G751" s="104">
        <v>2020</v>
      </c>
      <c r="H751" s="225" t="s">
        <v>0</v>
      </c>
      <c r="I751" s="225" t="str">
        <f t="shared" si="39"/>
        <v>LA</v>
      </c>
      <c r="J751" s="225" t="str">
        <f t="shared" si="42"/>
        <v>LA</v>
      </c>
      <c r="K751" s="231" t="str">
        <f t="shared" si="41"/>
        <v>South Central</v>
      </c>
      <c r="L751" s="225" t="str">
        <f>INDEX('State '!$A$1:$C$62,MATCH($I751,'State '!$B:$B,0),3)</f>
        <v>South Central</v>
      </c>
      <c r="M751" s="225" t="str">
        <f>INDEX('State '!$A$1:$C$62,MATCH($J751,'State '!$B:$B,0),3)</f>
        <v>South Central</v>
      </c>
      <c r="N751" s="225"/>
      <c r="O751" s="178">
        <v>65.900000000000006</v>
      </c>
      <c r="P751" s="178"/>
      <c r="Q751" s="165">
        <v>400</v>
      </c>
      <c r="R751" s="104">
        <v>36</v>
      </c>
      <c r="S751" s="109" t="s">
        <v>135</v>
      </c>
      <c r="T751" s="225" t="s">
        <v>381</v>
      </c>
      <c r="U751" s="225" t="s">
        <v>2837</v>
      </c>
      <c r="V751" s="225" t="s">
        <v>2236</v>
      </c>
      <c r="W751" s="223" t="s">
        <v>2838</v>
      </c>
      <c r="X751" s="223"/>
      <c r="Y751" s="226"/>
    </row>
    <row r="752" spans="1:25" s="19" customFormat="1" x14ac:dyDescent="0.2">
      <c r="A752" s="171">
        <v>41810</v>
      </c>
      <c r="B752" s="184" t="s">
        <v>1948</v>
      </c>
      <c r="C752" s="184" t="s">
        <v>246</v>
      </c>
      <c r="D752" s="184" t="s">
        <v>134</v>
      </c>
      <c r="E752" s="184" t="s">
        <v>143</v>
      </c>
      <c r="F752" s="185">
        <v>41808</v>
      </c>
      <c r="G752" s="177">
        <v>2014</v>
      </c>
      <c r="H752" s="171" t="s">
        <v>8</v>
      </c>
      <c r="I752" s="171" t="str">
        <f t="shared" si="39"/>
        <v>OH</v>
      </c>
      <c r="J752" s="171" t="str">
        <f t="shared" si="42"/>
        <v>OH</v>
      </c>
      <c r="K752" s="171" t="str">
        <f t="shared" si="41"/>
        <v>Northeast</v>
      </c>
      <c r="L752" s="171" t="str">
        <f>INDEX('State '!$A$1:$C$62,MATCH($I752,'State '!$B:$B,0),3)</f>
        <v>Northeast</v>
      </c>
      <c r="M752" s="171" t="str">
        <f>INDEX('State '!$A$1:$C$62,MATCH($J752,'State '!$B:$B,0),3)</f>
        <v>Northeast</v>
      </c>
      <c r="N752" s="171"/>
      <c r="O752" s="178">
        <v>75</v>
      </c>
      <c r="P752" s="178">
        <v>14.3</v>
      </c>
      <c r="Q752" s="178">
        <v>600</v>
      </c>
      <c r="R752" s="177">
        <v>24</v>
      </c>
      <c r="S752" s="171" t="s">
        <v>135</v>
      </c>
      <c r="T752" s="171" t="s">
        <v>381</v>
      </c>
      <c r="U752" s="171" t="s">
        <v>1949</v>
      </c>
      <c r="V752" s="171"/>
      <c r="W752" s="170"/>
      <c r="X752" s="170"/>
      <c r="Y752" s="170"/>
    </row>
    <row r="753" spans="1:25" s="19" customFormat="1" x14ac:dyDescent="0.2">
      <c r="A753" s="171">
        <v>41885</v>
      </c>
      <c r="B753" s="184" t="s">
        <v>2183</v>
      </c>
      <c r="C753" s="184" t="s">
        <v>234</v>
      </c>
      <c r="D753" s="184" t="s">
        <v>140</v>
      </c>
      <c r="E753" s="184" t="s">
        <v>143</v>
      </c>
      <c r="F753" s="185">
        <v>42320</v>
      </c>
      <c r="G753" s="177">
        <v>2015</v>
      </c>
      <c r="H753" s="171" t="s">
        <v>492</v>
      </c>
      <c r="I753" s="171" t="str">
        <f t="shared" si="39"/>
        <v>MS</v>
      </c>
      <c r="J753" s="171" t="str">
        <f t="shared" si="42"/>
        <v>AL</v>
      </c>
      <c r="K753" s="171" t="str">
        <f t="shared" si="41"/>
        <v>South Central</v>
      </c>
      <c r="L753" s="171" t="str">
        <f>INDEX('State '!$A$1:$C$62,MATCH($I753,'State '!$B:$B,0),3)</f>
        <v>South Central</v>
      </c>
      <c r="M753" s="171" t="str">
        <f>INDEX('State '!$A$1:$C$62,MATCH($J753,'State '!$B:$B,0),3)</f>
        <v>South Central</v>
      </c>
      <c r="N753" s="171"/>
      <c r="O753" s="178">
        <v>47.8</v>
      </c>
      <c r="P753" s="178"/>
      <c r="Q753" s="178">
        <v>45</v>
      </c>
      <c r="R753" s="177"/>
      <c r="S753" s="171" t="s">
        <v>135</v>
      </c>
      <c r="T753" s="171" t="s">
        <v>381</v>
      </c>
      <c r="U753" s="171" t="s">
        <v>2119</v>
      </c>
      <c r="V753" s="171" t="s">
        <v>2239</v>
      </c>
      <c r="W753" s="170"/>
      <c r="X753" s="170"/>
      <c r="Y753" s="170"/>
    </row>
    <row r="754" spans="1:25" s="19" customFormat="1" x14ac:dyDescent="0.2">
      <c r="A754" s="196">
        <v>39990</v>
      </c>
      <c r="B754" s="184" t="s">
        <v>2135</v>
      </c>
      <c r="C754" s="184" t="s">
        <v>1815</v>
      </c>
      <c r="D754" s="184" t="s">
        <v>136</v>
      </c>
      <c r="E754" s="184" t="s">
        <v>143</v>
      </c>
      <c r="F754" s="185">
        <v>35278</v>
      </c>
      <c r="G754" s="177">
        <v>1996</v>
      </c>
      <c r="H754" s="171" t="s">
        <v>1128</v>
      </c>
      <c r="I754" s="171" t="str">
        <f t="shared" si="39"/>
        <v>GM</v>
      </c>
      <c r="J754" s="171" t="str">
        <f t="shared" si="42"/>
        <v>LA</v>
      </c>
      <c r="K754" s="171" t="str">
        <f t="shared" si="41"/>
        <v>Gulf of Mexico, South Central</v>
      </c>
      <c r="L754" s="171" t="str">
        <f>INDEX('State '!$A$1:$C$62,MATCH($I754,'State '!$B:$B,0),3)</f>
        <v>Gulf of Mexico</v>
      </c>
      <c r="M754" s="171" t="str">
        <f>INDEX('State '!$A$1:$C$62,MATCH($J754,'State '!$B:$B,0),3)</f>
        <v>South Central</v>
      </c>
      <c r="N754" s="171"/>
      <c r="O754" s="178">
        <v>75</v>
      </c>
      <c r="P754" s="178">
        <v>45</v>
      </c>
      <c r="Q754" s="178">
        <v>800</v>
      </c>
      <c r="R754" s="177">
        <v>30</v>
      </c>
      <c r="S754" s="171" t="s">
        <v>135</v>
      </c>
      <c r="T754" s="171" t="s">
        <v>381</v>
      </c>
      <c r="U754" s="171" t="s">
        <v>1816</v>
      </c>
      <c r="V754" s="171"/>
      <c r="W754" s="188"/>
      <c r="X754" s="176"/>
      <c r="Y754" s="172"/>
    </row>
    <row r="755" spans="1:25" s="19" customFormat="1" x14ac:dyDescent="0.2">
      <c r="A755" s="171">
        <v>39990</v>
      </c>
      <c r="B755" s="184" t="s">
        <v>1233</v>
      </c>
      <c r="C755" s="184" t="s">
        <v>335</v>
      </c>
      <c r="D755" s="184" t="s">
        <v>141</v>
      </c>
      <c r="E755" s="184" t="s">
        <v>143</v>
      </c>
      <c r="F755" s="185">
        <v>37895</v>
      </c>
      <c r="G755" s="177">
        <v>2003</v>
      </c>
      <c r="H755" s="171" t="s">
        <v>1234</v>
      </c>
      <c r="I755" s="171" t="str">
        <f t="shared" si="39"/>
        <v>WY</v>
      </c>
      <c r="J755" s="171" t="str">
        <f t="shared" si="42"/>
        <v>MT</v>
      </c>
      <c r="K755" s="171" t="str">
        <f t="shared" si="41"/>
        <v>Mountain</v>
      </c>
      <c r="L755" s="171" t="str">
        <f>INDEX('State '!$A$1:$C$62,MATCH($I755,'State '!$B:$B,0),3)</f>
        <v>Mountain</v>
      </c>
      <c r="M755" s="171" t="str">
        <f>INDEX('State '!$A$1:$C$62,MATCH($J755,'State '!$B:$B,0),3)</f>
        <v>Mountain</v>
      </c>
      <c r="N755" s="171"/>
      <c r="O755" s="178">
        <v>0.3</v>
      </c>
      <c r="P755" s="178">
        <v>34</v>
      </c>
      <c r="Q755" s="178">
        <v>13.5</v>
      </c>
      <c r="R755" s="177">
        <v>6</v>
      </c>
      <c r="S755" s="171" t="s">
        <v>135</v>
      </c>
      <c r="T755" s="171" t="s">
        <v>381</v>
      </c>
      <c r="U755" s="171" t="s">
        <v>1235</v>
      </c>
      <c r="V755" s="171"/>
      <c r="W755" s="170"/>
      <c r="X755" s="170"/>
      <c r="Y755" s="170"/>
    </row>
    <row r="756" spans="1:25" s="19" customFormat="1" x14ac:dyDescent="0.2">
      <c r="A756" s="171">
        <v>39990</v>
      </c>
      <c r="B756" s="184" t="s">
        <v>1230</v>
      </c>
      <c r="C756" s="184" t="s">
        <v>334</v>
      </c>
      <c r="D756" s="184" t="s">
        <v>140</v>
      </c>
      <c r="E756" s="184" t="s">
        <v>143</v>
      </c>
      <c r="F756" s="185">
        <v>37898</v>
      </c>
      <c r="G756" s="177">
        <v>2003</v>
      </c>
      <c r="H756" s="171" t="s">
        <v>1231</v>
      </c>
      <c r="I756" s="171" t="str">
        <f t="shared" si="39"/>
        <v>AB</v>
      </c>
      <c r="J756" s="171" t="str">
        <f t="shared" si="42"/>
        <v>MT</v>
      </c>
      <c r="K756" s="171" t="str">
        <f t="shared" si="41"/>
        <v>Canada, Mountain</v>
      </c>
      <c r="L756" s="171" t="str">
        <f>INDEX('State '!$A$1:$C$62,MATCH($I756,'State '!$B:$B,0),3)</f>
        <v>Canada</v>
      </c>
      <c r="M756" s="171" t="str">
        <f>INDEX('State '!$A$1:$C$62,MATCH($J756,'State '!$B:$B,0),3)</f>
        <v>Mountain</v>
      </c>
      <c r="N756" s="171"/>
      <c r="O756" s="178">
        <v>0.2</v>
      </c>
      <c r="P756" s="178">
        <v>1.5</v>
      </c>
      <c r="Q756" s="178">
        <v>24</v>
      </c>
      <c r="R756" s="177">
        <v>6</v>
      </c>
      <c r="S756" s="171" t="s">
        <v>135</v>
      </c>
      <c r="T756" s="171" t="s">
        <v>381</v>
      </c>
      <c r="U756" s="171" t="s">
        <v>1232</v>
      </c>
      <c r="V756" s="171"/>
      <c r="W756" s="170"/>
      <c r="X756" s="170"/>
      <c r="Y756" s="170"/>
    </row>
    <row r="757" spans="1:25" s="19" customFormat="1" ht="25.5" x14ac:dyDescent="0.2">
      <c r="A757" s="225">
        <v>44113</v>
      </c>
      <c r="B757" s="223" t="s">
        <v>2831</v>
      </c>
      <c r="C757" s="223" t="s">
        <v>261</v>
      </c>
      <c r="D757" s="223" t="s">
        <v>140</v>
      </c>
      <c r="E757" s="223" t="s">
        <v>143</v>
      </c>
      <c r="F757" s="63">
        <v>44110</v>
      </c>
      <c r="G757" s="104">
        <v>2020</v>
      </c>
      <c r="H757" s="225" t="s">
        <v>19</v>
      </c>
      <c r="I757" s="225" t="str">
        <f t="shared" si="39"/>
        <v>VA</v>
      </c>
      <c r="J757" s="225" t="str">
        <f t="shared" si="42"/>
        <v>VA</v>
      </c>
      <c r="K757" s="231" t="str">
        <f t="shared" si="41"/>
        <v>Northeast</v>
      </c>
      <c r="L757" s="225" t="str">
        <f>INDEX('State '!$A$1:$C$62,MATCH($I757,'State '!$B:$B,0),3)</f>
        <v>Northeast</v>
      </c>
      <c r="M757" s="225" t="str">
        <f>INDEX('State '!$A$1:$C$62,MATCH($J757,'State '!$B:$B,0),3)</f>
        <v>Northeast</v>
      </c>
      <c r="N757" s="225"/>
      <c r="O757" s="178">
        <v>5.6</v>
      </c>
      <c r="P757" s="178"/>
      <c r="Q757" s="165">
        <v>8.27</v>
      </c>
      <c r="R757" s="104"/>
      <c r="S757" s="225" t="s">
        <v>138</v>
      </c>
      <c r="T757" s="225" t="s">
        <v>381</v>
      </c>
      <c r="U757" s="225" t="s">
        <v>2832</v>
      </c>
      <c r="V757" s="225" t="s">
        <v>2236</v>
      </c>
      <c r="W757" s="223" t="s">
        <v>2833</v>
      </c>
      <c r="X757" s="223" t="s">
        <v>2907</v>
      </c>
      <c r="Y757" s="226"/>
    </row>
    <row r="758" spans="1:25" s="19" customFormat="1" x14ac:dyDescent="0.2">
      <c r="A758" s="171">
        <v>41950</v>
      </c>
      <c r="B758" s="172" t="s">
        <v>1953</v>
      </c>
      <c r="C758" s="172" t="s">
        <v>1954</v>
      </c>
      <c r="D758" s="172" t="s">
        <v>136</v>
      </c>
      <c r="E758" s="173" t="s">
        <v>143</v>
      </c>
      <c r="F758" s="174">
        <v>41934</v>
      </c>
      <c r="G758" s="181">
        <v>2014</v>
      </c>
      <c r="H758" s="171" t="s">
        <v>1319</v>
      </c>
      <c r="I758" s="171" t="str">
        <f t="shared" si="39"/>
        <v>AZ</v>
      </c>
      <c r="J758" s="171" t="str">
        <f t="shared" si="42"/>
        <v>MX</v>
      </c>
      <c r="K758" s="171" t="str">
        <f t="shared" si="41"/>
        <v>Mountain, Mexico</v>
      </c>
      <c r="L758" s="171" t="str">
        <f>INDEX('State '!$A$1:$C$62,MATCH($I758,'State '!$B:$B,0),3)</f>
        <v>Mountain</v>
      </c>
      <c r="M758" s="171" t="str">
        <f>INDEX('State '!$A$1:$C$62,MATCH($J758,'State '!$B:$B,0),3)</f>
        <v>Mexico</v>
      </c>
      <c r="N758" s="171"/>
      <c r="O758" s="178">
        <v>200</v>
      </c>
      <c r="P758" s="177">
        <v>60.9</v>
      </c>
      <c r="Q758" s="177">
        <v>201</v>
      </c>
      <c r="R758" s="178">
        <v>36</v>
      </c>
      <c r="S758" s="179" t="s">
        <v>135</v>
      </c>
      <c r="T758" s="176" t="s">
        <v>381</v>
      </c>
      <c r="U758" s="180" t="s">
        <v>1955</v>
      </c>
      <c r="V758" s="171"/>
      <c r="W758" s="170"/>
      <c r="X758" s="170"/>
      <c r="Y758" s="170"/>
    </row>
    <row r="759" spans="1:25" s="19" customFormat="1" x14ac:dyDescent="0.2">
      <c r="A759" s="171">
        <v>42604</v>
      </c>
      <c r="B759" s="184" t="s">
        <v>2137</v>
      </c>
      <c r="C759" s="184" t="s">
        <v>2138</v>
      </c>
      <c r="D759" s="184" t="s">
        <v>134</v>
      </c>
      <c r="E759" s="184" t="s">
        <v>143</v>
      </c>
      <c r="F759" s="185">
        <v>42544</v>
      </c>
      <c r="G759" s="177">
        <v>2016</v>
      </c>
      <c r="H759" s="171" t="s">
        <v>704</v>
      </c>
      <c r="I759" s="171" t="str">
        <f t="shared" si="39"/>
        <v>WY</v>
      </c>
      <c r="J759" s="171" t="str">
        <f t="shared" si="42"/>
        <v>CO</v>
      </c>
      <c r="K759" s="171" t="str">
        <f t="shared" si="41"/>
        <v>Mountain</v>
      </c>
      <c r="L759" s="171" t="str">
        <f>INDEX('State '!$A$1:$C$62,MATCH($I759,'State '!$B:$B,0),3)</f>
        <v>Mountain</v>
      </c>
      <c r="M759" s="171" t="str">
        <f>INDEX('State '!$A$1:$C$62,MATCH($J759,'State '!$B:$B,0),3)</f>
        <v>Mountain</v>
      </c>
      <c r="N759" s="171"/>
      <c r="O759" s="178">
        <v>31.9</v>
      </c>
      <c r="P759" s="178">
        <v>31</v>
      </c>
      <c r="Q759" s="178">
        <v>5</v>
      </c>
      <c r="R759" s="177">
        <v>6</v>
      </c>
      <c r="S759" s="171" t="s">
        <v>135</v>
      </c>
      <c r="T759" s="171" t="s">
        <v>381</v>
      </c>
      <c r="U759" s="171" t="s">
        <v>2139</v>
      </c>
      <c r="V759" s="171" t="s">
        <v>2236</v>
      </c>
      <c r="W759" s="170"/>
      <c r="X759" s="170"/>
      <c r="Y759" s="170"/>
    </row>
    <row r="760" spans="1:25" s="19" customFormat="1" x14ac:dyDescent="0.2">
      <c r="A760" s="171">
        <v>39990</v>
      </c>
      <c r="B760" s="184" t="s">
        <v>1421</v>
      </c>
      <c r="C760" s="184" t="s">
        <v>346</v>
      </c>
      <c r="D760" s="184" t="s">
        <v>140</v>
      </c>
      <c r="E760" s="184" t="s">
        <v>143</v>
      </c>
      <c r="F760" s="185">
        <v>37256</v>
      </c>
      <c r="G760" s="177">
        <v>2001</v>
      </c>
      <c r="H760" s="171" t="s">
        <v>13</v>
      </c>
      <c r="I760" s="171" t="str">
        <f t="shared" si="39"/>
        <v>CA</v>
      </c>
      <c r="J760" s="171" t="str">
        <f t="shared" si="42"/>
        <v>CA</v>
      </c>
      <c r="K760" s="171" t="str">
        <f t="shared" si="41"/>
        <v>Pacific</v>
      </c>
      <c r="L760" s="171" t="str">
        <f>INDEX('State '!$A$1:$C$62,MATCH($I760,'State '!$B:$B,0),3)</f>
        <v>Pacific</v>
      </c>
      <c r="M760" s="171" t="str">
        <f>INDEX('State '!$A$1:$C$62,MATCH($J760,'State '!$B:$B,0),3)</f>
        <v>Pacific</v>
      </c>
      <c r="N760" s="171"/>
      <c r="O760" s="178">
        <v>15</v>
      </c>
      <c r="P760" s="178"/>
      <c r="Q760" s="178">
        <v>175</v>
      </c>
      <c r="R760" s="177"/>
      <c r="S760" s="171" t="s">
        <v>138</v>
      </c>
      <c r="T760" s="171" t="s">
        <v>187</v>
      </c>
      <c r="U760" s="171" t="s">
        <v>382</v>
      </c>
      <c r="V760" s="171"/>
      <c r="W760" s="170"/>
      <c r="X760" s="170"/>
      <c r="Y760" s="170"/>
    </row>
    <row r="761" spans="1:25" s="19" customFormat="1" x14ac:dyDescent="0.2">
      <c r="A761" s="171">
        <v>39990</v>
      </c>
      <c r="B761" s="184" t="s">
        <v>1345</v>
      </c>
      <c r="C761" s="184" t="s">
        <v>346</v>
      </c>
      <c r="D761" s="184" t="s">
        <v>140</v>
      </c>
      <c r="E761" s="184" t="s">
        <v>143</v>
      </c>
      <c r="F761" s="185">
        <v>37288</v>
      </c>
      <c r="G761" s="177">
        <v>2002</v>
      </c>
      <c r="H761" s="171" t="s">
        <v>13</v>
      </c>
      <c r="I761" s="171" t="str">
        <f t="shared" si="39"/>
        <v>CA</v>
      </c>
      <c r="J761" s="171" t="str">
        <f t="shared" si="42"/>
        <v>CA</v>
      </c>
      <c r="K761" s="171" t="str">
        <f t="shared" si="41"/>
        <v>Pacific</v>
      </c>
      <c r="L761" s="171" t="str">
        <f>INDEX('State '!$A$1:$C$62,MATCH($I761,'State '!$B:$B,0),3)</f>
        <v>Pacific</v>
      </c>
      <c r="M761" s="171" t="str">
        <f>INDEX('State '!$A$1:$C$62,MATCH($J761,'State '!$B:$B,0),3)</f>
        <v>Pacific</v>
      </c>
      <c r="N761" s="171"/>
      <c r="O761" s="178">
        <v>40</v>
      </c>
      <c r="P761" s="178">
        <v>32</v>
      </c>
      <c r="Q761" s="178">
        <v>200</v>
      </c>
      <c r="R761" s="177">
        <v>30</v>
      </c>
      <c r="S761" s="171" t="s">
        <v>138</v>
      </c>
      <c r="T761" s="171" t="s">
        <v>187</v>
      </c>
      <c r="U761" s="171" t="s">
        <v>382</v>
      </c>
      <c r="V761" s="171"/>
      <c r="W761" s="170"/>
      <c r="X761" s="170"/>
      <c r="Y761" s="170"/>
    </row>
    <row r="762" spans="1:25" s="19" customFormat="1" x14ac:dyDescent="0.2">
      <c r="A762" s="196">
        <v>39990</v>
      </c>
      <c r="B762" s="184" t="s">
        <v>1759</v>
      </c>
      <c r="C762" s="184" t="s">
        <v>346</v>
      </c>
      <c r="D762" s="184" t="s">
        <v>140</v>
      </c>
      <c r="E762" s="184" t="s">
        <v>143</v>
      </c>
      <c r="F762" s="185">
        <v>35612</v>
      </c>
      <c r="G762" s="177">
        <v>1997</v>
      </c>
      <c r="H762" s="171" t="s">
        <v>1487</v>
      </c>
      <c r="I762" s="171" t="str">
        <f t="shared" si="39"/>
        <v>CA</v>
      </c>
      <c r="J762" s="171" t="str">
        <f t="shared" si="42"/>
        <v>MX</v>
      </c>
      <c r="K762" s="171" t="str">
        <f t="shared" si="41"/>
        <v>Pacific, Mexico</v>
      </c>
      <c r="L762" s="171" t="str">
        <f>INDEX('State '!$A$1:$C$62,MATCH($I762,'State '!$B:$B,0),3)</f>
        <v>Pacific</v>
      </c>
      <c r="M762" s="171" t="str">
        <f>INDEX('State '!$A$1:$C$62,MATCH($J762,'State '!$B:$B,0),3)</f>
        <v>Mexico</v>
      </c>
      <c r="N762" s="171"/>
      <c r="O762" s="178">
        <v>0.25</v>
      </c>
      <c r="P762" s="178">
        <v>1</v>
      </c>
      <c r="Q762" s="178">
        <v>25</v>
      </c>
      <c r="R762" s="177">
        <v>16</v>
      </c>
      <c r="S762" s="171" t="s">
        <v>135</v>
      </c>
      <c r="T762" s="171" t="s">
        <v>381</v>
      </c>
      <c r="U762" s="171" t="s">
        <v>382</v>
      </c>
      <c r="V762" s="171"/>
      <c r="W762" s="170"/>
      <c r="X762" s="170"/>
      <c r="Y762" s="170"/>
    </row>
    <row r="763" spans="1:25" s="19" customFormat="1" x14ac:dyDescent="0.2">
      <c r="A763" s="171">
        <v>39990</v>
      </c>
      <c r="B763" s="184" t="s">
        <v>1689</v>
      </c>
      <c r="C763" s="184" t="s">
        <v>346</v>
      </c>
      <c r="D763" s="184" t="s">
        <v>136</v>
      </c>
      <c r="E763" s="184" t="s">
        <v>143</v>
      </c>
      <c r="F763" s="185">
        <v>36100</v>
      </c>
      <c r="G763" s="177">
        <v>1998</v>
      </c>
      <c r="H763" s="171" t="s">
        <v>1487</v>
      </c>
      <c r="I763" s="171" t="str">
        <f t="shared" si="39"/>
        <v>CA</v>
      </c>
      <c r="J763" s="171" t="str">
        <f t="shared" si="42"/>
        <v>MX</v>
      </c>
      <c r="K763" s="171" t="str">
        <f t="shared" si="41"/>
        <v>Pacific, Mexico</v>
      </c>
      <c r="L763" s="171" t="str">
        <f>INDEX('State '!$A$1:$C$62,MATCH($I763,'State '!$B:$B,0),3)</f>
        <v>Pacific</v>
      </c>
      <c r="M763" s="171" t="str">
        <f>INDEX('State '!$A$1:$C$62,MATCH($J763,'State '!$B:$B,0),3)</f>
        <v>Mexico</v>
      </c>
      <c r="N763" s="171"/>
      <c r="O763" s="178">
        <v>8.5</v>
      </c>
      <c r="P763" s="178">
        <v>30</v>
      </c>
      <c r="Q763" s="178">
        <v>25</v>
      </c>
      <c r="R763" s="177">
        <v>16</v>
      </c>
      <c r="S763" s="171" t="s">
        <v>135</v>
      </c>
      <c r="T763" s="171" t="s">
        <v>187</v>
      </c>
      <c r="U763" s="171" t="s">
        <v>382</v>
      </c>
      <c r="V763" s="171"/>
      <c r="W763" s="170"/>
      <c r="X763" s="170"/>
      <c r="Y763" s="170"/>
    </row>
    <row r="764" spans="1:25" s="19" customFormat="1" x14ac:dyDescent="0.2">
      <c r="A764" s="171">
        <v>39990</v>
      </c>
      <c r="B764" s="172" t="s">
        <v>981</v>
      </c>
      <c r="C764" s="172" t="s">
        <v>215</v>
      </c>
      <c r="D764" s="172" t="s">
        <v>136</v>
      </c>
      <c r="E764" s="173" t="s">
        <v>143</v>
      </c>
      <c r="F764" s="174">
        <v>39203</v>
      </c>
      <c r="G764" s="181">
        <v>2007</v>
      </c>
      <c r="H764" s="171" t="s">
        <v>982</v>
      </c>
      <c r="I764" s="171" t="str">
        <f t="shared" si="39"/>
        <v>GA</v>
      </c>
      <c r="J764" s="171" t="str">
        <f t="shared" si="42"/>
        <v>FL</v>
      </c>
      <c r="K764" s="171" t="str">
        <f t="shared" si="41"/>
        <v>Southeast</v>
      </c>
      <c r="L764" s="171" t="str">
        <f>INDEX('State '!$A$1:$C$62,MATCH($I764,'State '!$B:$B,0),3)</f>
        <v>Southeast</v>
      </c>
      <c r="M764" s="171" t="str">
        <f>INDEX('State '!$A$1:$C$62,MATCH($J764,'State '!$B:$B,0),3)</f>
        <v>Southeast</v>
      </c>
      <c r="N764" s="171"/>
      <c r="O764" s="178">
        <v>240</v>
      </c>
      <c r="P764" s="177">
        <v>167</v>
      </c>
      <c r="Q764" s="177">
        <v>335</v>
      </c>
      <c r="R764" s="178">
        <v>24</v>
      </c>
      <c r="S764" s="179" t="s">
        <v>135</v>
      </c>
      <c r="T764" s="176" t="s">
        <v>381</v>
      </c>
      <c r="U764" s="180" t="s">
        <v>880</v>
      </c>
      <c r="V764" s="171"/>
      <c r="W764" s="170"/>
      <c r="X764" s="170"/>
      <c r="Y764" s="170"/>
    </row>
    <row r="765" spans="1:25" s="19" customFormat="1" x14ac:dyDescent="0.2">
      <c r="A765" s="171">
        <v>39990</v>
      </c>
      <c r="B765" s="184" t="s">
        <v>879</v>
      </c>
      <c r="C765" s="184" t="s">
        <v>215</v>
      </c>
      <c r="D765" s="184" t="s">
        <v>140</v>
      </c>
      <c r="E765" s="184" t="s">
        <v>143</v>
      </c>
      <c r="F765" s="185">
        <v>39539</v>
      </c>
      <c r="G765" s="177">
        <v>2008</v>
      </c>
      <c r="H765" s="171" t="s">
        <v>22</v>
      </c>
      <c r="I765" s="171" t="str">
        <f t="shared" si="39"/>
        <v>GA</v>
      </c>
      <c r="J765" s="171" t="str">
        <f t="shared" si="42"/>
        <v>GA</v>
      </c>
      <c r="K765" s="171" t="str">
        <f t="shared" si="41"/>
        <v>Southeast</v>
      </c>
      <c r="L765" s="171" t="str">
        <f>INDEX('State '!$A$1:$C$62,MATCH($I765,'State '!$B:$B,0),3)</f>
        <v>Southeast</v>
      </c>
      <c r="M765" s="171" t="str">
        <f>INDEX('State '!$A$1:$C$62,MATCH($J765,'State '!$B:$B,0),3)</f>
        <v>Southeast</v>
      </c>
      <c r="N765" s="171"/>
      <c r="O765" s="178">
        <v>21</v>
      </c>
      <c r="P765" s="178"/>
      <c r="Q765" s="178">
        <v>100</v>
      </c>
      <c r="R765" s="177"/>
      <c r="S765" s="171" t="s">
        <v>135</v>
      </c>
      <c r="T765" s="171" t="s">
        <v>381</v>
      </c>
      <c r="U765" s="171" t="s">
        <v>880</v>
      </c>
      <c r="V765" s="171"/>
      <c r="W765" s="170"/>
      <c r="X765" s="170"/>
      <c r="Y765" s="170"/>
    </row>
    <row r="766" spans="1:25" s="19" customFormat="1" x14ac:dyDescent="0.2">
      <c r="A766" s="171">
        <v>39990</v>
      </c>
      <c r="B766" s="184" t="s">
        <v>1687</v>
      </c>
      <c r="C766" s="184" t="s">
        <v>215</v>
      </c>
      <c r="D766" s="184" t="s">
        <v>134</v>
      </c>
      <c r="E766" s="184" t="s">
        <v>143</v>
      </c>
      <c r="F766" s="185">
        <v>36100</v>
      </c>
      <c r="G766" s="177">
        <v>1998</v>
      </c>
      <c r="H766" s="171" t="s">
        <v>17</v>
      </c>
      <c r="I766" s="171" t="str">
        <f t="shared" si="39"/>
        <v>AL</v>
      </c>
      <c r="J766" s="171" t="str">
        <f t="shared" si="42"/>
        <v>AL</v>
      </c>
      <c r="K766" s="171" t="str">
        <f t="shared" si="41"/>
        <v>South Central</v>
      </c>
      <c r="L766" s="171" t="str">
        <f>INDEX('State '!$A$1:$C$62,MATCH($I766,'State '!$B:$B,0),3)</f>
        <v>South Central</v>
      </c>
      <c r="M766" s="171" t="str">
        <f>INDEX('State '!$A$1:$C$62,MATCH($J766,'State '!$B:$B,0),3)</f>
        <v>South Central</v>
      </c>
      <c r="N766" s="171"/>
      <c r="O766" s="178">
        <v>4.2</v>
      </c>
      <c r="P766" s="178">
        <v>3.3</v>
      </c>
      <c r="Q766" s="178">
        <v>34.9</v>
      </c>
      <c r="R766" s="177">
        <v>30</v>
      </c>
      <c r="S766" s="171" t="s">
        <v>135</v>
      </c>
      <c r="T766" s="171" t="s">
        <v>381</v>
      </c>
      <c r="U766" s="171" t="s">
        <v>1688</v>
      </c>
      <c r="V766" s="171"/>
      <c r="W766" s="170"/>
      <c r="X766" s="170"/>
      <c r="Y766" s="170"/>
    </row>
    <row r="767" spans="1:25" s="19" customFormat="1" x14ac:dyDescent="0.2">
      <c r="A767" s="171">
        <v>40240</v>
      </c>
      <c r="B767" s="172" t="s">
        <v>615</v>
      </c>
      <c r="C767" s="172" t="s">
        <v>198</v>
      </c>
      <c r="D767" s="172" t="s">
        <v>136</v>
      </c>
      <c r="E767" s="173" t="s">
        <v>143</v>
      </c>
      <c r="F767" s="174">
        <v>40238</v>
      </c>
      <c r="G767" s="181">
        <v>2010</v>
      </c>
      <c r="H767" s="171" t="s">
        <v>22</v>
      </c>
      <c r="I767" s="171" t="str">
        <f t="shared" si="39"/>
        <v>GA</v>
      </c>
      <c r="J767" s="171" t="str">
        <f t="shared" si="42"/>
        <v>GA</v>
      </c>
      <c r="K767" s="171" t="str">
        <f t="shared" si="41"/>
        <v>Southeast</v>
      </c>
      <c r="L767" s="171" t="str">
        <f>INDEX('State '!$A$1:$C$62,MATCH($I767,'State '!$B:$B,0),3)</f>
        <v>Southeast</v>
      </c>
      <c r="M767" s="171" t="str">
        <f>INDEX('State '!$A$1:$C$62,MATCH($J767,'State '!$B:$B,0),3)</f>
        <v>Southeast</v>
      </c>
      <c r="N767" s="171"/>
      <c r="O767" s="178">
        <v>200</v>
      </c>
      <c r="P767" s="177">
        <v>190</v>
      </c>
      <c r="Q767" s="177">
        <v>945</v>
      </c>
      <c r="R767" s="178" t="s">
        <v>470</v>
      </c>
      <c r="S767" s="179" t="s">
        <v>135</v>
      </c>
      <c r="T767" s="176" t="s">
        <v>381</v>
      </c>
      <c r="U767" s="180" t="s">
        <v>616</v>
      </c>
      <c r="V767" s="171"/>
      <c r="W767" s="170"/>
      <c r="X767" s="170"/>
      <c r="Y767" s="170"/>
    </row>
    <row r="768" spans="1:25" s="19" customFormat="1" x14ac:dyDescent="0.2">
      <c r="A768" s="171">
        <v>39990</v>
      </c>
      <c r="B768" s="184" t="s">
        <v>977</v>
      </c>
      <c r="C768" s="184" t="s">
        <v>215</v>
      </c>
      <c r="D768" s="184" t="s">
        <v>140</v>
      </c>
      <c r="E768" s="184" t="s">
        <v>143</v>
      </c>
      <c r="F768" s="185">
        <v>39342</v>
      </c>
      <c r="G768" s="177">
        <v>2007</v>
      </c>
      <c r="H768" s="171" t="s">
        <v>17</v>
      </c>
      <c r="I768" s="171" t="str">
        <f t="shared" si="39"/>
        <v>AL</v>
      </c>
      <c r="J768" s="171" t="str">
        <f t="shared" si="42"/>
        <v>AL</v>
      </c>
      <c r="K768" s="171" t="str">
        <f t="shared" si="41"/>
        <v>South Central</v>
      </c>
      <c r="L768" s="171" t="str">
        <f>INDEX('State '!$A$1:$C$62,MATCH($I768,'State '!$B:$B,0),3)</f>
        <v>South Central</v>
      </c>
      <c r="M768" s="171" t="str">
        <f>INDEX('State '!$A$1:$C$62,MATCH($J768,'State '!$B:$B,0),3)</f>
        <v>South Central</v>
      </c>
      <c r="N768" s="171"/>
      <c r="O768" s="178">
        <v>10.4</v>
      </c>
      <c r="P768" s="178">
        <v>9.61</v>
      </c>
      <c r="Q768" s="178"/>
      <c r="R768" s="177"/>
      <c r="S768" s="171" t="s">
        <v>135</v>
      </c>
      <c r="T768" s="171" t="s">
        <v>381</v>
      </c>
      <c r="U768" s="171" t="s">
        <v>978</v>
      </c>
      <c r="V768" s="171"/>
      <c r="W768" s="170"/>
      <c r="X768" s="170"/>
      <c r="Y768" s="170"/>
    </row>
    <row r="769" spans="1:25" s="19" customFormat="1" x14ac:dyDescent="0.2">
      <c r="A769" s="171">
        <v>39990</v>
      </c>
      <c r="B769" s="184" t="s">
        <v>1278</v>
      </c>
      <c r="C769" s="184" t="s">
        <v>215</v>
      </c>
      <c r="D769" s="184" t="s">
        <v>134</v>
      </c>
      <c r="E769" s="184" t="s">
        <v>143</v>
      </c>
      <c r="F769" s="185">
        <v>37926</v>
      </c>
      <c r="G769" s="177">
        <v>2003</v>
      </c>
      <c r="H769" s="171" t="s">
        <v>17</v>
      </c>
      <c r="I769" s="171" t="str">
        <f t="shared" si="39"/>
        <v>AL</v>
      </c>
      <c r="J769" s="171" t="str">
        <f t="shared" si="42"/>
        <v>AL</v>
      </c>
      <c r="K769" s="171" t="str">
        <f t="shared" si="41"/>
        <v>South Central</v>
      </c>
      <c r="L769" s="171" t="str">
        <f>INDEX('State '!$A$1:$C$62,MATCH($I769,'State '!$B:$B,0),3)</f>
        <v>South Central</v>
      </c>
      <c r="M769" s="171" t="str">
        <f>INDEX('State '!$A$1:$C$62,MATCH($J769,'State '!$B:$B,0),3)</f>
        <v>South Central</v>
      </c>
      <c r="N769" s="171"/>
      <c r="O769" s="178">
        <v>24.9</v>
      </c>
      <c r="P769" s="178">
        <v>5</v>
      </c>
      <c r="Q769" s="178">
        <v>33</v>
      </c>
      <c r="R769" s="177" t="s">
        <v>479</v>
      </c>
      <c r="S769" s="171" t="s">
        <v>135</v>
      </c>
      <c r="T769" s="171" t="s">
        <v>381</v>
      </c>
      <c r="U769" s="171" t="s">
        <v>1279</v>
      </c>
      <c r="V769" s="171"/>
      <c r="W769" s="170"/>
      <c r="X769" s="170"/>
      <c r="Y769" s="170"/>
    </row>
    <row r="770" spans="1:25" s="19" customFormat="1" x14ac:dyDescent="0.2">
      <c r="A770" s="171">
        <v>39990</v>
      </c>
      <c r="B770" s="184" t="s">
        <v>1266</v>
      </c>
      <c r="C770" s="184" t="s">
        <v>215</v>
      </c>
      <c r="D770" s="184" t="s">
        <v>140</v>
      </c>
      <c r="E770" s="184" t="s">
        <v>143</v>
      </c>
      <c r="F770" s="185">
        <v>37895</v>
      </c>
      <c r="G770" s="177">
        <v>2003</v>
      </c>
      <c r="H770" s="171" t="s">
        <v>1267</v>
      </c>
      <c r="I770" s="171" t="str">
        <f t="shared" si="39"/>
        <v>LA</v>
      </c>
      <c r="J770" s="171" t="str">
        <f t="shared" si="42"/>
        <v>GA</v>
      </c>
      <c r="K770" s="171" t="str">
        <f t="shared" si="41"/>
        <v>South Central, Southeast</v>
      </c>
      <c r="L770" s="171" t="str">
        <f>INDEX('State '!$A$1:$C$62,MATCH($I770,'State '!$B:$B,0),3)</f>
        <v>South Central</v>
      </c>
      <c r="M770" s="171" t="str">
        <f>INDEX('State '!$A$1:$C$62,MATCH($J770,'State '!$B:$B,0),3)</f>
        <v>Southeast</v>
      </c>
      <c r="N770" s="171"/>
      <c r="O770" s="178">
        <v>70</v>
      </c>
      <c r="P770" s="178">
        <v>67.8</v>
      </c>
      <c r="Q770" s="178">
        <v>191.89</v>
      </c>
      <c r="R770" s="177" t="s">
        <v>479</v>
      </c>
      <c r="S770" s="171" t="s">
        <v>135</v>
      </c>
      <c r="T770" s="171" t="s">
        <v>381</v>
      </c>
      <c r="U770" s="171" t="s">
        <v>1137</v>
      </c>
      <c r="V770" s="171"/>
      <c r="W770" s="170"/>
      <c r="X770" s="170"/>
      <c r="Y770" s="170"/>
    </row>
    <row r="771" spans="1:25" s="19" customFormat="1" x14ac:dyDescent="0.2">
      <c r="A771" s="171">
        <v>39990</v>
      </c>
      <c r="B771" s="184" t="s">
        <v>1249</v>
      </c>
      <c r="C771" s="184" t="s">
        <v>215</v>
      </c>
      <c r="D771" s="184" t="s">
        <v>140</v>
      </c>
      <c r="E771" s="184" t="s">
        <v>143</v>
      </c>
      <c r="F771" s="185">
        <v>1405</v>
      </c>
      <c r="G771" s="177">
        <v>2003</v>
      </c>
      <c r="H771" s="171" t="s">
        <v>492</v>
      </c>
      <c r="I771" s="171" t="str">
        <f t="shared" si="39"/>
        <v>MS</v>
      </c>
      <c r="J771" s="171" t="str">
        <f t="shared" si="42"/>
        <v>AL</v>
      </c>
      <c r="K771" s="171" t="str">
        <f t="shared" si="41"/>
        <v>South Central</v>
      </c>
      <c r="L771" s="171" t="str">
        <f>INDEX('State '!$A$1:$C$62,MATCH($I771,'State '!$B:$B,0),3)</f>
        <v>South Central</v>
      </c>
      <c r="M771" s="171" t="str">
        <f>INDEX('State '!$A$1:$C$62,MATCH($J771,'State '!$B:$B,0),3)</f>
        <v>South Central</v>
      </c>
      <c r="N771" s="171"/>
      <c r="O771" s="178">
        <v>62</v>
      </c>
      <c r="P771" s="178">
        <v>24</v>
      </c>
      <c r="Q771" s="178">
        <v>97.9</v>
      </c>
      <c r="R771" s="177" t="s">
        <v>546</v>
      </c>
      <c r="S771" s="171" t="s">
        <v>135</v>
      </c>
      <c r="T771" s="171" t="s">
        <v>381</v>
      </c>
      <c r="U771" s="171" t="s">
        <v>1137</v>
      </c>
      <c r="V771" s="171"/>
      <c r="W771" s="170"/>
      <c r="X771" s="170"/>
      <c r="Y771" s="170"/>
    </row>
    <row r="772" spans="1:25" s="19" customFormat="1" x14ac:dyDescent="0.2">
      <c r="A772" s="171">
        <v>39990</v>
      </c>
      <c r="B772" s="184" t="s">
        <v>2232</v>
      </c>
      <c r="C772" s="184" t="s">
        <v>215</v>
      </c>
      <c r="D772" s="184" t="s">
        <v>140</v>
      </c>
      <c r="E772" s="184" t="s">
        <v>143</v>
      </c>
      <c r="F772" s="185">
        <v>37773</v>
      </c>
      <c r="G772" s="177">
        <v>2003</v>
      </c>
      <c r="H772" s="171" t="s">
        <v>1268</v>
      </c>
      <c r="I772" s="171" t="str">
        <f t="shared" si="39"/>
        <v>MS</v>
      </c>
      <c r="J772" s="171" t="str">
        <f t="shared" si="42"/>
        <v>GA</v>
      </c>
      <c r="K772" s="171" t="str">
        <f t="shared" si="41"/>
        <v>South Central, Southeast</v>
      </c>
      <c r="L772" s="171" t="str">
        <f>INDEX('State '!$A$1:$C$62,MATCH($I772,'State '!$B:$B,0),3)</f>
        <v>South Central</v>
      </c>
      <c r="M772" s="171" t="str">
        <f>INDEX('State '!$A$1:$C$62,MATCH($J772,'State '!$B:$B,0),3)</f>
        <v>Southeast</v>
      </c>
      <c r="N772" s="171"/>
      <c r="O772" s="178">
        <v>86</v>
      </c>
      <c r="P772" s="178">
        <v>41</v>
      </c>
      <c r="Q772" s="178">
        <v>195.9</v>
      </c>
      <c r="R772" s="177" t="s">
        <v>1269</v>
      </c>
      <c r="S772" s="171" t="s">
        <v>135</v>
      </c>
      <c r="T772" s="171" t="s">
        <v>381</v>
      </c>
      <c r="U772" s="171" t="s">
        <v>1137</v>
      </c>
      <c r="V772" s="171"/>
      <c r="W772" s="170"/>
      <c r="X772" s="170"/>
      <c r="Y772" s="170"/>
    </row>
    <row r="773" spans="1:25" s="19" customFormat="1" x14ac:dyDescent="0.2">
      <c r="A773" s="171">
        <v>39990</v>
      </c>
      <c r="B773" s="184" t="s">
        <v>1136</v>
      </c>
      <c r="C773" s="184" t="s">
        <v>215</v>
      </c>
      <c r="D773" s="184" t="s">
        <v>140</v>
      </c>
      <c r="E773" s="184" t="s">
        <v>143</v>
      </c>
      <c r="F773" s="185">
        <v>38108</v>
      </c>
      <c r="G773" s="177">
        <v>2004</v>
      </c>
      <c r="H773" s="171" t="s">
        <v>380</v>
      </c>
      <c r="I773" s="171" t="str">
        <f t="shared" si="39"/>
        <v>AL</v>
      </c>
      <c r="J773" s="171" t="str">
        <f t="shared" si="42"/>
        <v>GA</v>
      </c>
      <c r="K773" s="171" t="str">
        <f t="shared" si="41"/>
        <v>South Central, Southeast</v>
      </c>
      <c r="L773" s="171" t="str">
        <f>INDEX('State '!$A$1:$C$62,MATCH($I773,'State '!$B:$B,0),3)</f>
        <v>South Central</v>
      </c>
      <c r="M773" s="171" t="str">
        <f>INDEX('State '!$A$1:$C$62,MATCH($J773,'State '!$B:$B,0),3)</f>
        <v>Southeast</v>
      </c>
      <c r="N773" s="171"/>
      <c r="O773" s="178">
        <v>95</v>
      </c>
      <c r="P773" s="178">
        <v>46.4</v>
      </c>
      <c r="Q773" s="178">
        <v>138</v>
      </c>
      <c r="R773" s="177">
        <v>20</v>
      </c>
      <c r="S773" s="171" t="s">
        <v>135</v>
      </c>
      <c r="T773" s="171" t="s">
        <v>381</v>
      </c>
      <c r="U773" s="171" t="s">
        <v>1137</v>
      </c>
      <c r="V773" s="171"/>
      <c r="W773" s="170"/>
      <c r="X773" s="170"/>
      <c r="Y773" s="170"/>
    </row>
    <row r="774" spans="1:25" s="19" customFormat="1" x14ac:dyDescent="0.2">
      <c r="A774" s="171">
        <v>39990</v>
      </c>
      <c r="B774" s="184" t="s">
        <v>1535</v>
      </c>
      <c r="C774" s="184" t="s">
        <v>215</v>
      </c>
      <c r="D774" s="184" t="s">
        <v>140</v>
      </c>
      <c r="E774" s="184" t="s">
        <v>143</v>
      </c>
      <c r="F774" s="185">
        <v>36540</v>
      </c>
      <c r="G774" s="177">
        <v>2000</v>
      </c>
      <c r="H774" s="171" t="s">
        <v>17</v>
      </c>
      <c r="I774" s="171" t="str">
        <f t="shared" si="39"/>
        <v>AL</v>
      </c>
      <c r="J774" s="171" t="str">
        <f t="shared" si="42"/>
        <v>AL</v>
      </c>
      <c r="K774" s="171" t="str">
        <f t="shared" si="41"/>
        <v>South Central</v>
      </c>
      <c r="L774" s="171" t="str">
        <f>INDEX('State '!$A$1:$C$62,MATCH($I774,'State '!$B:$B,0),3)</f>
        <v>South Central</v>
      </c>
      <c r="M774" s="171" t="str">
        <f>INDEX('State '!$A$1:$C$62,MATCH($J774,'State '!$B:$B,0),3)</f>
        <v>South Central</v>
      </c>
      <c r="N774" s="171"/>
      <c r="O774" s="178">
        <v>66.599999999999994</v>
      </c>
      <c r="P774" s="178">
        <v>123</v>
      </c>
      <c r="Q774" s="178">
        <v>75</v>
      </c>
      <c r="R774" s="177" t="s">
        <v>723</v>
      </c>
      <c r="S774" s="171" t="s">
        <v>135</v>
      </c>
      <c r="T774" s="171" t="s">
        <v>381</v>
      </c>
      <c r="U774" s="171" t="s">
        <v>1536</v>
      </c>
      <c r="V774" s="171"/>
      <c r="W774" s="170"/>
      <c r="X774" s="170"/>
      <c r="Y774" s="170"/>
    </row>
    <row r="775" spans="1:25" s="19" customFormat="1" x14ac:dyDescent="0.2">
      <c r="A775" s="171">
        <v>39990</v>
      </c>
      <c r="B775" s="184" t="s">
        <v>1095</v>
      </c>
      <c r="C775" s="184" t="s">
        <v>215</v>
      </c>
      <c r="D775" s="184" t="s">
        <v>140</v>
      </c>
      <c r="E775" s="184" t="s">
        <v>143</v>
      </c>
      <c r="F775" s="185">
        <v>38640</v>
      </c>
      <c r="G775" s="177">
        <v>2005</v>
      </c>
      <c r="H775" s="171" t="s">
        <v>22</v>
      </c>
      <c r="I775" s="171" t="str">
        <f t="shared" si="39"/>
        <v>GA</v>
      </c>
      <c r="J775" s="171" t="str">
        <f t="shared" si="42"/>
        <v>GA</v>
      </c>
      <c r="K775" s="171" t="str">
        <f t="shared" si="41"/>
        <v>Southeast</v>
      </c>
      <c r="L775" s="171" t="str">
        <f>INDEX('State '!$A$1:$C$62,MATCH($I775,'State '!$B:$B,0),3)</f>
        <v>Southeast</v>
      </c>
      <c r="M775" s="171" t="str">
        <f>INDEX('State '!$A$1:$C$62,MATCH($J775,'State '!$B:$B,0),3)</f>
        <v>Southeast</v>
      </c>
      <c r="N775" s="171"/>
      <c r="O775" s="178">
        <v>19.28</v>
      </c>
      <c r="P775" s="178">
        <v>17.36</v>
      </c>
      <c r="Q775" s="178"/>
      <c r="R775" s="177" t="s">
        <v>1014</v>
      </c>
      <c r="S775" s="171" t="s">
        <v>135</v>
      </c>
      <c r="T775" s="171" t="s">
        <v>381</v>
      </c>
      <c r="U775" s="171" t="s">
        <v>1096</v>
      </c>
      <c r="V775" s="171"/>
      <c r="W775" s="170"/>
      <c r="X775" s="170"/>
      <c r="Y775" s="170"/>
    </row>
    <row r="776" spans="1:25" s="19" customFormat="1" x14ac:dyDescent="0.2">
      <c r="A776" s="171">
        <v>39990</v>
      </c>
      <c r="B776" s="184" t="s">
        <v>1412</v>
      </c>
      <c r="C776" s="184" t="s">
        <v>215</v>
      </c>
      <c r="D776" s="184" t="s">
        <v>140</v>
      </c>
      <c r="E776" s="184" t="s">
        <v>143</v>
      </c>
      <c r="F776" s="185">
        <v>37210</v>
      </c>
      <c r="G776" s="177">
        <v>2001</v>
      </c>
      <c r="H776" s="171" t="s">
        <v>22</v>
      </c>
      <c r="I776" s="171" t="str">
        <f t="shared" si="39"/>
        <v>GA</v>
      </c>
      <c r="J776" s="171" t="str">
        <f t="shared" si="42"/>
        <v>GA</v>
      </c>
      <c r="K776" s="171" t="str">
        <f t="shared" si="41"/>
        <v>Southeast</v>
      </c>
      <c r="L776" s="171" t="str">
        <f>INDEX('State '!$A$1:$C$62,MATCH($I776,'State '!$B:$B,0),3)</f>
        <v>Southeast</v>
      </c>
      <c r="M776" s="171" t="str">
        <f>INDEX('State '!$A$1:$C$62,MATCH($J776,'State '!$B:$B,0),3)</f>
        <v>Southeast</v>
      </c>
      <c r="N776" s="171"/>
      <c r="O776" s="178">
        <v>5.69</v>
      </c>
      <c r="P776" s="178"/>
      <c r="Q776" s="178">
        <v>20</v>
      </c>
      <c r="R776" s="177"/>
      <c r="S776" s="171" t="s">
        <v>135</v>
      </c>
      <c r="T776" s="171" t="s">
        <v>381</v>
      </c>
      <c r="U776" s="171" t="s">
        <v>1413</v>
      </c>
      <c r="V776" s="171"/>
      <c r="W776" s="170"/>
      <c r="X776" s="170"/>
      <c r="Y776" s="170"/>
    </row>
    <row r="777" spans="1:25" s="19" customFormat="1" x14ac:dyDescent="0.2">
      <c r="A777" s="171">
        <v>39990</v>
      </c>
      <c r="B777" s="184" t="s">
        <v>1410</v>
      </c>
      <c r="C777" s="184" t="s">
        <v>215</v>
      </c>
      <c r="D777" s="184" t="s">
        <v>140</v>
      </c>
      <c r="E777" s="184" t="s">
        <v>143</v>
      </c>
      <c r="F777" s="185">
        <v>37182</v>
      </c>
      <c r="G777" s="177">
        <v>2001</v>
      </c>
      <c r="H777" s="171" t="s">
        <v>380</v>
      </c>
      <c r="I777" s="171" t="str">
        <f t="shared" si="39"/>
        <v>AL</v>
      </c>
      <c r="J777" s="171" t="str">
        <f t="shared" si="42"/>
        <v>GA</v>
      </c>
      <c r="K777" s="171" t="str">
        <f t="shared" si="41"/>
        <v>South Central, Southeast</v>
      </c>
      <c r="L777" s="171" t="str">
        <f>INDEX('State '!$A$1:$C$62,MATCH($I777,'State '!$B:$B,0),3)</f>
        <v>South Central</v>
      </c>
      <c r="M777" s="171" t="str">
        <f>INDEX('State '!$A$1:$C$62,MATCH($J777,'State '!$B:$B,0),3)</f>
        <v>Southeast</v>
      </c>
      <c r="N777" s="171"/>
      <c r="O777" s="178">
        <v>6.2</v>
      </c>
      <c r="P777" s="178">
        <v>7.1</v>
      </c>
      <c r="Q777" s="178">
        <v>17</v>
      </c>
      <c r="R777" s="177">
        <v>16</v>
      </c>
      <c r="S777" s="171" t="s">
        <v>135</v>
      </c>
      <c r="T777" s="171" t="s">
        <v>381</v>
      </c>
      <c r="U777" s="171" t="s">
        <v>1411</v>
      </c>
      <c r="V777" s="171"/>
      <c r="W777" s="170"/>
      <c r="X777" s="170"/>
      <c r="Y777" s="170"/>
    </row>
    <row r="778" spans="1:25" s="19" customFormat="1" x14ac:dyDescent="0.2">
      <c r="A778" s="171">
        <v>39990</v>
      </c>
      <c r="B778" s="184" t="s">
        <v>1385</v>
      </c>
      <c r="C778" s="184" t="s">
        <v>215</v>
      </c>
      <c r="D778" s="184" t="s">
        <v>140</v>
      </c>
      <c r="E778" s="184" t="s">
        <v>143</v>
      </c>
      <c r="F778" s="185">
        <v>37408</v>
      </c>
      <c r="G778" s="177">
        <v>2002</v>
      </c>
      <c r="H778" s="171" t="s">
        <v>1386</v>
      </c>
      <c r="I778" s="171" t="str">
        <f t="shared" si="39"/>
        <v>MS</v>
      </c>
      <c r="J778" s="171" t="str">
        <f t="shared" si="42"/>
        <v>GA</v>
      </c>
      <c r="K778" s="171" t="str">
        <f t="shared" si="41"/>
        <v>South Central, Southeast</v>
      </c>
      <c r="L778" s="171" t="str">
        <f>INDEX('State '!$A$1:$C$62,MATCH($I778,'State '!$B:$B,0),3)</f>
        <v>South Central</v>
      </c>
      <c r="M778" s="171" t="str">
        <f>INDEX('State '!$A$1:$C$62,MATCH($J778,'State '!$B:$B,0),3)</f>
        <v>Southeast</v>
      </c>
      <c r="N778" s="171"/>
      <c r="O778" s="178">
        <v>53.6</v>
      </c>
      <c r="P778" s="178">
        <v>39</v>
      </c>
      <c r="Q778" s="178">
        <v>139.9</v>
      </c>
      <c r="R778" s="177" t="s">
        <v>404</v>
      </c>
      <c r="S778" s="171" t="s">
        <v>135</v>
      </c>
      <c r="T778" s="171" t="s">
        <v>381</v>
      </c>
      <c r="U778" s="171" t="s">
        <v>1270</v>
      </c>
      <c r="V778" s="171"/>
      <c r="W778" s="170"/>
      <c r="X778" s="170"/>
      <c r="Y778" s="170"/>
    </row>
    <row r="779" spans="1:25" s="19" customFormat="1" ht="25.5" x14ac:dyDescent="0.2">
      <c r="A779" s="171">
        <v>39990</v>
      </c>
      <c r="B779" s="184" t="s">
        <v>1683</v>
      </c>
      <c r="C779" s="184" t="s">
        <v>215</v>
      </c>
      <c r="D779" s="184" t="s">
        <v>140</v>
      </c>
      <c r="E779" s="184" t="s">
        <v>143</v>
      </c>
      <c r="F779" s="185">
        <v>36100</v>
      </c>
      <c r="G779" s="177">
        <v>1998</v>
      </c>
      <c r="H779" s="171" t="s">
        <v>1684</v>
      </c>
      <c r="I779" s="171" t="str">
        <f t="shared" si="39"/>
        <v>AL</v>
      </c>
      <c r="J779" s="171" t="str">
        <f t="shared" ref="J779:J810" si="43">RIGHT($H779,2)</f>
        <v>GA</v>
      </c>
      <c r="K779" s="171" t="str">
        <f t="shared" si="41"/>
        <v>South Central, Midwest, Southeast</v>
      </c>
      <c r="L779" s="171" t="str">
        <f>INDEX('State '!$A$1:$C$62,MATCH($I779,'State '!$B:$B,0),3)</f>
        <v>South Central</v>
      </c>
      <c r="M779" s="171" t="str">
        <f>INDEX('State '!$A$1:$C$62,MATCH($J779,'State '!$B:$B,0),3)</f>
        <v>Southeast</v>
      </c>
      <c r="N779" s="171" t="s">
        <v>9</v>
      </c>
      <c r="O779" s="178">
        <v>52.2</v>
      </c>
      <c r="P779" s="178">
        <v>10</v>
      </c>
      <c r="Q779" s="178">
        <v>65</v>
      </c>
      <c r="R779" s="177" t="s">
        <v>1685</v>
      </c>
      <c r="S779" s="171" t="s">
        <v>135</v>
      </c>
      <c r="T779" s="171" t="s">
        <v>381</v>
      </c>
      <c r="U779" s="171" t="s">
        <v>1686</v>
      </c>
      <c r="V779" s="171"/>
      <c r="W779" s="170"/>
      <c r="X779" s="170"/>
      <c r="Y779" s="170"/>
    </row>
    <row r="780" spans="1:25" s="19" customFormat="1" x14ac:dyDescent="0.2">
      <c r="A780" s="196">
        <v>39990</v>
      </c>
      <c r="B780" s="184" t="s">
        <v>1742</v>
      </c>
      <c r="C780" s="184" t="s">
        <v>215</v>
      </c>
      <c r="D780" s="184" t="s">
        <v>140</v>
      </c>
      <c r="E780" s="184" t="s">
        <v>143</v>
      </c>
      <c r="F780" s="185">
        <v>35735</v>
      </c>
      <c r="G780" s="177">
        <v>1997</v>
      </c>
      <c r="H780" s="171" t="s">
        <v>1743</v>
      </c>
      <c r="I780" s="171" t="str">
        <f t="shared" si="39"/>
        <v>GA</v>
      </c>
      <c r="J780" s="171" t="str">
        <f t="shared" si="43"/>
        <v>SC</v>
      </c>
      <c r="K780" s="171" t="str">
        <f t="shared" si="41"/>
        <v>Southeast</v>
      </c>
      <c r="L780" s="171" t="str">
        <f>INDEX('State '!$A$1:$C$62,MATCH($I780,'State '!$B:$B,0),3)</f>
        <v>Southeast</v>
      </c>
      <c r="M780" s="171" t="str">
        <f>INDEX('State '!$A$1:$C$62,MATCH($J780,'State '!$B:$B,0),3)</f>
        <v>Southeast</v>
      </c>
      <c r="N780" s="171"/>
      <c r="O780" s="178">
        <v>36</v>
      </c>
      <c r="P780" s="178">
        <v>27</v>
      </c>
      <c r="Q780" s="178">
        <v>45.88</v>
      </c>
      <c r="R780" s="177" t="s">
        <v>1744</v>
      </c>
      <c r="S780" s="171" t="s">
        <v>135</v>
      </c>
      <c r="T780" s="171" t="s">
        <v>381</v>
      </c>
      <c r="U780" s="171" t="s">
        <v>1745</v>
      </c>
      <c r="V780" s="171"/>
      <c r="W780" s="170"/>
      <c r="X780" s="170"/>
      <c r="Y780" s="170"/>
    </row>
    <row r="781" spans="1:25" s="19" customFormat="1" ht="25.5" x14ac:dyDescent="0.2">
      <c r="A781" s="196">
        <v>43124</v>
      </c>
      <c r="B781" s="184" t="s">
        <v>2112</v>
      </c>
      <c r="C781" s="184" t="s">
        <v>2051</v>
      </c>
      <c r="D781" s="184" t="s">
        <v>140</v>
      </c>
      <c r="E781" s="184" t="s">
        <v>2437</v>
      </c>
      <c r="F781" s="185"/>
      <c r="G781" s="177">
        <v>2018</v>
      </c>
      <c r="H781" s="171" t="s">
        <v>37</v>
      </c>
      <c r="I781" s="171" t="str">
        <f t="shared" si="39"/>
        <v>OK</v>
      </c>
      <c r="J781" s="171" t="str">
        <f t="shared" si="43"/>
        <v>OK</v>
      </c>
      <c r="K781" s="176" t="str">
        <f t="shared" si="41"/>
        <v>South Central</v>
      </c>
      <c r="L781" s="171" t="str">
        <f>INDEX('State '!$A$1:$C$62,MATCH($I781,'State '!$B:$B,0),3)</f>
        <v>South Central</v>
      </c>
      <c r="M781" s="171" t="str">
        <f>INDEX('State '!$A$1:$C$62,MATCH($J781,'State '!$B:$B,0),3)</f>
        <v>South Central</v>
      </c>
      <c r="N781" s="171"/>
      <c r="O781" s="178">
        <v>300</v>
      </c>
      <c r="P781" s="178">
        <v>247</v>
      </c>
      <c r="Q781" s="183">
        <v>1400</v>
      </c>
      <c r="R781" s="177">
        <v>36</v>
      </c>
      <c r="S781" s="171" t="s">
        <v>135</v>
      </c>
      <c r="T781" s="171" t="s">
        <v>381</v>
      </c>
      <c r="U781" s="171" t="s">
        <v>2247</v>
      </c>
      <c r="V781" s="171" t="s">
        <v>2236</v>
      </c>
      <c r="W781" s="170" t="s">
        <v>2258</v>
      </c>
      <c r="X781" s="170"/>
      <c r="Y781" s="170"/>
    </row>
    <row r="782" spans="1:25" s="19" customFormat="1" ht="38.25" x14ac:dyDescent="0.2">
      <c r="A782" s="196">
        <v>43468</v>
      </c>
      <c r="B782" s="184" t="s">
        <v>2678</v>
      </c>
      <c r="C782" s="184" t="s">
        <v>235</v>
      </c>
      <c r="D782" s="184" t="s">
        <v>140</v>
      </c>
      <c r="E782" s="184" t="s">
        <v>143</v>
      </c>
      <c r="F782" s="185">
        <v>43430</v>
      </c>
      <c r="G782" s="177">
        <v>2018</v>
      </c>
      <c r="H782" s="171" t="s">
        <v>523</v>
      </c>
      <c r="I782" s="171" t="str">
        <f t="shared" si="39"/>
        <v>AL</v>
      </c>
      <c r="J782" s="171" t="str">
        <f t="shared" si="43"/>
        <v>FL</v>
      </c>
      <c r="K782" s="176" t="str">
        <f t="shared" si="41"/>
        <v>South Central, Southeast</v>
      </c>
      <c r="L782" s="171" t="str">
        <f>INDEX('State '!$A$1:$C$62,MATCH($I782,'State '!$B:$B,0),3)</f>
        <v>South Central</v>
      </c>
      <c r="M782" s="171" t="str">
        <f>INDEX('State '!$A$1:$C$62,MATCH($J782,'State '!$B:$B,0),3)</f>
        <v>Southeast</v>
      </c>
      <c r="N782" s="171"/>
      <c r="O782" s="178"/>
      <c r="P782" s="178"/>
      <c r="Q782" s="178">
        <v>60</v>
      </c>
      <c r="R782" s="177"/>
      <c r="S782" s="171" t="s">
        <v>135</v>
      </c>
      <c r="T782" s="171" t="s">
        <v>381</v>
      </c>
      <c r="U782" s="171" t="s">
        <v>2694</v>
      </c>
      <c r="V782" s="171" t="s">
        <v>2239</v>
      </c>
      <c r="W782" s="170" t="s">
        <v>2679</v>
      </c>
      <c r="X782" s="170"/>
      <c r="Y782" s="170"/>
    </row>
    <row r="783" spans="1:25" s="19" customFormat="1" ht="38.25" x14ac:dyDescent="0.2">
      <c r="A783" s="225">
        <v>44217</v>
      </c>
      <c r="B783" s="223" t="s">
        <v>3008</v>
      </c>
      <c r="C783" s="223" t="s">
        <v>3009</v>
      </c>
      <c r="D783" s="223" t="s">
        <v>140</v>
      </c>
      <c r="E783" s="112" t="s">
        <v>143</v>
      </c>
      <c r="F783" s="63">
        <v>44112</v>
      </c>
      <c r="G783" s="64">
        <v>2020</v>
      </c>
      <c r="H783" s="225" t="s">
        <v>3012</v>
      </c>
      <c r="I783" s="225" t="str">
        <f t="shared" si="39"/>
        <v>MS</v>
      </c>
      <c r="J783" s="225" t="str">
        <f t="shared" si="43"/>
        <v>AL</v>
      </c>
      <c r="K783" s="231" t="str">
        <f t="shared" si="41"/>
        <v>South Central</v>
      </c>
      <c r="L783" s="225" t="str">
        <f>INDEX('State '!$A$1:$C$62,MATCH($I783,'State '!$B:$B,0),3)</f>
        <v>South Central</v>
      </c>
      <c r="M783" s="225" t="str">
        <f>INDEX('State '!$A$1:$C$62,MATCH($J783,'State '!$B:$B,0),3)</f>
        <v>South Central</v>
      </c>
      <c r="N783" s="225"/>
      <c r="O783" s="178">
        <v>5.4</v>
      </c>
      <c r="P783" s="199"/>
      <c r="Q783" s="165">
        <v>38.5</v>
      </c>
      <c r="R783" s="104"/>
      <c r="S783" s="225" t="s">
        <v>135</v>
      </c>
      <c r="T783" s="225" t="s">
        <v>381</v>
      </c>
      <c r="U783" s="225" t="s">
        <v>3010</v>
      </c>
      <c r="V783" s="225" t="s">
        <v>2239</v>
      </c>
      <c r="W783" s="223" t="s">
        <v>3011</v>
      </c>
      <c r="X783" s="223"/>
      <c r="Y783" s="156"/>
    </row>
    <row r="784" spans="1:25" s="19" customFormat="1" x14ac:dyDescent="0.2">
      <c r="A784" s="171">
        <v>39990</v>
      </c>
      <c r="B784" s="184" t="s">
        <v>1586</v>
      </c>
      <c r="C784" s="184" t="s">
        <v>330</v>
      </c>
      <c r="D784" s="184" t="s">
        <v>134</v>
      </c>
      <c r="E784" s="184" t="s">
        <v>143</v>
      </c>
      <c r="F784" s="185">
        <v>36465</v>
      </c>
      <c r="G784" s="177">
        <v>1999</v>
      </c>
      <c r="H784" s="171" t="s">
        <v>2</v>
      </c>
      <c r="I784" s="171" t="str">
        <f t="shared" si="39"/>
        <v>OR</v>
      </c>
      <c r="J784" s="171" t="str">
        <f t="shared" si="43"/>
        <v>OR</v>
      </c>
      <c r="K784" s="171" t="str">
        <f t="shared" si="41"/>
        <v>Pacific</v>
      </c>
      <c r="L784" s="171" t="str">
        <f>INDEX('State '!$A$1:$C$62,MATCH($I784,'State '!$B:$B,0),3)</f>
        <v>Pacific</v>
      </c>
      <c r="M784" s="171" t="str">
        <f>INDEX('State '!$A$1:$C$62,MATCH($J784,'State '!$B:$B,0),3)</f>
        <v>Pacific</v>
      </c>
      <c r="N784" s="171"/>
      <c r="O784" s="178">
        <v>35</v>
      </c>
      <c r="P784" s="178">
        <v>29</v>
      </c>
      <c r="Q784" s="178">
        <v>190</v>
      </c>
      <c r="R784" s="177">
        <v>24</v>
      </c>
      <c r="S784" s="171" t="s">
        <v>138</v>
      </c>
      <c r="T784" s="171" t="s">
        <v>187</v>
      </c>
      <c r="U784" s="171" t="s">
        <v>382</v>
      </c>
      <c r="V784" s="171"/>
      <c r="W784" s="170"/>
      <c r="X784" s="170"/>
      <c r="Y784" s="170"/>
    </row>
    <row r="785" spans="1:25" s="19" customFormat="1" x14ac:dyDescent="0.2">
      <c r="A785" s="171">
        <v>39990</v>
      </c>
      <c r="B785" s="184" t="s">
        <v>1216</v>
      </c>
      <c r="C785" s="184" t="s">
        <v>330</v>
      </c>
      <c r="D785" s="184" t="s">
        <v>134</v>
      </c>
      <c r="E785" s="184" t="s">
        <v>143</v>
      </c>
      <c r="F785" s="185">
        <v>37967</v>
      </c>
      <c r="G785" s="177">
        <v>2003</v>
      </c>
      <c r="H785" s="171" t="s">
        <v>2</v>
      </c>
      <c r="I785" s="171" t="str">
        <f t="shared" si="39"/>
        <v>OR</v>
      </c>
      <c r="J785" s="171" t="str">
        <f t="shared" si="43"/>
        <v>OR</v>
      </c>
      <c r="K785" s="171" t="str">
        <f t="shared" si="41"/>
        <v>Pacific</v>
      </c>
      <c r="L785" s="171" t="str">
        <f>INDEX('State '!$A$1:$C$62,MATCH($I785,'State '!$B:$B,0),3)</f>
        <v>Pacific</v>
      </c>
      <c r="M785" s="171" t="str">
        <f>INDEX('State '!$A$1:$C$62,MATCH($J785,'State '!$B:$B,0),3)</f>
        <v>Pacific</v>
      </c>
      <c r="N785" s="171"/>
      <c r="O785" s="178">
        <v>19</v>
      </c>
      <c r="P785" s="178">
        <v>11.7</v>
      </c>
      <c r="Q785" s="178">
        <v>320</v>
      </c>
      <c r="R785" s="177">
        <v>24</v>
      </c>
      <c r="S785" s="171" t="s">
        <v>138</v>
      </c>
      <c r="T785" s="171" t="s">
        <v>187</v>
      </c>
      <c r="U785" s="171" t="s">
        <v>382</v>
      </c>
      <c r="V785" s="171"/>
      <c r="W785" s="170"/>
      <c r="X785" s="170"/>
      <c r="Y785" s="170"/>
    </row>
    <row r="786" spans="1:25" s="19" customFormat="1" x14ac:dyDescent="0.2">
      <c r="A786" s="171">
        <v>39990</v>
      </c>
      <c r="B786" s="184" t="s">
        <v>1197</v>
      </c>
      <c r="C786" s="184" t="s">
        <v>330</v>
      </c>
      <c r="D786" s="184" t="s">
        <v>134</v>
      </c>
      <c r="E786" s="184" t="s">
        <v>143</v>
      </c>
      <c r="F786" s="185">
        <v>38292</v>
      </c>
      <c r="G786" s="177">
        <v>2004</v>
      </c>
      <c r="H786" s="171" t="s">
        <v>2</v>
      </c>
      <c r="I786" s="171" t="str">
        <f t="shared" si="39"/>
        <v>OR</v>
      </c>
      <c r="J786" s="171" t="str">
        <f t="shared" si="43"/>
        <v>OR</v>
      </c>
      <c r="K786" s="171" t="str">
        <f t="shared" si="41"/>
        <v>Pacific</v>
      </c>
      <c r="L786" s="171" t="str">
        <f>INDEX('State '!$A$1:$C$62,MATCH($I786,'State '!$B:$B,0),3)</f>
        <v>Pacific</v>
      </c>
      <c r="M786" s="171" t="str">
        <f>INDEX('State '!$A$1:$C$62,MATCH($J786,'State '!$B:$B,0),3)</f>
        <v>Pacific</v>
      </c>
      <c r="N786" s="171"/>
      <c r="O786" s="178">
        <v>85</v>
      </c>
      <c r="P786" s="178">
        <v>50</v>
      </c>
      <c r="Q786" s="178">
        <v>320</v>
      </c>
      <c r="R786" s="177">
        <v>24</v>
      </c>
      <c r="S786" s="171" t="s">
        <v>138</v>
      </c>
      <c r="T786" s="171" t="s">
        <v>187</v>
      </c>
      <c r="U786" s="171" t="s">
        <v>382</v>
      </c>
      <c r="V786" s="171"/>
      <c r="W786" s="170"/>
      <c r="X786" s="170"/>
      <c r="Y786" s="170"/>
    </row>
    <row r="787" spans="1:25" s="19" customFormat="1" x14ac:dyDescent="0.2">
      <c r="A787" s="196">
        <v>43468</v>
      </c>
      <c r="B787" s="184" t="s">
        <v>2759</v>
      </c>
      <c r="C787" s="172" t="s">
        <v>2597</v>
      </c>
      <c r="D787" s="184" t="s">
        <v>136</v>
      </c>
      <c r="E787" s="173" t="s">
        <v>143</v>
      </c>
      <c r="F787" s="185">
        <v>43448</v>
      </c>
      <c r="G787" s="186">
        <v>2018</v>
      </c>
      <c r="H787" s="171" t="s">
        <v>2598</v>
      </c>
      <c r="I787" s="171" t="str">
        <f t="shared" si="39"/>
        <v>ND</v>
      </c>
      <c r="J787" s="171" t="str">
        <f t="shared" si="43"/>
        <v>SK</v>
      </c>
      <c r="K787" s="176" t="str">
        <f t="shared" si="41"/>
        <v>Mountain, Canada</v>
      </c>
      <c r="L787" s="171" t="str">
        <f>INDEX('State '!$A$1:$C$62,MATCH($I787,'State '!$B:$B,0),3)</f>
        <v>Mountain</v>
      </c>
      <c r="M787" s="171" t="str">
        <f>INDEX('State '!$A$1:$C$62,MATCH($J787,'State '!$B:$B,0),3)</f>
        <v>Canada</v>
      </c>
      <c r="N787" s="171"/>
      <c r="O787" s="178"/>
      <c r="P787" s="178">
        <v>2.2000000000000002</v>
      </c>
      <c r="Q787" s="178">
        <v>30</v>
      </c>
      <c r="R787" s="177">
        <v>10.75</v>
      </c>
      <c r="S787" s="171" t="s">
        <v>135</v>
      </c>
      <c r="T787" s="171" t="s">
        <v>381</v>
      </c>
      <c r="U787" s="171" t="s">
        <v>2599</v>
      </c>
      <c r="V787" s="171" t="s">
        <v>2239</v>
      </c>
      <c r="W787" s="170" t="s">
        <v>2600</v>
      </c>
      <c r="X787" s="170"/>
      <c r="Y787" s="170"/>
    </row>
    <row r="788" spans="1:25" s="19" customFormat="1" x14ac:dyDescent="0.2">
      <c r="A788" s="171">
        <v>41543</v>
      </c>
      <c r="B788" s="172" t="s">
        <v>418</v>
      </c>
      <c r="C788" s="172" t="s">
        <v>209</v>
      </c>
      <c r="D788" s="172" t="s">
        <v>134</v>
      </c>
      <c r="E788" s="173" t="s">
        <v>143</v>
      </c>
      <c r="F788" s="174">
        <v>41543</v>
      </c>
      <c r="G788" s="181">
        <v>2013</v>
      </c>
      <c r="H788" s="171" t="s">
        <v>50</v>
      </c>
      <c r="I788" s="171" t="str">
        <f t="shared" si="39"/>
        <v>WA</v>
      </c>
      <c r="J788" s="171" t="str">
        <f t="shared" si="43"/>
        <v>WA</v>
      </c>
      <c r="K788" s="171" t="str">
        <f t="shared" si="41"/>
        <v>Pacific</v>
      </c>
      <c r="L788" s="171" t="str">
        <f>INDEX('State '!$A$1:$C$62,MATCH($I788,'State '!$B:$B,0),3)</f>
        <v>Pacific</v>
      </c>
      <c r="M788" s="171" t="str">
        <f>INDEX('State '!$A$1:$C$62,MATCH($J788,'State '!$B:$B,0),3)</f>
        <v>Pacific</v>
      </c>
      <c r="N788" s="171"/>
      <c r="O788" s="178"/>
      <c r="P788" s="177">
        <v>4</v>
      </c>
      <c r="Q788" s="177">
        <v>75</v>
      </c>
      <c r="R788" s="178">
        <v>16</v>
      </c>
      <c r="S788" s="179" t="s">
        <v>135</v>
      </c>
      <c r="T788" s="176" t="s">
        <v>381</v>
      </c>
      <c r="U788" s="180" t="s">
        <v>1929</v>
      </c>
      <c r="V788" s="171"/>
      <c r="W788" s="170"/>
      <c r="X788" s="170"/>
      <c r="Y788" s="170"/>
    </row>
    <row r="789" spans="1:25" s="19" customFormat="1" x14ac:dyDescent="0.2">
      <c r="A789" s="171">
        <v>40589</v>
      </c>
      <c r="B789" s="184" t="s">
        <v>541</v>
      </c>
      <c r="C789" s="184" t="s">
        <v>215</v>
      </c>
      <c r="D789" s="184" t="s">
        <v>140</v>
      </c>
      <c r="E789" s="184" t="s">
        <v>143</v>
      </c>
      <c r="F789" s="185">
        <v>40522</v>
      </c>
      <c r="G789" s="177">
        <v>2010</v>
      </c>
      <c r="H789" s="171" t="s">
        <v>22</v>
      </c>
      <c r="I789" s="171" t="str">
        <f t="shared" si="39"/>
        <v>GA</v>
      </c>
      <c r="J789" s="171" t="str">
        <f t="shared" si="43"/>
        <v>GA</v>
      </c>
      <c r="K789" s="171" t="str">
        <f t="shared" si="41"/>
        <v>Southeast</v>
      </c>
      <c r="L789" s="171" t="str">
        <f>INDEX('State '!$A$1:$C$62,MATCH($I789,'State '!$B:$B,0),3)</f>
        <v>Southeast</v>
      </c>
      <c r="M789" s="171" t="str">
        <f>INDEX('State '!$A$1:$C$62,MATCH($J789,'State '!$B:$B,0),3)</f>
        <v>Southeast</v>
      </c>
      <c r="N789" s="171"/>
      <c r="O789" s="178">
        <v>121</v>
      </c>
      <c r="P789" s="178">
        <v>41.1</v>
      </c>
      <c r="Q789" s="178">
        <v>125</v>
      </c>
      <c r="R789" s="177">
        <v>36</v>
      </c>
      <c r="S789" s="171" t="s">
        <v>135</v>
      </c>
      <c r="T789" s="171" t="s">
        <v>381</v>
      </c>
      <c r="U789" s="171" t="s">
        <v>439</v>
      </c>
      <c r="V789" s="171"/>
      <c r="W789" s="170"/>
      <c r="X789" s="170"/>
      <c r="Y789" s="170"/>
    </row>
    <row r="790" spans="1:25" s="19" customFormat="1" x14ac:dyDescent="0.2">
      <c r="A790" s="171">
        <v>40589</v>
      </c>
      <c r="B790" s="172" t="s">
        <v>446</v>
      </c>
      <c r="C790" s="172" t="s">
        <v>215</v>
      </c>
      <c r="D790" s="172" t="s">
        <v>140</v>
      </c>
      <c r="E790" s="173" t="s">
        <v>143</v>
      </c>
      <c r="F790" s="174">
        <v>40695</v>
      </c>
      <c r="G790" s="181">
        <v>2011</v>
      </c>
      <c r="H790" s="171" t="s">
        <v>14</v>
      </c>
      <c r="I790" s="171" t="str">
        <f t="shared" si="39"/>
        <v>MS</v>
      </c>
      <c r="J790" s="171" t="str">
        <f t="shared" si="43"/>
        <v>MS</v>
      </c>
      <c r="K790" s="171" t="str">
        <f t="shared" si="41"/>
        <v>South Central</v>
      </c>
      <c r="L790" s="171" t="str">
        <f>INDEX('State '!$A$1:$C$62,MATCH($I790,'State '!$B:$B,0),3)</f>
        <v>South Central</v>
      </c>
      <c r="M790" s="171" t="str">
        <f>INDEX('State '!$A$1:$C$62,MATCH($J790,'State '!$B:$B,0),3)</f>
        <v>South Central</v>
      </c>
      <c r="N790" s="171"/>
      <c r="O790" s="178">
        <v>108</v>
      </c>
      <c r="P790" s="177">
        <v>19.7</v>
      </c>
      <c r="Q790" s="177">
        <v>125</v>
      </c>
      <c r="R790" s="178">
        <v>36</v>
      </c>
      <c r="S790" s="179" t="s">
        <v>135</v>
      </c>
      <c r="T790" s="176" t="s">
        <v>381</v>
      </c>
      <c r="U790" s="180" t="s">
        <v>439</v>
      </c>
      <c r="V790" s="171"/>
      <c r="W790" s="170"/>
      <c r="X790" s="170"/>
      <c r="Y790" s="170"/>
    </row>
    <row r="791" spans="1:25" s="19" customFormat="1" x14ac:dyDescent="0.2">
      <c r="A791" s="171">
        <v>40968</v>
      </c>
      <c r="B791" s="172" t="s">
        <v>438</v>
      </c>
      <c r="C791" s="172" t="s">
        <v>215</v>
      </c>
      <c r="D791" s="172" t="s">
        <v>140</v>
      </c>
      <c r="E791" s="173" t="s">
        <v>143</v>
      </c>
      <c r="F791" s="174">
        <v>41061</v>
      </c>
      <c r="G791" s="181">
        <v>2012</v>
      </c>
      <c r="H791" s="171" t="s">
        <v>1386</v>
      </c>
      <c r="I791" s="171" t="str">
        <f t="shared" si="39"/>
        <v>MS</v>
      </c>
      <c r="J791" s="171" t="str">
        <f t="shared" si="43"/>
        <v>GA</v>
      </c>
      <c r="K791" s="171" t="str">
        <f t="shared" si="41"/>
        <v>South Central, Southeast</v>
      </c>
      <c r="L791" s="171" t="str">
        <f>INDEX('State '!$A$1:$C$62,MATCH($I791,'State '!$B:$B,0),3)</f>
        <v>South Central</v>
      </c>
      <c r="M791" s="171" t="str">
        <f>INDEX('State '!$A$1:$C$62,MATCH($J791,'State '!$B:$B,0),3)</f>
        <v>Southeast</v>
      </c>
      <c r="N791" s="171"/>
      <c r="O791" s="178">
        <v>122.6</v>
      </c>
      <c r="P791" s="177">
        <v>19.3</v>
      </c>
      <c r="Q791" s="177">
        <v>125</v>
      </c>
      <c r="R791" s="178">
        <v>36</v>
      </c>
      <c r="S791" s="179" t="s">
        <v>135</v>
      </c>
      <c r="T791" s="176" t="s">
        <v>381</v>
      </c>
      <c r="U791" s="180" t="s">
        <v>439</v>
      </c>
      <c r="V791" s="171"/>
      <c r="W791" s="170"/>
      <c r="X791" s="170"/>
      <c r="Y791" s="170"/>
    </row>
    <row r="792" spans="1:25" s="19" customFormat="1" x14ac:dyDescent="0.2">
      <c r="A792" s="196">
        <v>39990</v>
      </c>
      <c r="B792" s="184" t="s">
        <v>1746</v>
      </c>
      <c r="C792" s="184" t="s">
        <v>376</v>
      </c>
      <c r="D792" s="184" t="s">
        <v>140</v>
      </c>
      <c r="E792" s="184" t="s">
        <v>143</v>
      </c>
      <c r="F792" s="185">
        <v>35733</v>
      </c>
      <c r="G792" s="177">
        <v>1997</v>
      </c>
      <c r="H792" s="171" t="s">
        <v>6</v>
      </c>
      <c r="I792" s="171" t="str">
        <f t="shared" si="39"/>
        <v>TX</v>
      </c>
      <c r="J792" s="171" t="str">
        <f t="shared" si="43"/>
        <v>TX</v>
      </c>
      <c r="K792" s="171" t="str">
        <f t="shared" si="41"/>
        <v>South Central</v>
      </c>
      <c r="L792" s="171" t="str">
        <f>INDEX('State '!$A$1:$C$62,MATCH($I792,'State '!$B:$B,0),3)</f>
        <v>South Central</v>
      </c>
      <c r="M792" s="171" t="str">
        <f>INDEX('State '!$A$1:$C$62,MATCH($J792,'State '!$B:$B,0),3)</f>
        <v>South Central</v>
      </c>
      <c r="N792" s="171"/>
      <c r="O792" s="178"/>
      <c r="P792" s="178">
        <v>53</v>
      </c>
      <c r="Q792" s="178">
        <v>90</v>
      </c>
      <c r="R792" s="177" t="s">
        <v>1454</v>
      </c>
      <c r="S792" s="171" t="s">
        <v>138</v>
      </c>
      <c r="T792" s="171" t="s">
        <v>187</v>
      </c>
      <c r="U792" s="171" t="s">
        <v>382</v>
      </c>
      <c r="V792" s="171"/>
      <c r="W792" s="170"/>
      <c r="X792" s="170"/>
      <c r="Y792" s="170"/>
    </row>
    <row r="793" spans="1:25" s="19" customFormat="1" ht="38.25" x14ac:dyDescent="0.2">
      <c r="A793" s="196">
        <v>43454</v>
      </c>
      <c r="B793" s="172" t="s">
        <v>2076</v>
      </c>
      <c r="C793" s="172" t="s">
        <v>219</v>
      </c>
      <c r="D793" s="172" t="s">
        <v>1935</v>
      </c>
      <c r="E793" s="173" t="s">
        <v>143</v>
      </c>
      <c r="F793" s="174">
        <v>43432</v>
      </c>
      <c r="G793" s="181">
        <v>2018</v>
      </c>
      <c r="H793" s="171" t="s">
        <v>6</v>
      </c>
      <c r="I793" s="171" t="str">
        <f t="shared" si="39"/>
        <v>TX</v>
      </c>
      <c r="J793" s="171" t="str">
        <f t="shared" si="43"/>
        <v>TX</v>
      </c>
      <c r="K793" s="176" t="str">
        <f t="shared" si="41"/>
        <v>South Central</v>
      </c>
      <c r="L793" s="171" t="str">
        <f>INDEX('State '!$A$1:$C$62,MATCH($I793,'State '!$B:$B,0),3)</f>
        <v>South Central</v>
      </c>
      <c r="M793" s="171" t="str">
        <f>INDEX('State '!$A$1:$C$62,MATCH($J793,'State '!$B:$B,0),3)</f>
        <v>South Central</v>
      </c>
      <c r="N793" s="171"/>
      <c r="O793" s="178">
        <v>137.30000000000001</v>
      </c>
      <c r="P793" s="177"/>
      <c r="Q793" s="177">
        <v>396</v>
      </c>
      <c r="R793" s="178"/>
      <c r="S793" s="179" t="s">
        <v>135</v>
      </c>
      <c r="T793" s="176" t="s">
        <v>381</v>
      </c>
      <c r="U793" s="180" t="s">
        <v>2077</v>
      </c>
      <c r="V793" s="171" t="s">
        <v>2236</v>
      </c>
      <c r="W793" s="170" t="s">
        <v>2762</v>
      </c>
      <c r="X793" s="170"/>
      <c r="Y793" s="170" t="s">
        <v>2575</v>
      </c>
    </row>
    <row r="794" spans="1:25" s="19" customFormat="1" x14ac:dyDescent="0.2">
      <c r="A794" s="171">
        <v>39990</v>
      </c>
      <c r="B794" s="184" t="s">
        <v>774</v>
      </c>
      <c r="C794" s="184" t="s">
        <v>282</v>
      </c>
      <c r="D794" s="184" t="s">
        <v>136</v>
      </c>
      <c r="E794" s="184" t="s">
        <v>143</v>
      </c>
      <c r="F794" s="185">
        <v>39721</v>
      </c>
      <c r="G794" s="177">
        <v>2008</v>
      </c>
      <c r="H794" s="171" t="s">
        <v>6</v>
      </c>
      <c r="I794" s="171" t="str">
        <f t="shared" ref="I794:I857" si="44">LEFT($H794,2)</f>
        <v>TX</v>
      </c>
      <c r="J794" s="171" t="str">
        <f t="shared" si="43"/>
        <v>TX</v>
      </c>
      <c r="K794" s="171" t="str">
        <f t="shared" ref="K794:K857" si="45">IF($L794=$M794,L794,CONCATENATE($L794,", ",IF(ISBLANK(N794),"",CONCATENATE(N794,", ")),$M794))</f>
        <v>South Central</v>
      </c>
      <c r="L794" s="171" t="str">
        <f>INDEX('State '!$A$1:$C$62,MATCH($I794,'State '!$B:$B,0),3)</f>
        <v>South Central</v>
      </c>
      <c r="M794" s="171" t="str">
        <f>INDEX('State '!$A$1:$C$62,MATCH($J794,'State '!$B:$B,0),3)</f>
        <v>South Central</v>
      </c>
      <c r="N794" s="171"/>
      <c r="O794" s="178">
        <v>30</v>
      </c>
      <c r="P794" s="178">
        <v>20</v>
      </c>
      <c r="Q794" s="178">
        <v>50</v>
      </c>
      <c r="R794" s="177">
        <v>10</v>
      </c>
      <c r="S794" s="171" t="s">
        <v>138</v>
      </c>
      <c r="T794" s="171" t="s">
        <v>187</v>
      </c>
      <c r="U794" s="171" t="s">
        <v>382</v>
      </c>
      <c r="V794" s="171"/>
      <c r="W794" s="170"/>
      <c r="X794" s="170"/>
      <c r="Y794" s="170"/>
    </row>
    <row r="795" spans="1:25" s="19" customFormat="1" ht="25.5" x14ac:dyDescent="0.2">
      <c r="A795" s="225">
        <v>43199</v>
      </c>
      <c r="B795" s="223" t="s">
        <v>2036</v>
      </c>
      <c r="C795" s="83" t="s">
        <v>205</v>
      </c>
      <c r="D795" s="223" t="s">
        <v>1935</v>
      </c>
      <c r="E795" s="223" t="s">
        <v>2282</v>
      </c>
      <c r="F795" s="63"/>
      <c r="G795" s="104"/>
      <c r="H795" s="225" t="s">
        <v>2020</v>
      </c>
      <c r="I795" s="225" t="str">
        <f t="shared" si="44"/>
        <v>NY</v>
      </c>
      <c r="J795" s="225" t="str">
        <f t="shared" si="43"/>
        <v>CN</v>
      </c>
      <c r="K795" s="231" t="str">
        <f t="shared" si="45"/>
        <v>Northeast, Canada</v>
      </c>
      <c r="L795" s="225" t="str">
        <f>INDEX('State '!$A$1:$C$62,MATCH($I795,'State '!$B:$B,0),3)</f>
        <v>Northeast</v>
      </c>
      <c r="M795" s="225" t="s">
        <v>45</v>
      </c>
      <c r="N795" s="225"/>
      <c r="O795" s="178">
        <v>55</v>
      </c>
      <c r="P795" s="199">
        <v>0</v>
      </c>
      <c r="Q795" s="165">
        <v>650</v>
      </c>
      <c r="R795" s="104"/>
      <c r="S795" s="225" t="s">
        <v>135</v>
      </c>
      <c r="T795" s="225" t="s">
        <v>381</v>
      </c>
      <c r="U795" s="225"/>
      <c r="V795" s="225" t="s">
        <v>2239</v>
      </c>
      <c r="W795" s="223" t="s">
        <v>2502</v>
      </c>
      <c r="X795" s="223"/>
      <c r="Y795" s="156" t="s">
        <v>2576</v>
      </c>
    </row>
    <row r="796" spans="1:25" s="19" customFormat="1" x14ac:dyDescent="0.2">
      <c r="A796" s="171">
        <v>41963</v>
      </c>
      <c r="B796" s="172" t="s">
        <v>1878</v>
      </c>
      <c r="C796" s="172" t="s">
        <v>239</v>
      </c>
      <c r="D796" s="172" t="s">
        <v>140</v>
      </c>
      <c r="E796" s="173" t="s">
        <v>143</v>
      </c>
      <c r="F796" s="174">
        <v>41922</v>
      </c>
      <c r="G796" s="181">
        <v>2014</v>
      </c>
      <c r="H796" s="171" t="s">
        <v>492</v>
      </c>
      <c r="I796" s="171" t="str">
        <f t="shared" si="44"/>
        <v>MS</v>
      </c>
      <c r="J796" s="171" t="str">
        <f t="shared" si="43"/>
        <v>AL</v>
      </c>
      <c r="K796" s="171" t="str">
        <f t="shared" si="45"/>
        <v>South Central</v>
      </c>
      <c r="L796" s="171" t="str">
        <f>INDEX('State '!$A$1:$C$62,MATCH($I796,'State '!$B:$B,0),3)</f>
        <v>South Central</v>
      </c>
      <c r="M796" s="171" t="str">
        <f>INDEX('State '!$A$1:$C$62,MATCH($J796,'State '!$B:$B,0),3)</f>
        <v>South Central</v>
      </c>
      <c r="N796" s="171"/>
      <c r="O796" s="178">
        <v>287</v>
      </c>
      <c r="P796" s="177">
        <v>70</v>
      </c>
      <c r="Q796" s="177">
        <v>510.5</v>
      </c>
      <c r="R796" s="178" t="s">
        <v>1879</v>
      </c>
      <c r="S796" s="179" t="s">
        <v>135</v>
      </c>
      <c r="T796" s="176" t="s">
        <v>381</v>
      </c>
      <c r="U796" s="180" t="s">
        <v>1880</v>
      </c>
      <c r="V796" s="171"/>
      <c r="W796" s="170"/>
      <c r="X796" s="170"/>
      <c r="Y796" s="170"/>
    </row>
    <row r="797" spans="1:25" s="19" customFormat="1" x14ac:dyDescent="0.2">
      <c r="A797" s="171">
        <v>39990</v>
      </c>
      <c r="B797" s="184" t="s">
        <v>867</v>
      </c>
      <c r="C797" s="184" t="s">
        <v>234</v>
      </c>
      <c r="D797" s="184" t="s">
        <v>136</v>
      </c>
      <c r="E797" s="184" t="s">
        <v>143</v>
      </c>
      <c r="F797" s="185">
        <v>39726</v>
      </c>
      <c r="G797" s="177">
        <v>2008</v>
      </c>
      <c r="H797" s="171" t="s">
        <v>854</v>
      </c>
      <c r="I797" s="171" t="str">
        <f t="shared" si="44"/>
        <v>LA</v>
      </c>
      <c r="J797" s="171" t="str">
        <f t="shared" si="43"/>
        <v>AL</v>
      </c>
      <c r="K797" s="171" t="str">
        <f t="shared" si="45"/>
        <v>South Central</v>
      </c>
      <c r="L797" s="171" t="str">
        <f>INDEX('State '!$A$1:$C$62,MATCH($I797,'State '!$B:$B,0),3)</f>
        <v>South Central</v>
      </c>
      <c r="M797" s="171" t="str">
        <f>INDEX('State '!$A$1:$C$62,MATCH($J797,'State '!$B:$B,0),3)</f>
        <v>South Central</v>
      </c>
      <c r="N797" s="171"/>
      <c r="O797" s="178">
        <v>842</v>
      </c>
      <c r="P797" s="178">
        <v>270</v>
      </c>
      <c r="Q797" s="178">
        <v>1140</v>
      </c>
      <c r="R797" s="177" t="s">
        <v>470</v>
      </c>
      <c r="S797" s="171" t="s">
        <v>135</v>
      </c>
      <c r="T797" s="171" t="s">
        <v>381</v>
      </c>
      <c r="U797" s="171" t="s">
        <v>639</v>
      </c>
      <c r="V797" s="171"/>
      <c r="W797" s="170"/>
      <c r="X797" s="170"/>
      <c r="Y797" s="170"/>
    </row>
    <row r="798" spans="1:25" s="19" customFormat="1" x14ac:dyDescent="0.2">
      <c r="A798" s="171">
        <v>42605</v>
      </c>
      <c r="B798" s="184" t="s">
        <v>2182</v>
      </c>
      <c r="C798" s="184" t="s">
        <v>1997</v>
      </c>
      <c r="D798" s="184" t="s">
        <v>134</v>
      </c>
      <c r="E798" s="184" t="s">
        <v>143</v>
      </c>
      <c r="F798" s="185">
        <v>42538</v>
      </c>
      <c r="G798" s="177">
        <v>2016</v>
      </c>
      <c r="H798" s="171" t="s">
        <v>2074</v>
      </c>
      <c r="I798" s="171" t="str">
        <f t="shared" si="44"/>
        <v>KY</v>
      </c>
      <c r="J798" s="171" t="str">
        <f t="shared" si="43"/>
        <v>IN</v>
      </c>
      <c r="K798" s="171" t="str">
        <f t="shared" si="45"/>
        <v>Midwest</v>
      </c>
      <c r="L798" s="171" t="str">
        <f>INDEX('State '!$A$1:$C$62,MATCH($I798,'State '!$B:$B,0),3)</f>
        <v>Midwest</v>
      </c>
      <c r="M798" s="171" t="str">
        <f>INDEX('State '!$A$1:$C$62,MATCH($J798,'State '!$B:$B,0),3)</f>
        <v>Midwest</v>
      </c>
      <c r="N798" s="171"/>
      <c r="O798" s="178">
        <v>63</v>
      </c>
      <c r="P798" s="178">
        <v>30</v>
      </c>
      <c r="Q798" s="178">
        <v>53.5</v>
      </c>
      <c r="R798" s="177">
        <v>10</v>
      </c>
      <c r="S798" s="171" t="s">
        <v>135</v>
      </c>
      <c r="T798" s="171" t="s">
        <v>381</v>
      </c>
      <c r="U798" s="171" t="s">
        <v>2075</v>
      </c>
      <c r="V798" s="171" t="s">
        <v>2239</v>
      </c>
      <c r="W798" s="170"/>
      <c r="X798" s="170"/>
      <c r="Y798" s="170"/>
    </row>
    <row r="799" spans="1:25" s="19" customFormat="1" x14ac:dyDescent="0.2">
      <c r="A799" s="171">
        <v>39990</v>
      </c>
      <c r="B799" s="184" t="s">
        <v>763</v>
      </c>
      <c r="C799" s="184" t="s">
        <v>278</v>
      </c>
      <c r="D799" s="184" t="s">
        <v>136</v>
      </c>
      <c r="E799" s="184" t="s">
        <v>143</v>
      </c>
      <c r="F799" s="185">
        <v>39767</v>
      </c>
      <c r="G799" s="177">
        <v>2008</v>
      </c>
      <c r="H799" s="171" t="s">
        <v>14</v>
      </c>
      <c r="I799" s="171" t="str">
        <f t="shared" si="44"/>
        <v>MS</v>
      </c>
      <c r="J799" s="171" t="str">
        <f t="shared" si="43"/>
        <v>MS</v>
      </c>
      <c r="K799" s="171" t="str">
        <f t="shared" si="45"/>
        <v>South Central</v>
      </c>
      <c r="L799" s="171" t="str">
        <f>INDEX('State '!$A$1:$C$62,MATCH($I799,'State '!$B:$B,0),3)</f>
        <v>South Central</v>
      </c>
      <c r="M799" s="171" t="str">
        <f>INDEX('State '!$A$1:$C$62,MATCH($J799,'State '!$B:$B,0),3)</f>
        <v>South Central</v>
      </c>
      <c r="N799" s="171"/>
      <c r="O799" s="178">
        <v>6</v>
      </c>
      <c r="P799" s="178">
        <v>3.1</v>
      </c>
      <c r="Q799" s="178">
        <v>1000</v>
      </c>
      <c r="R799" s="177">
        <v>24</v>
      </c>
      <c r="S799" s="171" t="s">
        <v>135</v>
      </c>
      <c r="T799" s="171" t="s">
        <v>381</v>
      </c>
      <c r="U799" s="171" t="s">
        <v>742</v>
      </c>
      <c r="V799" s="171"/>
      <c r="W799" s="170"/>
      <c r="X799" s="170"/>
      <c r="Y799" s="170"/>
    </row>
    <row r="800" spans="1:25" s="19" customFormat="1" x14ac:dyDescent="0.2">
      <c r="A800" s="171">
        <v>40381</v>
      </c>
      <c r="B800" s="184" t="s">
        <v>741</v>
      </c>
      <c r="C800" s="184" t="s">
        <v>278</v>
      </c>
      <c r="D800" s="184" t="s">
        <v>136</v>
      </c>
      <c r="E800" s="184" t="s">
        <v>143</v>
      </c>
      <c r="F800" s="185">
        <v>39767</v>
      </c>
      <c r="G800" s="177">
        <v>2008</v>
      </c>
      <c r="H800" s="171" t="s">
        <v>492</v>
      </c>
      <c r="I800" s="171" t="str">
        <f t="shared" si="44"/>
        <v>MS</v>
      </c>
      <c r="J800" s="171" t="str">
        <f t="shared" si="43"/>
        <v>AL</v>
      </c>
      <c r="K800" s="171" t="str">
        <f t="shared" si="45"/>
        <v>South Central</v>
      </c>
      <c r="L800" s="171" t="str">
        <f>INDEX('State '!$A$1:$C$62,MATCH($I800,'State '!$B:$B,0),3)</f>
        <v>South Central</v>
      </c>
      <c r="M800" s="171" t="str">
        <f>INDEX('State '!$A$1:$C$62,MATCH($J800,'State '!$B:$B,0),3)</f>
        <v>South Central</v>
      </c>
      <c r="N800" s="171"/>
      <c r="O800" s="178">
        <v>52</v>
      </c>
      <c r="P800" s="178">
        <v>26</v>
      </c>
      <c r="Q800" s="178">
        <v>1000</v>
      </c>
      <c r="R800" s="177">
        <v>24</v>
      </c>
      <c r="S800" s="171" t="s">
        <v>135</v>
      </c>
      <c r="T800" s="171" t="s">
        <v>381</v>
      </c>
      <c r="U800" s="171" t="s">
        <v>742</v>
      </c>
      <c r="V800" s="171"/>
      <c r="W800" s="170"/>
      <c r="X800" s="170"/>
      <c r="Y800" s="170"/>
    </row>
    <row r="801" spans="1:25" s="19" customFormat="1" ht="38.25" x14ac:dyDescent="0.2">
      <c r="A801" s="228">
        <v>43756</v>
      </c>
      <c r="B801" s="224" t="s">
        <v>2760</v>
      </c>
      <c r="C801" s="224" t="s">
        <v>2761</v>
      </c>
      <c r="D801" s="224" t="s">
        <v>136</v>
      </c>
      <c r="E801" s="224" t="s">
        <v>143</v>
      </c>
      <c r="F801" s="227">
        <v>43525</v>
      </c>
      <c r="G801" s="229">
        <v>2019</v>
      </c>
      <c r="H801" s="228" t="s">
        <v>19</v>
      </c>
      <c r="I801" s="225" t="str">
        <f t="shared" si="44"/>
        <v>VA</v>
      </c>
      <c r="J801" s="225" t="str">
        <f t="shared" si="43"/>
        <v>VA</v>
      </c>
      <c r="K801" s="231" t="str">
        <f t="shared" si="45"/>
        <v>Northeast</v>
      </c>
      <c r="L801" s="225" t="str">
        <f>INDEX('State '!$A$1:$C$62,MATCH($I801,'State '!$B:$B,0),3)</f>
        <v>Northeast</v>
      </c>
      <c r="M801" s="225" t="str">
        <f>INDEX('State '!$A$1:$C$62,MATCH($J801,'State '!$B:$B,0),3)</f>
        <v>Northeast</v>
      </c>
      <c r="N801" s="225"/>
      <c r="O801" s="178"/>
      <c r="P801" s="233">
        <v>9</v>
      </c>
      <c r="Q801" s="232"/>
      <c r="R801" s="229">
        <v>24</v>
      </c>
      <c r="S801" s="228" t="s">
        <v>138</v>
      </c>
      <c r="T801" s="228"/>
      <c r="U801" s="228"/>
      <c r="V801" s="225" t="s">
        <v>2236</v>
      </c>
      <c r="W801" s="223" t="s">
        <v>2779</v>
      </c>
      <c r="X801" s="223" t="s">
        <v>2907</v>
      </c>
      <c r="Y801" s="156" t="s">
        <v>2980</v>
      </c>
    </row>
    <row r="802" spans="1:25" s="19" customFormat="1" x14ac:dyDescent="0.2">
      <c r="A802" s="171">
        <v>39990</v>
      </c>
      <c r="B802" s="172" t="s">
        <v>990</v>
      </c>
      <c r="C802" s="172" t="s">
        <v>309</v>
      </c>
      <c r="D802" s="172" t="s">
        <v>140</v>
      </c>
      <c r="E802" s="173" t="s">
        <v>143</v>
      </c>
      <c r="F802" s="174">
        <v>39417</v>
      </c>
      <c r="G802" s="181">
        <v>2007</v>
      </c>
      <c r="H802" s="171" t="s">
        <v>8</v>
      </c>
      <c r="I802" s="171" t="str">
        <f t="shared" si="44"/>
        <v>OH</v>
      </c>
      <c r="J802" s="171" t="str">
        <f t="shared" si="43"/>
        <v>OH</v>
      </c>
      <c r="K802" s="171" t="str">
        <f t="shared" si="45"/>
        <v>Northeast</v>
      </c>
      <c r="L802" s="171" t="str">
        <f>INDEX('State '!$A$1:$C$62,MATCH($I802,'State '!$B:$B,0),3)</f>
        <v>Northeast</v>
      </c>
      <c r="M802" s="171" t="str">
        <f>INDEX('State '!$A$1:$C$62,MATCH($J802,'State '!$B:$B,0),3)</f>
        <v>Northeast</v>
      </c>
      <c r="N802" s="171"/>
      <c r="O802" s="178">
        <v>13.5</v>
      </c>
      <c r="P802" s="177">
        <v>10</v>
      </c>
      <c r="Q802" s="177">
        <v>100</v>
      </c>
      <c r="R802" s="178">
        <v>16</v>
      </c>
      <c r="S802" s="179" t="s">
        <v>138</v>
      </c>
      <c r="T802" s="176" t="s">
        <v>187</v>
      </c>
      <c r="U802" s="180" t="s">
        <v>382</v>
      </c>
      <c r="V802" s="171"/>
      <c r="W802" s="170"/>
      <c r="X802" s="170"/>
      <c r="Y802" s="170"/>
    </row>
    <row r="803" spans="1:25" s="19" customFormat="1" ht="25.5" x14ac:dyDescent="0.2">
      <c r="A803" s="171">
        <v>43194</v>
      </c>
      <c r="B803" s="184" t="s">
        <v>2149</v>
      </c>
      <c r="C803" s="172" t="s">
        <v>206</v>
      </c>
      <c r="D803" s="184" t="s">
        <v>1935</v>
      </c>
      <c r="E803" s="184" t="s">
        <v>143</v>
      </c>
      <c r="F803" s="185">
        <v>43168</v>
      </c>
      <c r="G803" s="177">
        <v>2018</v>
      </c>
      <c r="H803" s="171" t="s">
        <v>2487</v>
      </c>
      <c r="I803" s="171" t="str">
        <f t="shared" si="44"/>
        <v>KY</v>
      </c>
      <c r="J803" s="171" t="str">
        <f t="shared" si="43"/>
        <v>LA</v>
      </c>
      <c r="K803" s="176" t="str">
        <f t="shared" si="45"/>
        <v>Midwest, South Central</v>
      </c>
      <c r="L803" s="171" t="str">
        <f>INDEX('State '!$A$1:$C$62,MATCH($I803,'State '!$B:$B,0),3)</f>
        <v>Midwest</v>
      </c>
      <c r="M803" s="171" t="str">
        <f>INDEX('State '!$A$1:$C$62,MATCH($J803,'State '!$B:$B,0),3)</f>
        <v>South Central</v>
      </c>
      <c r="N803" s="171"/>
      <c r="O803" s="178">
        <v>170</v>
      </c>
      <c r="P803" s="178">
        <v>2.4</v>
      </c>
      <c r="Q803" s="178">
        <v>900</v>
      </c>
      <c r="R803" s="177"/>
      <c r="S803" s="171" t="s">
        <v>135</v>
      </c>
      <c r="T803" s="171" t="s">
        <v>381</v>
      </c>
      <c r="U803" s="171" t="s">
        <v>2150</v>
      </c>
      <c r="V803" s="171" t="s">
        <v>2239</v>
      </c>
      <c r="W803" s="170" t="s">
        <v>2511</v>
      </c>
      <c r="X803" s="170"/>
      <c r="Y803" s="170" t="s">
        <v>2577</v>
      </c>
    </row>
    <row r="804" spans="1:25" s="19" customFormat="1" x14ac:dyDescent="0.2">
      <c r="A804" s="225">
        <v>44323</v>
      </c>
      <c r="B804" s="224" t="s">
        <v>2338</v>
      </c>
      <c r="C804" s="224" t="s">
        <v>2339</v>
      </c>
      <c r="D804" s="224" t="s">
        <v>136</v>
      </c>
      <c r="E804" s="224" t="s">
        <v>143</v>
      </c>
      <c r="F804" s="227">
        <v>43783</v>
      </c>
      <c r="G804" s="229">
        <v>2019</v>
      </c>
      <c r="H804" s="228" t="s">
        <v>1290</v>
      </c>
      <c r="I804" s="228" t="str">
        <f t="shared" si="44"/>
        <v>IL</v>
      </c>
      <c r="J804" s="228" t="str">
        <f t="shared" si="43"/>
        <v>MO</v>
      </c>
      <c r="K804" s="231" t="str">
        <f t="shared" si="45"/>
        <v>Midwest</v>
      </c>
      <c r="L804" s="225" t="str">
        <f>INDEX('State '!$A$1:$C$62,MATCH($I804,'State '!$B:$B,0),3)</f>
        <v>Midwest</v>
      </c>
      <c r="M804" s="225" t="str">
        <f>INDEX('State '!$A$1:$C$62,MATCH($J804,'State '!$B:$B,0),3)</f>
        <v>Midwest</v>
      </c>
      <c r="N804" s="225"/>
      <c r="O804" s="178">
        <v>294</v>
      </c>
      <c r="P804" s="233">
        <v>65</v>
      </c>
      <c r="Q804" s="232">
        <v>400</v>
      </c>
      <c r="R804" s="229">
        <v>24</v>
      </c>
      <c r="S804" s="228" t="s">
        <v>135</v>
      </c>
      <c r="T804" s="228" t="s">
        <v>381</v>
      </c>
      <c r="U804" s="228" t="s">
        <v>2340</v>
      </c>
      <c r="V804" s="225" t="s">
        <v>2239</v>
      </c>
      <c r="W804" s="223"/>
      <c r="X804" s="223"/>
      <c r="Y804" s="226"/>
    </row>
    <row r="805" spans="1:25" s="19" customFormat="1" x14ac:dyDescent="0.2">
      <c r="A805" s="171">
        <v>39990</v>
      </c>
      <c r="B805" s="184" t="s">
        <v>1016</v>
      </c>
      <c r="C805" s="223" t="s">
        <v>2051</v>
      </c>
      <c r="D805" s="184" t="s">
        <v>140</v>
      </c>
      <c r="E805" s="184" t="s">
        <v>143</v>
      </c>
      <c r="F805" s="185">
        <v>39050</v>
      </c>
      <c r="G805" s="177">
        <v>2006</v>
      </c>
      <c r="H805" s="171" t="s">
        <v>1017</v>
      </c>
      <c r="I805" s="171" t="str">
        <f t="shared" si="44"/>
        <v>OK</v>
      </c>
      <c r="J805" s="171" t="str">
        <f t="shared" si="43"/>
        <v>MO</v>
      </c>
      <c r="K805" s="171" t="str">
        <f t="shared" si="45"/>
        <v>South Central, Midwest</v>
      </c>
      <c r="L805" s="171" t="str">
        <f>INDEX('State '!$A$1:$C$62,MATCH($I805,'State '!$B:$B,0),3)</f>
        <v>South Central</v>
      </c>
      <c r="M805" s="171" t="str">
        <f>INDEX('State '!$A$1:$C$62,MATCH($J805,'State '!$B:$B,0),3)</f>
        <v>Midwest</v>
      </c>
      <c r="N805" s="171"/>
      <c r="O805" s="178">
        <v>1.7</v>
      </c>
      <c r="P805" s="178">
        <v>2</v>
      </c>
      <c r="Q805" s="178">
        <v>25</v>
      </c>
      <c r="R805" s="177" t="s">
        <v>1018</v>
      </c>
      <c r="S805" s="171" t="s">
        <v>135</v>
      </c>
      <c r="T805" s="171" t="s">
        <v>381</v>
      </c>
      <c r="U805" s="171" t="s">
        <v>1019</v>
      </c>
      <c r="V805" s="171"/>
      <c r="W805" s="170"/>
      <c r="X805" s="170"/>
      <c r="Y805" s="170"/>
    </row>
    <row r="806" spans="1:25" s="19" customFormat="1" x14ac:dyDescent="0.2">
      <c r="A806" s="171">
        <v>39990</v>
      </c>
      <c r="B806" s="184" t="s">
        <v>1192</v>
      </c>
      <c r="C806" s="223" t="s">
        <v>2051</v>
      </c>
      <c r="D806" s="184" t="s">
        <v>134</v>
      </c>
      <c r="E806" s="184" t="s">
        <v>143</v>
      </c>
      <c r="F806" s="185">
        <v>38261</v>
      </c>
      <c r="G806" s="177">
        <v>2004</v>
      </c>
      <c r="H806" s="171" t="s">
        <v>1193</v>
      </c>
      <c r="I806" s="171" t="str">
        <f t="shared" si="44"/>
        <v>KS</v>
      </c>
      <c r="J806" s="171" t="str">
        <f t="shared" si="43"/>
        <v>MO</v>
      </c>
      <c r="K806" s="171" t="str">
        <f t="shared" si="45"/>
        <v>South Central, Midwest</v>
      </c>
      <c r="L806" s="171" t="str">
        <f>INDEX('State '!$A$1:$C$62,MATCH($I806,'State '!$B:$B,0),3)</f>
        <v>South Central</v>
      </c>
      <c r="M806" s="171" t="str">
        <f>INDEX('State '!$A$1:$C$62,MATCH($J806,'State '!$B:$B,0),3)</f>
        <v>Midwest</v>
      </c>
      <c r="N806" s="171"/>
      <c r="O806" s="178">
        <v>10.5</v>
      </c>
      <c r="P806" s="178">
        <v>15.67</v>
      </c>
      <c r="Q806" s="178">
        <v>66.8</v>
      </c>
      <c r="R806" s="177">
        <v>20</v>
      </c>
      <c r="S806" s="171" t="s">
        <v>135</v>
      </c>
      <c r="T806" s="171" t="s">
        <v>381</v>
      </c>
      <c r="U806" s="171" t="s">
        <v>1194</v>
      </c>
      <c r="V806" s="171"/>
      <c r="W806" s="170"/>
      <c r="X806" s="170"/>
      <c r="Y806" s="170"/>
    </row>
    <row r="807" spans="1:25" s="19" customFormat="1" x14ac:dyDescent="0.2">
      <c r="A807" s="171">
        <v>39990</v>
      </c>
      <c r="B807" s="172" t="s">
        <v>970</v>
      </c>
      <c r="C807" s="223" t="s">
        <v>2051</v>
      </c>
      <c r="D807" s="172" t="s">
        <v>134</v>
      </c>
      <c r="E807" s="173" t="s">
        <v>143</v>
      </c>
      <c r="F807" s="174">
        <v>39326</v>
      </c>
      <c r="G807" s="181">
        <v>2007</v>
      </c>
      <c r="H807" s="171" t="s">
        <v>37</v>
      </c>
      <c r="I807" s="171" t="str">
        <f t="shared" si="44"/>
        <v>OK</v>
      </c>
      <c r="J807" s="171" t="str">
        <f t="shared" si="43"/>
        <v>OK</v>
      </c>
      <c r="K807" s="171" t="str">
        <f t="shared" si="45"/>
        <v>South Central</v>
      </c>
      <c r="L807" s="171" t="str">
        <f>INDEX('State '!$A$1:$C$62,MATCH($I807,'State '!$B:$B,0),3)</f>
        <v>South Central</v>
      </c>
      <c r="M807" s="171" t="str">
        <f>INDEX('State '!$A$1:$C$62,MATCH($J807,'State '!$B:$B,0),3)</f>
        <v>South Central</v>
      </c>
      <c r="N807" s="171"/>
      <c r="O807" s="178">
        <v>11.2</v>
      </c>
      <c r="P807" s="177">
        <v>14.5</v>
      </c>
      <c r="Q807" s="177">
        <v>175</v>
      </c>
      <c r="R807" s="178">
        <v>20</v>
      </c>
      <c r="S807" s="179" t="s">
        <v>135</v>
      </c>
      <c r="T807" s="176" t="s">
        <v>381</v>
      </c>
      <c r="U807" s="180" t="s">
        <v>382</v>
      </c>
      <c r="V807" s="171"/>
      <c r="W807" s="170"/>
      <c r="X807" s="170"/>
      <c r="Y807" s="170"/>
    </row>
    <row r="808" spans="1:25" s="19" customFormat="1" x14ac:dyDescent="0.2">
      <c r="A808" s="196">
        <v>43417</v>
      </c>
      <c r="B808" s="184" t="s">
        <v>2412</v>
      </c>
      <c r="C808" s="172" t="s">
        <v>239</v>
      </c>
      <c r="D808" s="184" t="s">
        <v>140</v>
      </c>
      <c r="E808" s="173" t="s">
        <v>143</v>
      </c>
      <c r="F808" s="185">
        <v>43404</v>
      </c>
      <c r="G808" s="186">
        <v>2018</v>
      </c>
      <c r="H808" s="171" t="s">
        <v>0</v>
      </c>
      <c r="I808" s="171" t="str">
        <f t="shared" si="44"/>
        <v>LA</v>
      </c>
      <c r="J808" s="171" t="str">
        <f t="shared" si="43"/>
        <v>LA</v>
      </c>
      <c r="K808" s="176" t="str">
        <f t="shared" si="45"/>
        <v>South Central</v>
      </c>
      <c r="L808" s="171" t="str">
        <f>INDEX('State '!$A$1:$C$62,MATCH($I808,'State '!$B:$B,0),3)</f>
        <v>South Central</v>
      </c>
      <c r="M808" s="171" t="str">
        <f>INDEX('State '!$A$1:$C$62,MATCH($J808,'State '!$B:$B,0),3)</f>
        <v>South Central</v>
      </c>
      <c r="N808" s="171"/>
      <c r="O808" s="178">
        <v>29.7</v>
      </c>
      <c r="P808" s="178">
        <v>1</v>
      </c>
      <c r="Q808" s="178">
        <v>133.33000000000001</v>
      </c>
      <c r="R808" s="177">
        <v>24</v>
      </c>
      <c r="S808" s="171" t="s">
        <v>138</v>
      </c>
      <c r="T808" s="171" t="s">
        <v>381</v>
      </c>
      <c r="U808" s="171" t="s">
        <v>2413</v>
      </c>
      <c r="V808" s="171" t="s">
        <v>2236</v>
      </c>
      <c r="W808" s="170" t="s">
        <v>2510</v>
      </c>
      <c r="X808" s="170"/>
      <c r="Y808" s="170" t="s">
        <v>2578</v>
      </c>
    </row>
    <row r="809" spans="1:25" s="19" customFormat="1" x14ac:dyDescent="0.2">
      <c r="A809" s="171">
        <v>42604</v>
      </c>
      <c r="B809" s="184" t="s">
        <v>2141</v>
      </c>
      <c r="C809" s="184" t="s">
        <v>283</v>
      </c>
      <c r="D809" s="184" t="s">
        <v>140</v>
      </c>
      <c r="E809" s="184" t="s">
        <v>143</v>
      </c>
      <c r="F809" s="185">
        <v>42517</v>
      </c>
      <c r="G809" s="177">
        <v>2016</v>
      </c>
      <c r="H809" s="171" t="s">
        <v>984</v>
      </c>
      <c r="I809" s="171" t="str">
        <f t="shared" si="44"/>
        <v>VA</v>
      </c>
      <c r="J809" s="171" t="str">
        <f t="shared" si="43"/>
        <v>MD</v>
      </c>
      <c r="K809" s="171" t="str">
        <f t="shared" si="45"/>
        <v>Northeast</v>
      </c>
      <c r="L809" s="171" t="str">
        <f>INDEX('State '!$A$1:$C$62,MATCH($I809,'State '!$B:$B,0),3)</f>
        <v>Northeast</v>
      </c>
      <c r="M809" s="171" t="str">
        <f>INDEX('State '!$A$1:$C$62,MATCH($J809,'State '!$B:$B,0),3)</f>
        <v>Northeast</v>
      </c>
      <c r="N809" s="171"/>
      <c r="O809" s="178">
        <v>31</v>
      </c>
      <c r="P809" s="178"/>
      <c r="Q809" s="178">
        <v>132</v>
      </c>
      <c r="R809" s="177"/>
      <c r="S809" s="171" t="s">
        <v>135</v>
      </c>
      <c r="T809" s="171" t="s">
        <v>381</v>
      </c>
      <c r="U809" s="171" t="s">
        <v>2142</v>
      </c>
      <c r="V809" s="171" t="s">
        <v>2239</v>
      </c>
      <c r="W809" s="170"/>
      <c r="X809" s="170"/>
      <c r="Y809" s="170"/>
    </row>
    <row r="810" spans="1:25" s="19" customFormat="1" ht="25.5" x14ac:dyDescent="0.2">
      <c r="A810" s="225">
        <v>43580</v>
      </c>
      <c r="B810" s="223" t="s">
        <v>2450</v>
      </c>
      <c r="C810" s="83" t="s">
        <v>1932</v>
      </c>
      <c r="D810" s="223" t="s">
        <v>134</v>
      </c>
      <c r="E810" s="112" t="s">
        <v>143</v>
      </c>
      <c r="F810" s="63">
        <v>43557</v>
      </c>
      <c r="G810" s="64">
        <v>2019</v>
      </c>
      <c r="H810" s="225" t="s">
        <v>0</v>
      </c>
      <c r="I810" s="225" t="str">
        <f t="shared" si="44"/>
        <v>LA</v>
      </c>
      <c r="J810" s="225" t="str">
        <f t="shared" si="43"/>
        <v>LA</v>
      </c>
      <c r="K810" s="231" t="str">
        <f t="shared" si="45"/>
        <v>South Central</v>
      </c>
      <c r="L810" s="225" t="str">
        <f>INDEX('State '!$A$1:$C$62,MATCH($I810,'State '!$B:$B,0),3)</f>
        <v>South Central</v>
      </c>
      <c r="M810" s="225" t="str">
        <f>INDEX('State '!$A$1:$C$62,MATCH($J810,'State '!$B:$B,0),3)</f>
        <v>South Central</v>
      </c>
      <c r="N810" s="225"/>
      <c r="O810" s="178">
        <v>33.5</v>
      </c>
      <c r="P810" s="199">
        <v>0.72</v>
      </c>
      <c r="Q810" s="165">
        <v>162</v>
      </c>
      <c r="R810" s="104">
        <v>20</v>
      </c>
      <c r="S810" s="225" t="s">
        <v>135</v>
      </c>
      <c r="T810" s="225" t="s">
        <v>381</v>
      </c>
      <c r="U810" s="225" t="s">
        <v>2466</v>
      </c>
      <c r="V810" s="225" t="s">
        <v>2236</v>
      </c>
      <c r="W810" s="223" t="s">
        <v>2927</v>
      </c>
      <c r="X810" s="223" t="s">
        <v>2903</v>
      </c>
      <c r="Y810" s="226"/>
    </row>
    <row r="811" spans="1:25" s="19" customFormat="1" x14ac:dyDescent="0.2">
      <c r="A811" s="171">
        <v>39990</v>
      </c>
      <c r="B811" s="172" t="s">
        <v>881</v>
      </c>
      <c r="C811" s="172" t="s">
        <v>229</v>
      </c>
      <c r="D811" s="172" t="s">
        <v>134</v>
      </c>
      <c r="E811" s="173" t="s">
        <v>143</v>
      </c>
      <c r="F811" s="174">
        <v>39783</v>
      </c>
      <c r="G811" s="181">
        <v>2008</v>
      </c>
      <c r="H811" s="171" t="s">
        <v>10</v>
      </c>
      <c r="I811" s="171" t="str">
        <f t="shared" si="44"/>
        <v>NY</v>
      </c>
      <c r="J811" s="171" t="str">
        <f t="shared" ref="J811:J842" si="46">RIGHT($H811,2)</f>
        <v>NY</v>
      </c>
      <c r="K811" s="171" t="str">
        <f t="shared" si="45"/>
        <v>Northeast</v>
      </c>
      <c r="L811" s="171" t="str">
        <f>INDEX('State '!$A$1:$C$62,MATCH($I811,'State '!$B:$B,0),3)</f>
        <v>Northeast</v>
      </c>
      <c r="M811" s="171" t="str">
        <f>INDEX('State '!$A$1:$C$62,MATCH($J811,'State '!$B:$B,0),3)</f>
        <v>Northeast</v>
      </c>
      <c r="N811" s="171"/>
      <c r="O811" s="178">
        <v>16</v>
      </c>
      <c r="P811" s="177">
        <v>9</v>
      </c>
      <c r="Q811" s="177">
        <v>400</v>
      </c>
      <c r="R811" s="178">
        <v>24</v>
      </c>
      <c r="S811" s="179" t="s">
        <v>135</v>
      </c>
      <c r="T811" s="176" t="s">
        <v>381</v>
      </c>
      <c r="U811" s="180" t="s">
        <v>882</v>
      </c>
      <c r="V811" s="171"/>
      <c r="W811" s="170"/>
      <c r="X811" s="170"/>
      <c r="Y811" s="170"/>
    </row>
    <row r="812" spans="1:25" s="19" customFormat="1" x14ac:dyDescent="0.2">
      <c r="A812" s="171">
        <v>39990</v>
      </c>
      <c r="B812" s="172" t="s">
        <v>1061</v>
      </c>
      <c r="C812" s="172" t="s">
        <v>229</v>
      </c>
      <c r="D812" s="172" t="s">
        <v>134</v>
      </c>
      <c r="E812" s="173" t="s">
        <v>143</v>
      </c>
      <c r="F812" s="174">
        <v>39063</v>
      </c>
      <c r="G812" s="181">
        <v>2006</v>
      </c>
      <c r="H812" s="171" t="s">
        <v>10</v>
      </c>
      <c r="I812" s="171" t="str">
        <f t="shared" si="44"/>
        <v>NY</v>
      </c>
      <c r="J812" s="171" t="str">
        <f t="shared" si="46"/>
        <v>NY</v>
      </c>
      <c r="K812" s="171" t="str">
        <f t="shared" si="45"/>
        <v>Northeast</v>
      </c>
      <c r="L812" s="171" t="str">
        <f>INDEX('State '!$A$1:$C$62,MATCH($I812,'State '!$B:$B,0),3)</f>
        <v>Northeast</v>
      </c>
      <c r="M812" s="171" t="str">
        <f>INDEX('State '!$A$1:$C$62,MATCH($J812,'State '!$B:$B,0),3)</f>
        <v>Northeast</v>
      </c>
      <c r="N812" s="171"/>
      <c r="O812" s="178">
        <v>10</v>
      </c>
      <c r="P812" s="177">
        <v>6</v>
      </c>
      <c r="Q812" s="177">
        <v>500</v>
      </c>
      <c r="R812" s="178">
        <v>20</v>
      </c>
      <c r="S812" s="179" t="s">
        <v>135</v>
      </c>
      <c r="T812" s="176" t="s">
        <v>381</v>
      </c>
      <c r="U812" s="180" t="s">
        <v>882</v>
      </c>
      <c r="V812" s="171"/>
      <c r="W812" s="170"/>
      <c r="X812" s="170"/>
      <c r="Y812" s="170"/>
    </row>
    <row r="813" spans="1:25" s="19" customFormat="1" x14ac:dyDescent="0.2">
      <c r="A813" s="171">
        <v>41215</v>
      </c>
      <c r="B813" s="172" t="s">
        <v>1785</v>
      </c>
      <c r="C813" s="172" t="s">
        <v>1786</v>
      </c>
      <c r="D813" s="172" t="s">
        <v>134</v>
      </c>
      <c r="E813" s="173" t="s">
        <v>143</v>
      </c>
      <c r="F813" s="174">
        <v>41122</v>
      </c>
      <c r="G813" s="181">
        <v>2012</v>
      </c>
      <c r="H813" s="171" t="s">
        <v>11</v>
      </c>
      <c r="I813" s="171" t="str">
        <f t="shared" si="44"/>
        <v>ND</v>
      </c>
      <c r="J813" s="171" t="str">
        <f t="shared" si="46"/>
        <v>ND</v>
      </c>
      <c r="K813" s="171" t="str">
        <f t="shared" si="45"/>
        <v>Mountain</v>
      </c>
      <c r="L813" s="171" t="str">
        <f>INDEX('State '!$A$1:$C$62,MATCH($I813,'State '!$B:$B,0),3)</f>
        <v>Mountain</v>
      </c>
      <c r="M813" s="171" t="str">
        <f>INDEX('State '!$A$1:$C$62,MATCH($J813,'State '!$B:$B,0),3)</f>
        <v>Mountain</v>
      </c>
      <c r="N813" s="171"/>
      <c r="O813" s="178"/>
      <c r="P813" s="177">
        <v>13</v>
      </c>
      <c r="Q813" s="177">
        <v>146</v>
      </c>
      <c r="R813" s="178"/>
      <c r="S813" s="179" t="s">
        <v>138</v>
      </c>
      <c r="T813" s="176" t="s">
        <v>187</v>
      </c>
      <c r="U813" s="180" t="s">
        <v>382</v>
      </c>
      <c r="V813" s="171"/>
      <c r="W813" s="170"/>
      <c r="X813" s="170"/>
      <c r="Y813" s="170"/>
    </row>
    <row r="814" spans="1:25" s="19" customFormat="1" x14ac:dyDescent="0.2">
      <c r="A814" s="171">
        <v>41215</v>
      </c>
      <c r="B814" s="184" t="s">
        <v>464</v>
      </c>
      <c r="C814" s="184" t="s">
        <v>206</v>
      </c>
      <c r="D814" s="184" t="s">
        <v>140</v>
      </c>
      <c r="E814" s="184" t="s">
        <v>143</v>
      </c>
      <c r="F814" s="185">
        <v>41198</v>
      </c>
      <c r="G814" s="177">
        <v>2012</v>
      </c>
      <c r="H814" s="171" t="s">
        <v>2020</v>
      </c>
      <c r="I814" s="171" t="str">
        <f t="shared" si="44"/>
        <v>NY</v>
      </c>
      <c r="J814" s="171" t="str">
        <f t="shared" si="46"/>
        <v>CN</v>
      </c>
      <c r="K814" s="171" t="e">
        <f t="shared" si="45"/>
        <v>#N/A</v>
      </c>
      <c r="L814" s="171" t="str">
        <f>INDEX('State '!$A$1:$C$62,MATCH($I814,'State '!$B:$B,0),3)</f>
        <v>Northeast</v>
      </c>
      <c r="M814" s="171" t="e">
        <f>INDEX('State '!$A$1:$C$62,MATCH($J814,'State '!$B:$B,0),3)</f>
        <v>#N/A</v>
      </c>
      <c r="N814" s="171"/>
      <c r="O814" s="178">
        <v>60</v>
      </c>
      <c r="P814" s="178"/>
      <c r="Q814" s="178">
        <v>320</v>
      </c>
      <c r="R814" s="177"/>
      <c r="S814" s="171" t="s">
        <v>135</v>
      </c>
      <c r="T814" s="171" t="s">
        <v>465</v>
      </c>
      <c r="U814" s="171" t="s">
        <v>466</v>
      </c>
      <c r="V814" s="171"/>
      <c r="W814" s="170"/>
      <c r="X814" s="170"/>
      <c r="Y814" s="170"/>
    </row>
    <row r="815" spans="1:25" s="19" customFormat="1" x14ac:dyDescent="0.2">
      <c r="A815" s="196">
        <v>39990</v>
      </c>
      <c r="B815" s="184" t="s">
        <v>1826</v>
      </c>
      <c r="C815" s="184" t="s">
        <v>1827</v>
      </c>
      <c r="D815" s="184" t="s">
        <v>140</v>
      </c>
      <c r="E815" s="184" t="s">
        <v>143</v>
      </c>
      <c r="F815" s="185">
        <v>35217</v>
      </c>
      <c r="G815" s="177">
        <v>1996</v>
      </c>
      <c r="H815" s="171" t="s">
        <v>1128</v>
      </c>
      <c r="I815" s="171" t="str">
        <f t="shared" si="44"/>
        <v>GM</v>
      </c>
      <c r="J815" s="171" t="str">
        <f t="shared" si="46"/>
        <v>LA</v>
      </c>
      <c r="K815" s="171" t="str">
        <f t="shared" si="45"/>
        <v>Gulf of Mexico, South Central</v>
      </c>
      <c r="L815" s="171" t="str">
        <f>INDEX('State '!$A$1:$C$62,MATCH($I815,'State '!$B:$B,0),3)</f>
        <v>Gulf of Mexico</v>
      </c>
      <c r="M815" s="171" t="str">
        <f>INDEX('State '!$A$1:$C$62,MATCH($J815,'State '!$B:$B,0),3)</f>
        <v>South Central</v>
      </c>
      <c r="N815" s="171"/>
      <c r="O815" s="178">
        <v>8.9</v>
      </c>
      <c r="P815" s="178">
        <v>15.49</v>
      </c>
      <c r="Q815" s="178">
        <v>75</v>
      </c>
      <c r="R815" s="177">
        <v>20</v>
      </c>
      <c r="S815" s="171" t="s">
        <v>135</v>
      </c>
      <c r="T815" s="171" t="s">
        <v>381</v>
      </c>
      <c r="U815" s="171" t="s">
        <v>1828</v>
      </c>
      <c r="V815" s="171"/>
      <c r="W815" s="188"/>
      <c r="X815" s="176"/>
      <c r="Y815" s="209"/>
    </row>
    <row r="816" spans="1:25" s="19" customFormat="1" x14ac:dyDescent="0.2">
      <c r="A816" s="225">
        <v>43580</v>
      </c>
      <c r="B816" s="223" t="s">
        <v>2479</v>
      </c>
      <c r="C816" s="83" t="s">
        <v>199</v>
      </c>
      <c r="D816" s="223" t="s">
        <v>2480</v>
      </c>
      <c r="E816" s="112" t="s">
        <v>143</v>
      </c>
      <c r="F816" s="63">
        <v>43546</v>
      </c>
      <c r="G816" s="64">
        <v>2019</v>
      </c>
      <c r="H816" s="225" t="s">
        <v>2266</v>
      </c>
      <c r="I816" s="225" t="str">
        <f t="shared" si="44"/>
        <v>LA</v>
      </c>
      <c r="J816" s="225" t="str">
        <f t="shared" si="46"/>
        <v>TX</v>
      </c>
      <c r="K816" s="231" t="str">
        <f t="shared" si="45"/>
        <v>South Central</v>
      </c>
      <c r="L816" s="225" t="str">
        <f>INDEX('State '!$A$1:$C$62,MATCH($I816,'State '!$B:$B,0),3)</f>
        <v>South Central</v>
      </c>
      <c r="M816" s="225" t="str">
        <f>INDEX('State '!$A$1:$C$62,MATCH($J816,'State '!$B:$B,0),3)</f>
        <v>South Central</v>
      </c>
      <c r="N816" s="225"/>
      <c r="O816" s="178">
        <v>200</v>
      </c>
      <c r="P816" s="199"/>
      <c r="Q816" s="165">
        <v>500</v>
      </c>
      <c r="R816" s="104"/>
      <c r="S816" s="225" t="s">
        <v>135</v>
      </c>
      <c r="T816" s="225" t="s">
        <v>381</v>
      </c>
      <c r="U816" s="225" t="s">
        <v>2834</v>
      </c>
      <c r="V816" s="225" t="s">
        <v>2239</v>
      </c>
      <c r="W816" s="223" t="s">
        <v>2929</v>
      </c>
      <c r="X816" s="223" t="s">
        <v>2904</v>
      </c>
      <c r="Y816" s="167" t="s">
        <v>2928</v>
      </c>
    </row>
    <row r="817" spans="1:25" s="19" customFormat="1" x14ac:dyDescent="0.2">
      <c r="A817" s="196">
        <v>42612</v>
      </c>
      <c r="B817" s="184" t="s">
        <v>2185</v>
      </c>
      <c r="C817" s="184" t="s">
        <v>1782</v>
      </c>
      <c r="D817" s="184" t="s">
        <v>140</v>
      </c>
      <c r="E817" s="184" t="s">
        <v>143</v>
      </c>
      <c r="F817" s="185">
        <v>42299</v>
      </c>
      <c r="G817" s="177">
        <v>2015</v>
      </c>
      <c r="H817" s="171" t="s">
        <v>2002</v>
      </c>
      <c r="I817" s="171" t="str">
        <f t="shared" si="44"/>
        <v>OH</v>
      </c>
      <c r="J817" s="171" t="str">
        <f t="shared" si="46"/>
        <v>IN</v>
      </c>
      <c r="K817" s="171" t="str">
        <f t="shared" si="45"/>
        <v>Northeast, Midwest</v>
      </c>
      <c r="L817" s="171" t="str">
        <f>INDEX('State '!$A$1:$C$62,MATCH($I817,'State '!$B:$B,0),3)</f>
        <v>Northeast</v>
      </c>
      <c r="M817" s="171" t="str">
        <f>INDEX('State '!$A$1:$C$62,MATCH($J817,'State '!$B:$B,0),3)</f>
        <v>Midwest</v>
      </c>
      <c r="N817" s="171"/>
      <c r="O817" s="178">
        <v>183</v>
      </c>
      <c r="P817" s="178"/>
      <c r="Q817" s="178">
        <v>134</v>
      </c>
      <c r="R817" s="177"/>
      <c r="S817" s="171" t="s">
        <v>135</v>
      </c>
      <c r="T817" s="171" t="s">
        <v>381</v>
      </c>
      <c r="U817" s="171" t="s">
        <v>2186</v>
      </c>
      <c r="V817" s="171" t="s">
        <v>2239</v>
      </c>
      <c r="W817" s="170"/>
      <c r="X817" s="170"/>
      <c r="Y817" s="170"/>
    </row>
    <row r="818" spans="1:25" s="19" customFormat="1" x14ac:dyDescent="0.2">
      <c r="A818" s="171">
        <v>41120</v>
      </c>
      <c r="B818" s="184" t="s">
        <v>477</v>
      </c>
      <c r="C818" s="184" t="s">
        <v>1778</v>
      </c>
      <c r="D818" s="184" t="s">
        <v>136</v>
      </c>
      <c r="E818" s="184" t="s">
        <v>143</v>
      </c>
      <c r="F818" s="185">
        <v>41109</v>
      </c>
      <c r="G818" s="177">
        <v>2012</v>
      </c>
      <c r="H818" s="171" t="s">
        <v>443</v>
      </c>
      <c r="I818" s="171" t="str">
        <f t="shared" si="44"/>
        <v>WV</v>
      </c>
      <c r="J818" s="171" t="str">
        <f t="shared" si="46"/>
        <v>PA</v>
      </c>
      <c r="K818" s="171" t="str">
        <f t="shared" si="45"/>
        <v>Northeast</v>
      </c>
      <c r="L818" s="171" t="str">
        <f>INDEX('State '!$A$1:$C$62,MATCH($I818,'State '!$B:$B,0),3)</f>
        <v>Northeast</v>
      </c>
      <c r="M818" s="171" t="str">
        <f>INDEX('State '!$A$1:$C$62,MATCH($J818,'State '!$B:$B,0),3)</f>
        <v>Northeast</v>
      </c>
      <c r="N818" s="171"/>
      <c r="O818" s="178">
        <v>272</v>
      </c>
      <c r="P818" s="178">
        <v>50</v>
      </c>
      <c r="Q818" s="178">
        <v>313.56</v>
      </c>
      <c r="R818" s="177" t="s">
        <v>479</v>
      </c>
      <c r="S818" s="171" t="s">
        <v>135</v>
      </c>
      <c r="T818" s="171" t="s">
        <v>381</v>
      </c>
      <c r="U818" s="171" t="s">
        <v>1848</v>
      </c>
      <c r="V818" s="171"/>
      <c r="W818" s="170"/>
      <c r="X818" s="170"/>
      <c r="Y818" s="170"/>
    </row>
    <row r="819" spans="1:25" s="19" customFormat="1" x14ac:dyDescent="0.2">
      <c r="A819" s="171">
        <v>42978</v>
      </c>
      <c r="B819" s="184" t="s">
        <v>2103</v>
      </c>
      <c r="C819" s="172" t="s">
        <v>206</v>
      </c>
      <c r="D819" s="184" t="s">
        <v>1935</v>
      </c>
      <c r="E819" s="173" t="s">
        <v>143</v>
      </c>
      <c r="F819" s="185">
        <v>42977</v>
      </c>
      <c r="G819" s="177">
        <v>2017</v>
      </c>
      <c r="H819" s="171" t="s">
        <v>7</v>
      </c>
      <c r="I819" s="171" t="str">
        <f t="shared" si="44"/>
        <v>PA</v>
      </c>
      <c r="J819" s="171" t="str">
        <f t="shared" si="46"/>
        <v>PA</v>
      </c>
      <c r="K819" s="176" t="str">
        <f t="shared" si="45"/>
        <v>Northeast</v>
      </c>
      <c r="L819" s="171" t="str">
        <f>INDEX('State '!$A$1:$C$62,MATCH($I819,'State '!$B:$B,0),3)</f>
        <v>Northeast</v>
      </c>
      <c r="M819" s="171" t="str">
        <f>INDEX('State '!$A$1:$C$62,MATCH($J819,'State '!$B:$B,0),3)</f>
        <v>Northeast</v>
      </c>
      <c r="N819" s="171"/>
      <c r="O819" s="178">
        <v>156.4</v>
      </c>
      <c r="P819" s="178">
        <v>8</v>
      </c>
      <c r="Q819" s="178">
        <v>145</v>
      </c>
      <c r="R819" s="177">
        <v>36</v>
      </c>
      <c r="S819" s="171" t="s">
        <v>135</v>
      </c>
      <c r="T819" s="171" t="s">
        <v>381</v>
      </c>
      <c r="U819" s="171" t="s">
        <v>2104</v>
      </c>
      <c r="V819" s="171" t="s">
        <v>2236</v>
      </c>
      <c r="W819" s="170"/>
      <c r="X819" s="170"/>
      <c r="Y819" s="170"/>
    </row>
    <row r="820" spans="1:25" s="19" customFormat="1" x14ac:dyDescent="0.2">
      <c r="A820" s="171">
        <v>39990</v>
      </c>
      <c r="B820" s="184" t="s">
        <v>1681</v>
      </c>
      <c r="C820" s="184" t="s">
        <v>206</v>
      </c>
      <c r="D820" s="184" t="s">
        <v>136</v>
      </c>
      <c r="E820" s="184" t="s">
        <v>143</v>
      </c>
      <c r="F820" s="185">
        <v>35900</v>
      </c>
      <c r="G820" s="177">
        <v>1998</v>
      </c>
      <c r="H820" s="171" t="s">
        <v>52</v>
      </c>
      <c r="I820" s="171" t="str">
        <f t="shared" si="44"/>
        <v>TN</v>
      </c>
      <c r="J820" s="171" t="str">
        <f t="shared" si="46"/>
        <v>TN</v>
      </c>
      <c r="K820" s="171" t="str">
        <f t="shared" si="45"/>
        <v>Midwest</v>
      </c>
      <c r="L820" s="171" t="str">
        <f>INDEX('State '!$A$1:$C$62,MATCH($I820,'State '!$B:$B,0),3)</f>
        <v>Midwest</v>
      </c>
      <c r="M820" s="171" t="str">
        <f>INDEX('State '!$A$1:$C$62,MATCH($J820,'State '!$B:$B,0),3)</f>
        <v>Midwest</v>
      </c>
      <c r="N820" s="171"/>
      <c r="O820" s="178">
        <v>10</v>
      </c>
      <c r="P820" s="178">
        <v>28</v>
      </c>
      <c r="Q820" s="178">
        <v>10</v>
      </c>
      <c r="R820" s="177">
        <v>8</v>
      </c>
      <c r="S820" s="171" t="s">
        <v>138</v>
      </c>
      <c r="T820" s="171" t="s">
        <v>187</v>
      </c>
      <c r="U820" s="171" t="s">
        <v>382</v>
      </c>
      <c r="V820" s="171"/>
      <c r="W820" s="170"/>
      <c r="X820" s="170"/>
      <c r="Y820" s="170"/>
    </row>
    <row r="821" spans="1:25" s="19" customFormat="1" x14ac:dyDescent="0.2">
      <c r="A821" s="225">
        <v>43691</v>
      </c>
      <c r="B821" s="223" t="s">
        <v>2593</v>
      </c>
      <c r="C821" s="83" t="s">
        <v>2594</v>
      </c>
      <c r="D821" s="223" t="s">
        <v>140</v>
      </c>
      <c r="E821" s="112" t="s">
        <v>2437</v>
      </c>
      <c r="F821" s="63"/>
      <c r="G821" s="104"/>
      <c r="H821" s="225" t="s">
        <v>1987</v>
      </c>
      <c r="I821" s="225" t="str">
        <f t="shared" si="44"/>
        <v>PA</v>
      </c>
      <c r="J821" s="225" t="str">
        <f t="shared" si="46"/>
        <v>OH</v>
      </c>
      <c r="K821" s="231" t="str">
        <f t="shared" si="45"/>
        <v>Northeast</v>
      </c>
      <c r="L821" s="225" t="str">
        <f>INDEX('State '!$A$1:$C$62,MATCH($I821,'State '!$B:$B,0),3)</f>
        <v>Northeast</v>
      </c>
      <c r="M821" s="225" t="str">
        <f>INDEX('State '!$A$1:$C$62,MATCH($J821,'State '!$B:$B,0),3)</f>
        <v>Northeast</v>
      </c>
      <c r="N821" s="225"/>
      <c r="O821" s="178">
        <v>49.877000000000002</v>
      </c>
      <c r="P821" s="199">
        <f>1.7+3.2</f>
        <v>4.9000000000000004</v>
      </c>
      <c r="Q821" s="165">
        <v>120</v>
      </c>
      <c r="R821" s="104" t="s">
        <v>1307</v>
      </c>
      <c r="S821" s="225" t="s">
        <v>135</v>
      </c>
      <c r="T821" s="225" t="s">
        <v>381</v>
      </c>
      <c r="U821" s="225" t="s">
        <v>2595</v>
      </c>
      <c r="V821" s="225" t="s">
        <v>2239</v>
      </c>
      <c r="W821" s="223" t="s">
        <v>2596</v>
      </c>
      <c r="X821" s="223"/>
      <c r="Y821" s="226"/>
    </row>
    <row r="822" spans="1:25" s="19" customFormat="1" x14ac:dyDescent="0.2">
      <c r="A822" s="171">
        <v>43124</v>
      </c>
      <c r="B822" s="172" t="s">
        <v>2262</v>
      </c>
      <c r="C822" s="172" t="s">
        <v>218</v>
      </c>
      <c r="D822" s="172" t="s">
        <v>140</v>
      </c>
      <c r="E822" s="173" t="s">
        <v>143</v>
      </c>
      <c r="F822" s="185">
        <v>42901</v>
      </c>
      <c r="G822" s="177">
        <v>2017</v>
      </c>
      <c r="H822" s="171" t="s">
        <v>55</v>
      </c>
      <c r="I822" s="171" t="str">
        <f t="shared" si="44"/>
        <v>DE</v>
      </c>
      <c r="J822" s="171" t="str">
        <f t="shared" si="46"/>
        <v>DE</v>
      </c>
      <c r="K822" s="176" t="str">
        <f t="shared" si="45"/>
        <v>Northeast</v>
      </c>
      <c r="L822" s="171" t="str">
        <f>INDEX('State '!$A$1:$C$62,MATCH($I822,'State '!$B:$B,0),3)</f>
        <v>Northeast</v>
      </c>
      <c r="M822" s="171" t="str">
        <f>INDEX('State '!$A$1:$C$62,MATCH($J822,'State '!$B:$B,0),3)</f>
        <v>Northeast</v>
      </c>
      <c r="N822" s="171"/>
      <c r="O822" s="178">
        <v>32</v>
      </c>
      <c r="P822" s="178">
        <v>10</v>
      </c>
      <c r="Q822" s="177"/>
      <c r="R822" s="177">
        <v>16</v>
      </c>
      <c r="S822" s="179" t="s">
        <v>135</v>
      </c>
      <c r="T822" s="176" t="s">
        <v>381</v>
      </c>
      <c r="U822" s="171" t="s">
        <v>2261</v>
      </c>
      <c r="V822" s="171" t="s">
        <v>2236</v>
      </c>
      <c r="W822" s="170"/>
      <c r="X822" s="170"/>
      <c r="Y822" s="170"/>
    </row>
    <row r="823" spans="1:25" s="19" customFormat="1" x14ac:dyDescent="0.2">
      <c r="A823" s="171">
        <v>40367</v>
      </c>
      <c r="B823" s="184" t="s">
        <v>596</v>
      </c>
      <c r="C823" s="184" t="s">
        <v>253</v>
      </c>
      <c r="D823" s="184" t="s">
        <v>136</v>
      </c>
      <c r="E823" s="184" t="s">
        <v>143</v>
      </c>
      <c r="F823" s="185">
        <v>40186</v>
      </c>
      <c r="G823" s="177">
        <v>2010</v>
      </c>
      <c r="H823" s="171" t="s">
        <v>7</v>
      </c>
      <c r="I823" s="171" t="str">
        <f t="shared" si="44"/>
        <v>PA</v>
      </c>
      <c r="J823" s="171" t="str">
        <f t="shared" si="46"/>
        <v>PA</v>
      </c>
      <c r="K823" s="171" t="str">
        <f t="shared" si="45"/>
        <v>Northeast</v>
      </c>
      <c r="L823" s="171" t="str">
        <f>INDEX('State '!$A$1:$C$62,MATCH($I823,'State '!$B:$B,0),3)</f>
        <v>Northeast</v>
      </c>
      <c r="M823" s="171" t="str">
        <f>INDEX('State '!$A$1:$C$62,MATCH($J823,'State '!$B:$B,0),3)</f>
        <v>Northeast</v>
      </c>
      <c r="N823" s="171"/>
      <c r="O823" s="178">
        <v>7.1</v>
      </c>
      <c r="P823" s="178">
        <v>8</v>
      </c>
      <c r="Q823" s="178">
        <v>11.2</v>
      </c>
      <c r="R823" s="177">
        <v>6</v>
      </c>
      <c r="S823" s="171" t="s">
        <v>135</v>
      </c>
      <c r="T823" s="171" t="s">
        <v>381</v>
      </c>
      <c r="U823" s="171" t="s">
        <v>597</v>
      </c>
      <c r="V823" s="171"/>
      <c r="W823" s="170"/>
      <c r="X823" s="170"/>
      <c r="Y823" s="170"/>
    </row>
    <row r="824" spans="1:25" s="19" customFormat="1" x14ac:dyDescent="0.2">
      <c r="A824" s="171">
        <v>39990</v>
      </c>
      <c r="B824" s="184" t="s">
        <v>1908</v>
      </c>
      <c r="C824" s="184" t="s">
        <v>290</v>
      </c>
      <c r="D824" s="184" t="s">
        <v>140</v>
      </c>
      <c r="E824" s="184" t="s">
        <v>143</v>
      </c>
      <c r="F824" s="185">
        <v>39753</v>
      </c>
      <c r="G824" s="177">
        <v>2008</v>
      </c>
      <c r="H824" s="171" t="s">
        <v>848</v>
      </c>
      <c r="I824" s="171" t="str">
        <f t="shared" si="44"/>
        <v>ON</v>
      </c>
      <c r="J824" s="171" t="str">
        <f t="shared" si="46"/>
        <v>NY</v>
      </c>
      <c r="K824" s="171" t="str">
        <f t="shared" si="45"/>
        <v>Canada, Northeast</v>
      </c>
      <c r="L824" s="171" t="str">
        <f>INDEX('State '!$A$1:$C$62,MATCH($I824,'State '!$B:$B,0),3)</f>
        <v>Canada</v>
      </c>
      <c r="M824" s="171" t="str">
        <f>INDEX('State '!$A$1:$C$62,MATCH($J824,'State '!$B:$B,0),3)</f>
        <v>Northeast</v>
      </c>
      <c r="N824" s="171"/>
      <c r="O824" s="178">
        <v>30</v>
      </c>
      <c r="P824" s="178"/>
      <c r="Q824" s="178">
        <v>130</v>
      </c>
      <c r="R824" s="177"/>
      <c r="S824" s="171" t="s">
        <v>135</v>
      </c>
      <c r="T824" s="171" t="s">
        <v>833</v>
      </c>
      <c r="U824" s="171" t="s">
        <v>382</v>
      </c>
      <c r="V824" s="171"/>
      <c r="W824" s="170"/>
      <c r="X824" s="170"/>
      <c r="Y824" s="170"/>
    </row>
    <row r="825" spans="1:25" s="19" customFormat="1" x14ac:dyDescent="0.2">
      <c r="A825" s="171">
        <v>39990</v>
      </c>
      <c r="B825" s="184" t="s">
        <v>1909</v>
      </c>
      <c r="C825" s="184" t="s">
        <v>290</v>
      </c>
      <c r="D825" s="184" t="s">
        <v>140</v>
      </c>
      <c r="E825" s="184" t="s">
        <v>143</v>
      </c>
      <c r="F825" s="185">
        <v>39753</v>
      </c>
      <c r="G825" s="177">
        <v>2008</v>
      </c>
      <c r="H825" s="171" t="s">
        <v>866</v>
      </c>
      <c r="I825" s="171" t="str">
        <f t="shared" si="44"/>
        <v>QU</v>
      </c>
      <c r="J825" s="171" t="str">
        <f t="shared" si="46"/>
        <v>VT</v>
      </c>
      <c r="K825" s="171" t="str">
        <f t="shared" si="45"/>
        <v>Canada, Northeast</v>
      </c>
      <c r="L825" s="171" t="str">
        <f>INDEX('State '!$A$1:$C$62,MATCH($I825,'State '!$B:$B,0),3)</f>
        <v>Canada</v>
      </c>
      <c r="M825" s="171" t="str">
        <f>INDEX('State '!$A$1:$C$62,MATCH($J825,'State '!$B:$B,0),3)</f>
        <v>Northeast</v>
      </c>
      <c r="N825" s="171"/>
      <c r="O825" s="178">
        <v>15</v>
      </c>
      <c r="P825" s="178">
        <v>4.0999999999999996</v>
      </c>
      <c r="Q825" s="178">
        <v>10</v>
      </c>
      <c r="R825" s="177">
        <v>12</v>
      </c>
      <c r="S825" s="171" t="s">
        <v>135</v>
      </c>
      <c r="T825" s="171" t="s">
        <v>833</v>
      </c>
      <c r="U825" s="171" t="s">
        <v>382</v>
      </c>
      <c r="V825" s="171"/>
      <c r="W825" s="170"/>
      <c r="X825" s="170"/>
      <c r="Y825" s="170"/>
    </row>
    <row r="826" spans="1:25" s="19" customFormat="1" x14ac:dyDescent="0.2">
      <c r="A826" s="196">
        <v>39990</v>
      </c>
      <c r="B826" s="184" t="s">
        <v>1910</v>
      </c>
      <c r="C826" s="184" t="s">
        <v>290</v>
      </c>
      <c r="D826" s="184" t="s">
        <v>140</v>
      </c>
      <c r="E826" s="184" t="s">
        <v>143</v>
      </c>
      <c r="F826" s="185">
        <v>35735</v>
      </c>
      <c r="G826" s="177">
        <v>1997</v>
      </c>
      <c r="H826" s="171" t="s">
        <v>848</v>
      </c>
      <c r="I826" s="171" t="str">
        <f t="shared" si="44"/>
        <v>ON</v>
      </c>
      <c r="J826" s="171" t="str">
        <f t="shared" si="46"/>
        <v>NY</v>
      </c>
      <c r="K826" s="171" t="str">
        <f t="shared" si="45"/>
        <v>Canada, Northeast</v>
      </c>
      <c r="L826" s="171" t="str">
        <f>INDEX('State '!$A$1:$C$62,MATCH($I826,'State '!$B:$B,0),3)</f>
        <v>Canada</v>
      </c>
      <c r="M826" s="171" t="str">
        <f>INDEX('State '!$A$1:$C$62,MATCH($J826,'State '!$B:$B,0),3)</f>
        <v>Northeast</v>
      </c>
      <c r="N826" s="171"/>
      <c r="O826" s="178"/>
      <c r="P826" s="178"/>
      <c r="Q826" s="178">
        <v>48</v>
      </c>
      <c r="R826" s="177">
        <v>20</v>
      </c>
      <c r="S826" s="171" t="s">
        <v>135</v>
      </c>
      <c r="T826" s="171" t="s">
        <v>833</v>
      </c>
      <c r="U826" s="171" t="s">
        <v>382</v>
      </c>
      <c r="V826" s="171"/>
      <c r="W826" s="170"/>
      <c r="X826" s="170"/>
      <c r="Y826" s="206"/>
    </row>
    <row r="827" spans="1:25" s="19" customFormat="1" x14ac:dyDescent="0.2">
      <c r="A827" s="196">
        <v>39990</v>
      </c>
      <c r="B827" s="172" t="s">
        <v>1911</v>
      </c>
      <c r="C827" s="172" t="s">
        <v>290</v>
      </c>
      <c r="D827" s="172" t="s">
        <v>140</v>
      </c>
      <c r="E827" s="184" t="s">
        <v>143</v>
      </c>
      <c r="F827" s="185">
        <v>35735</v>
      </c>
      <c r="G827" s="177">
        <v>1997</v>
      </c>
      <c r="H827" s="171" t="s">
        <v>1706</v>
      </c>
      <c r="I827" s="171" t="str">
        <f t="shared" si="44"/>
        <v>QU</v>
      </c>
      <c r="J827" s="171" t="str">
        <f t="shared" si="46"/>
        <v>NY</v>
      </c>
      <c r="K827" s="171" t="str">
        <f t="shared" si="45"/>
        <v>Canada, Northeast</v>
      </c>
      <c r="L827" s="171" t="str">
        <f>INDEX('State '!$A$1:$C$62,MATCH($I827,'State '!$B:$B,0),3)</f>
        <v>Canada</v>
      </c>
      <c r="M827" s="171" t="str">
        <f>INDEX('State '!$A$1:$C$62,MATCH($J827,'State '!$B:$B,0),3)</f>
        <v>Northeast</v>
      </c>
      <c r="N827" s="171"/>
      <c r="O827" s="178"/>
      <c r="P827" s="178"/>
      <c r="Q827" s="177">
        <v>24.9</v>
      </c>
      <c r="R827" s="177">
        <v>24</v>
      </c>
      <c r="S827" s="171" t="s">
        <v>135</v>
      </c>
      <c r="T827" s="171" t="s">
        <v>833</v>
      </c>
      <c r="U827" s="171" t="s">
        <v>382</v>
      </c>
      <c r="V827" s="171"/>
      <c r="W827" s="170"/>
      <c r="X827" s="170"/>
      <c r="Y827" s="206"/>
    </row>
    <row r="828" spans="1:25" s="19" customFormat="1" x14ac:dyDescent="0.2">
      <c r="A828" s="196">
        <v>39990</v>
      </c>
      <c r="B828" s="184" t="s">
        <v>1912</v>
      </c>
      <c r="C828" s="184" t="s">
        <v>290</v>
      </c>
      <c r="D828" s="184" t="s">
        <v>140</v>
      </c>
      <c r="E828" s="184" t="s">
        <v>143</v>
      </c>
      <c r="F828" s="185">
        <v>35735</v>
      </c>
      <c r="G828" s="177">
        <v>1997</v>
      </c>
      <c r="H828" s="171" t="s">
        <v>1706</v>
      </c>
      <c r="I828" s="171" t="str">
        <f t="shared" si="44"/>
        <v>QU</v>
      </c>
      <c r="J828" s="171" t="str">
        <f t="shared" si="46"/>
        <v>NY</v>
      </c>
      <c r="K828" s="171" t="str">
        <f t="shared" si="45"/>
        <v>Canada, Northeast</v>
      </c>
      <c r="L828" s="171" t="str">
        <f>INDEX('State '!$A$1:$C$62,MATCH($I828,'State '!$B:$B,0),3)</f>
        <v>Canada</v>
      </c>
      <c r="M828" s="171" t="str">
        <f>INDEX('State '!$A$1:$C$62,MATCH($J828,'State '!$B:$B,0),3)</f>
        <v>Northeast</v>
      </c>
      <c r="N828" s="171"/>
      <c r="O828" s="178"/>
      <c r="P828" s="178"/>
      <c r="Q828" s="178">
        <v>39.1</v>
      </c>
      <c r="R828" s="177">
        <v>24</v>
      </c>
      <c r="S828" s="171" t="s">
        <v>135</v>
      </c>
      <c r="T828" s="171" t="s">
        <v>833</v>
      </c>
      <c r="U828" s="171" t="s">
        <v>382</v>
      </c>
      <c r="V828" s="171"/>
      <c r="W828" s="170"/>
      <c r="X828" s="170"/>
      <c r="Y828" s="170"/>
    </row>
    <row r="829" spans="1:25" s="19" customFormat="1" x14ac:dyDescent="0.2">
      <c r="A829" s="196">
        <v>39990</v>
      </c>
      <c r="B829" s="184" t="s">
        <v>1913</v>
      </c>
      <c r="C829" s="184" t="s">
        <v>290</v>
      </c>
      <c r="D829" s="184" t="s">
        <v>140</v>
      </c>
      <c r="E829" s="184" t="s">
        <v>143</v>
      </c>
      <c r="F829" s="185">
        <v>35735</v>
      </c>
      <c r="G829" s="177">
        <v>1997</v>
      </c>
      <c r="H829" s="171" t="s">
        <v>1701</v>
      </c>
      <c r="I829" s="171" t="str">
        <f t="shared" si="44"/>
        <v>SK</v>
      </c>
      <c r="J829" s="171" t="str">
        <f t="shared" si="46"/>
        <v>MN</v>
      </c>
      <c r="K829" s="171" t="str">
        <f t="shared" si="45"/>
        <v>Canada, Midwest</v>
      </c>
      <c r="L829" s="171" t="str">
        <f>INDEX('State '!$A$1:$C$62,MATCH($I829,'State '!$B:$B,0),3)</f>
        <v>Canada</v>
      </c>
      <c r="M829" s="171" t="str">
        <f>INDEX('State '!$A$1:$C$62,MATCH($J829,'State '!$B:$B,0),3)</f>
        <v>Midwest</v>
      </c>
      <c r="N829" s="171"/>
      <c r="O829" s="178"/>
      <c r="P829" s="178"/>
      <c r="Q829" s="178">
        <v>56.4</v>
      </c>
      <c r="R829" s="177"/>
      <c r="S829" s="171" t="s">
        <v>135</v>
      </c>
      <c r="T829" s="171" t="s">
        <v>833</v>
      </c>
      <c r="U829" s="171" t="s">
        <v>382</v>
      </c>
      <c r="V829" s="171"/>
      <c r="W829" s="170"/>
      <c r="X829" s="170"/>
      <c r="Y829" s="170"/>
    </row>
    <row r="830" spans="1:25" s="19" customFormat="1" x14ac:dyDescent="0.2">
      <c r="A830" s="171">
        <v>40633</v>
      </c>
      <c r="B830" s="184" t="s">
        <v>604</v>
      </c>
      <c r="C830" s="184" t="s">
        <v>255</v>
      </c>
      <c r="D830" s="184" t="s">
        <v>136</v>
      </c>
      <c r="E830" s="184" t="s">
        <v>143</v>
      </c>
      <c r="F830" s="185">
        <v>40497</v>
      </c>
      <c r="G830" s="177">
        <v>2010</v>
      </c>
      <c r="H830" s="171" t="s">
        <v>18</v>
      </c>
      <c r="I830" s="171" t="str">
        <f t="shared" si="44"/>
        <v>FL</v>
      </c>
      <c r="J830" s="171" t="str">
        <f t="shared" si="46"/>
        <v>FL</v>
      </c>
      <c r="K830" s="171" t="str">
        <f t="shared" si="45"/>
        <v>Southeast</v>
      </c>
      <c r="L830" s="171" t="str">
        <f>INDEX('State '!$A$1:$C$62,MATCH($I830,'State '!$B:$B,0),3)</f>
        <v>Southeast</v>
      </c>
      <c r="M830" s="171" t="str">
        <f>INDEX('State '!$A$1:$C$62,MATCH($J830,'State '!$B:$B,0),3)</f>
        <v>Southeast</v>
      </c>
      <c r="N830" s="171"/>
      <c r="O830" s="178">
        <v>75</v>
      </c>
      <c r="P830" s="178">
        <v>50</v>
      </c>
      <c r="Q830" s="178">
        <v>100</v>
      </c>
      <c r="R830" s="177" t="s">
        <v>605</v>
      </c>
      <c r="S830" s="171" t="s">
        <v>138</v>
      </c>
      <c r="T830" s="171" t="s">
        <v>187</v>
      </c>
      <c r="U830" s="171" t="s">
        <v>382</v>
      </c>
      <c r="V830" s="171"/>
      <c r="W830" s="170"/>
      <c r="X830" s="170"/>
      <c r="Y830" s="170"/>
    </row>
    <row r="831" spans="1:25" s="19" customFormat="1" x14ac:dyDescent="0.2">
      <c r="A831" s="171">
        <v>40785</v>
      </c>
      <c r="B831" s="172" t="s">
        <v>545</v>
      </c>
      <c r="C831" s="172" t="s">
        <v>199</v>
      </c>
      <c r="D831" s="172" t="s">
        <v>140</v>
      </c>
      <c r="E831" s="173" t="s">
        <v>143</v>
      </c>
      <c r="F831" s="174">
        <v>40781</v>
      </c>
      <c r="G831" s="181">
        <v>2011</v>
      </c>
      <c r="H831" s="171" t="s">
        <v>7</v>
      </c>
      <c r="I831" s="171" t="str">
        <f t="shared" si="44"/>
        <v>PA</v>
      </c>
      <c r="J831" s="171" t="str">
        <f t="shared" si="46"/>
        <v>PA</v>
      </c>
      <c r="K831" s="171" t="str">
        <f t="shared" si="45"/>
        <v>Northeast</v>
      </c>
      <c r="L831" s="171" t="str">
        <f>INDEX('State '!$A$1:$C$62,MATCH($I831,'State '!$B:$B,0),3)</f>
        <v>Northeast</v>
      </c>
      <c r="M831" s="171" t="str">
        <f>INDEX('State '!$A$1:$C$62,MATCH($J831,'State '!$B:$B,0),3)</f>
        <v>Northeast</v>
      </c>
      <c r="N831" s="171"/>
      <c r="O831" s="178">
        <v>472</v>
      </c>
      <c r="P831" s="177">
        <v>38.6</v>
      </c>
      <c r="Q831" s="177">
        <v>455</v>
      </c>
      <c r="R831" s="178" t="s">
        <v>546</v>
      </c>
      <c r="S831" s="179" t="s">
        <v>135</v>
      </c>
      <c r="T831" s="176" t="s">
        <v>381</v>
      </c>
      <c r="U831" s="180" t="s">
        <v>547</v>
      </c>
      <c r="V831" s="171"/>
      <c r="W831" s="170"/>
      <c r="X831" s="170"/>
      <c r="Y831" s="170"/>
    </row>
    <row r="832" spans="1:25" s="19" customFormat="1" x14ac:dyDescent="0.2">
      <c r="A832" s="171">
        <v>39990</v>
      </c>
      <c r="B832" s="172" t="s">
        <v>1679</v>
      </c>
      <c r="C832" s="172" t="s">
        <v>206</v>
      </c>
      <c r="D832" s="172" t="s">
        <v>140</v>
      </c>
      <c r="E832" s="184" t="s">
        <v>143</v>
      </c>
      <c r="F832" s="185">
        <v>36119</v>
      </c>
      <c r="G832" s="177">
        <v>1998</v>
      </c>
      <c r="H832" s="171" t="s">
        <v>36</v>
      </c>
      <c r="I832" s="171" t="str">
        <f t="shared" si="44"/>
        <v>MA</v>
      </c>
      <c r="J832" s="171" t="str">
        <f t="shared" si="46"/>
        <v>MA</v>
      </c>
      <c r="K832" s="171" t="str">
        <f t="shared" si="45"/>
        <v>Northeast</v>
      </c>
      <c r="L832" s="171" t="str">
        <f>INDEX('State '!$A$1:$C$62,MATCH($I832,'State '!$B:$B,0),3)</f>
        <v>Northeast</v>
      </c>
      <c r="M832" s="171" t="str">
        <f>INDEX('State '!$A$1:$C$62,MATCH($J832,'State '!$B:$B,0),3)</f>
        <v>Northeast</v>
      </c>
      <c r="N832" s="171"/>
      <c r="O832" s="178">
        <v>33.44</v>
      </c>
      <c r="P832" s="178">
        <v>7.54</v>
      </c>
      <c r="Q832" s="177">
        <v>55</v>
      </c>
      <c r="R832" s="177">
        <v>20</v>
      </c>
      <c r="S832" s="171" t="s">
        <v>135</v>
      </c>
      <c r="T832" s="171" t="s">
        <v>381</v>
      </c>
      <c r="U832" s="171" t="s">
        <v>1680</v>
      </c>
      <c r="V832" s="171"/>
      <c r="W832" s="170"/>
      <c r="X832" s="170"/>
      <c r="Y832" s="170"/>
    </row>
    <row r="833" spans="1:25" s="19" customFormat="1" x14ac:dyDescent="0.2">
      <c r="A833" s="171">
        <v>39990</v>
      </c>
      <c r="B833" s="184" t="s">
        <v>1224</v>
      </c>
      <c r="C833" s="184" t="s">
        <v>206</v>
      </c>
      <c r="D833" s="184" t="s">
        <v>140</v>
      </c>
      <c r="E833" s="184" t="s">
        <v>143</v>
      </c>
      <c r="F833" s="185">
        <v>37756</v>
      </c>
      <c r="G833" s="177">
        <v>2003</v>
      </c>
      <c r="H833" s="171" t="s">
        <v>388</v>
      </c>
      <c r="I833" s="171" t="str">
        <f t="shared" si="44"/>
        <v>PA</v>
      </c>
      <c r="J833" s="171" t="str">
        <f t="shared" si="46"/>
        <v>NY</v>
      </c>
      <c r="K833" s="171" t="str">
        <f t="shared" si="45"/>
        <v>Northeast</v>
      </c>
      <c r="L833" s="171" t="str">
        <f>INDEX('State '!$A$1:$C$62,MATCH($I833,'State '!$B:$B,0),3)</f>
        <v>Northeast</v>
      </c>
      <c r="M833" s="171" t="str">
        <f>INDEX('State '!$A$1:$C$62,MATCH($J833,'State '!$B:$B,0),3)</f>
        <v>Northeast</v>
      </c>
      <c r="N833" s="171"/>
      <c r="O833" s="178">
        <v>9.6999999999999993</v>
      </c>
      <c r="P833" s="178"/>
      <c r="Q833" s="178">
        <v>150</v>
      </c>
      <c r="R833" s="177"/>
      <c r="S833" s="171" t="s">
        <v>135</v>
      </c>
      <c r="T833" s="171" t="s">
        <v>381</v>
      </c>
      <c r="U833" s="171" t="s">
        <v>1225</v>
      </c>
      <c r="V833" s="171"/>
      <c r="W833" s="170"/>
      <c r="X833" s="170"/>
      <c r="Y833" s="170"/>
    </row>
    <row r="834" spans="1:25" s="19" customFormat="1" x14ac:dyDescent="0.2">
      <c r="A834" s="171">
        <v>40367</v>
      </c>
      <c r="B834" s="172" t="s">
        <v>667</v>
      </c>
      <c r="C834" s="172" t="s">
        <v>206</v>
      </c>
      <c r="D834" s="172" t="s">
        <v>134</v>
      </c>
      <c r="E834" s="173" t="s">
        <v>143</v>
      </c>
      <c r="F834" s="174">
        <v>39965</v>
      </c>
      <c r="G834" s="181">
        <v>2009</v>
      </c>
      <c r="H834" s="171" t="s">
        <v>433</v>
      </c>
      <c r="I834" s="171" t="str">
        <f t="shared" si="44"/>
        <v>TX</v>
      </c>
      <c r="J834" s="171" t="str">
        <f t="shared" si="46"/>
        <v>LA</v>
      </c>
      <c r="K834" s="171" t="str">
        <f t="shared" si="45"/>
        <v>South Central</v>
      </c>
      <c r="L834" s="171" t="str">
        <f>INDEX('State '!$A$1:$C$62,MATCH($I834,'State '!$B:$B,0),3)</f>
        <v>South Central</v>
      </c>
      <c r="M834" s="171" t="str">
        <f>INDEX('State '!$A$1:$C$62,MATCH($J834,'State '!$B:$B,0),3)</f>
        <v>South Central</v>
      </c>
      <c r="N834" s="171"/>
      <c r="O834" s="178">
        <v>42</v>
      </c>
      <c r="P834" s="177">
        <v>1.1000000000000001</v>
      </c>
      <c r="Q834" s="177">
        <v>100</v>
      </c>
      <c r="R834" s="178">
        <v>12</v>
      </c>
      <c r="S834" s="179" t="s">
        <v>135</v>
      </c>
      <c r="T834" s="176" t="s">
        <v>381</v>
      </c>
      <c r="U834" s="180" t="s">
        <v>668</v>
      </c>
      <c r="V834" s="171"/>
      <c r="W834" s="170"/>
      <c r="X834" s="170"/>
      <c r="Y834" s="170"/>
    </row>
    <row r="835" spans="1:25" s="19" customFormat="1" x14ac:dyDescent="0.2">
      <c r="A835" s="171">
        <v>40381</v>
      </c>
      <c r="B835" s="172" t="s">
        <v>1424</v>
      </c>
      <c r="C835" s="172" t="s">
        <v>206</v>
      </c>
      <c r="D835" s="172" t="s">
        <v>140</v>
      </c>
      <c r="E835" s="173" t="s">
        <v>143</v>
      </c>
      <c r="F835" s="174">
        <v>40116</v>
      </c>
      <c r="G835" s="181">
        <v>2009</v>
      </c>
      <c r="H835" s="171" t="s">
        <v>38</v>
      </c>
      <c r="I835" s="171" t="str">
        <f t="shared" si="44"/>
        <v>NH</v>
      </c>
      <c r="J835" s="171" t="str">
        <f t="shared" si="46"/>
        <v>NH</v>
      </c>
      <c r="K835" s="171" t="str">
        <f t="shared" si="45"/>
        <v>Northeast</v>
      </c>
      <c r="L835" s="171" t="str">
        <f>INDEX('State '!$A$1:$C$62,MATCH($I835,'State '!$B:$B,0),3)</f>
        <v>Northeast</v>
      </c>
      <c r="M835" s="171" t="str">
        <f>INDEX('State '!$A$1:$C$62,MATCH($J835,'State '!$B:$B,0),3)</f>
        <v>Northeast</v>
      </c>
      <c r="N835" s="171"/>
      <c r="O835" s="178">
        <v>20.399999999999999</v>
      </c>
      <c r="P835" s="177"/>
      <c r="Q835" s="177">
        <v>30</v>
      </c>
      <c r="R835" s="178"/>
      <c r="S835" s="179" t="s">
        <v>135</v>
      </c>
      <c r="T835" s="176" t="s">
        <v>381</v>
      </c>
      <c r="U835" s="180" t="s">
        <v>666</v>
      </c>
      <c r="V835" s="171"/>
      <c r="W835" s="170"/>
      <c r="X835" s="170"/>
      <c r="Y835" s="170"/>
    </row>
    <row r="836" spans="1:25" s="19" customFormat="1" x14ac:dyDescent="0.2">
      <c r="A836" s="171">
        <v>39990</v>
      </c>
      <c r="B836" s="184" t="s">
        <v>1424</v>
      </c>
      <c r="C836" s="184" t="s">
        <v>206</v>
      </c>
      <c r="D836" s="184" t="s">
        <v>134</v>
      </c>
      <c r="E836" s="184" t="s">
        <v>143</v>
      </c>
      <c r="F836" s="185">
        <v>37118</v>
      </c>
      <c r="G836" s="177">
        <v>2001</v>
      </c>
      <c r="H836" s="171" t="s">
        <v>1425</v>
      </c>
      <c r="I836" s="171" t="str">
        <f t="shared" si="44"/>
        <v>MA</v>
      </c>
      <c r="J836" s="171" t="str">
        <f t="shared" si="46"/>
        <v>NH</v>
      </c>
      <c r="K836" s="171" t="str">
        <f t="shared" si="45"/>
        <v>Northeast</v>
      </c>
      <c r="L836" s="171" t="str">
        <f>INDEX('State '!$A$1:$C$62,MATCH($I836,'State '!$B:$B,0),3)</f>
        <v>Northeast</v>
      </c>
      <c r="M836" s="171" t="str">
        <f>INDEX('State '!$A$1:$C$62,MATCH($J836,'State '!$B:$B,0),3)</f>
        <v>Northeast</v>
      </c>
      <c r="N836" s="171"/>
      <c r="O836" s="178">
        <v>32.4</v>
      </c>
      <c r="P836" s="178">
        <v>19.3</v>
      </c>
      <c r="Q836" s="178">
        <v>126</v>
      </c>
      <c r="R836" s="177">
        <v>20</v>
      </c>
      <c r="S836" s="171" t="s">
        <v>135</v>
      </c>
      <c r="T836" s="171" t="s">
        <v>381</v>
      </c>
      <c r="U836" s="171" t="s">
        <v>1426</v>
      </c>
      <c r="V836" s="171"/>
      <c r="W836" s="170"/>
      <c r="X836" s="170"/>
      <c r="Y836" s="170"/>
    </row>
    <row r="837" spans="1:25" s="19" customFormat="1" x14ac:dyDescent="0.2">
      <c r="A837" s="171">
        <v>39990</v>
      </c>
      <c r="B837" s="172" t="s">
        <v>997</v>
      </c>
      <c r="C837" s="172" t="s">
        <v>206</v>
      </c>
      <c r="D837" s="172" t="s">
        <v>136</v>
      </c>
      <c r="E837" s="173" t="s">
        <v>143</v>
      </c>
      <c r="F837" s="174">
        <v>39264</v>
      </c>
      <c r="G837" s="181">
        <v>2007</v>
      </c>
      <c r="H837" s="171" t="s">
        <v>47</v>
      </c>
      <c r="I837" s="171" t="str">
        <f t="shared" si="44"/>
        <v>GM</v>
      </c>
      <c r="J837" s="171" t="str">
        <f t="shared" si="46"/>
        <v>GM</v>
      </c>
      <c r="K837" s="171" t="str">
        <f t="shared" si="45"/>
        <v>Gulf of Mexico</v>
      </c>
      <c r="L837" s="171" t="str">
        <f>INDEX('State '!$A$1:$C$62,MATCH($I837,'State '!$B:$B,0),3)</f>
        <v>Gulf of Mexico</v>
      </c>
      <c r="M837" s="171" t="str">
        <f>INDEX('State '!$A$1:$C$62,MATCH($J837,'State '!$B:$B,0),3)</f>
        <v>Gulf of Mexico</v>
      </c>
      <c r="N837" s="171"/>
      <c r="O837" s="178">
        <v>40</v>
      </c>
      <c r="P837" s="177">
        <v>1</v>
      </c>
      <c r="Q837" s="177">
        <v>1000</v>
      </c>
      <c r="R837" s="178" t="s">
        <v>605</v>
      </c>
      <c r="S837" s="179" t="s">
        <v>135</v>
      </c>
      <c r="T837" s="176" t="s">
        <v>998</v>
      </c>
      <c r="U837" s="180" t="s">
        <v>999</v>
      </c>
      <c r="V837" s="171"/>
      <c r="W837" s="170"/>
      <c r="X837" s="170"/>
      <c r="Y837" s="170"/>
    </row>
    <row r="838" spans="1:25" s="19" customFormat="1" x14ac:dyDescent="0.2">
      <c r="A838" s="171">
        <v>39990</v>
      </c>
      <c r="B838" s="184" t="s">
        <v>1429</v>
      </c>
      <c r="C838" s="184" t="s">
        <v>206</v>
      </c>
      <c r="D838" s="184" t="s">
        <v>140</v>
      </c>
      <c r="E838" s="184" t="s">
        <v>143</v>
      </c>
      <c r="F838" s="185">
        <v>37012</v>
      </c>
      <c r="G838" s="177">
        <v>2001</v>
      </c>
      <c r="H838" s="171" t="s">
        <v>1430</v>
      </c>
      <c r="I838" s="171" t="str">
        <f t="shared" si="44"/>
        <v>MA</v>
      </c>
      <c r="J838" s="171" t="str">
        <f t="shared" si="46"/>
        <v>CT</v>
      </c>
      <c r="K838" s="171" t="str">
        <f t="shared" si="45"/>
        <v>Northeast</v>
      </c>
      <c r="L838" s="171" t="str">
        <f>INDEX('State '!$A$1:$C$62,MATCH($I838,'State '!$B:$B,0),3)</f>
        <v>Northeast</v>
      </c>
      <c r="M838" s="171" t="str">
        <f>INDEX('State '!$A$1:$C$62,MATCH($J838,'State '!$B:$B,0),3)</f>
        <v>Northeast</v>
      </c>
      <c r="N838" s="171"/>
      <c r="O838" s="178">
        <v>28.1</v>
      </c>
      <c r="P838" s="178"/>
      <c r="Q838" s="178">
        <v>288</v>
      </c>
      <c r="R838" s="177"/>
      <c r="S838" s="171" t="s">
        <v>135</v>
      </c>
      <c r="T838" s="171" t="s">
        <v>381</v>
      </c>
      <c r="U838" s="171" t="s">
        <v>1431</v>
      </c>
      <c r="V838" s="171"/>
      <c r="W838" s="170"/>
      <c r="X838" s="170"/>
      <c r="Y838" s="170"/>
    </row>
    <row r="839" spans="1:25" s="19" customFormat="1" x14ac:dyDescent="0.2">
      <c r="A839" s="171">
        <v>39990</v>
      </c>
      <c r="B839" s="184" t="s">
        <v>1542</v>
      </c>
      <c r="C839" s="184" t="s">
        <v>206</v>
      </c>
      <c r="D839" s="184" t="s">
        <v>134</v>
      </c>
      <c r="E839" s="184" t="s">
        <v>143</v>
      </c>
      <c r="F839" s="185">
        <v>36495</v>
      </c>
      <c r="G839" s="177">
        <v>1999</v>
      </c>
      <c r="H839" s="171" t="s">
        <v>14</v>
      </c>
      <c r="I839" s="171" t="str">
        <f t="shared" si="44"/>
        <v>MS</v>
      </c>
      <c r="J839" s="171" t="str">
        <f t="shared" si="46"/>
        <v>MS</v>
      </c>
      <c r="K839" s="171" t="str">
        <f t="shared" si="45"/>
        <v>South Central</v>
      </c>
      <c r="L839" s="171" t="str">
        <f>INDEX('State '!$A$1:$C$62,MATCH($I839,'State '!$B:$B,0),3)</f>
        <v>South Central</v>
      </c>
      <c r="M839" s="171" t="str">
        <f>INDEX('State '!$A$1:$C$62,MATCH($J839,'State '!$B:$B,0),3)</f>
        <v>South Central</v>
      </c>
      <c r="N839" s="171"/>
      <c r="O839" s="178">
        <v>0.23</v>
      </c>
      <c r="P839" s="178">
        <v>3</v>
      </c>
      <c r="Q839" s="178">
        <v>216</v>
      </c>
      <c r="R839" s="177"/>
      <c r="S839" s="171" t="s">
        <v>135</v>
      </c>
      <c r="T839" s="171" t="s">
        <v>381</v>
      </c>
      <c r="U839" s="171" t="s">
        <v>1543</v>
      </c>
      <c r="V839" s="171"/>
      <c r="W839" s="170"/>
      <c r="X839" s="170"/>
      <c r="Y839" s="170"/>
    </row>
    <row r="840" spans="1:25" s="19" customFormat="1" x14ac:dyDescent="0.2">
      <c r="A840" s="171">
        <v>39990</v>
      </c>
      <c r="B840" s="184" t="s">
        <v>1544</v>
      </c>
      <c r="C840" s="184" t="s">
        <v>206</v>
      </c>
      <c r="D840" s="184" t="s">
        <v>140</v>
      </c>
      <c r="E840" s="184" t="s">
        <v>143</v>
      </c>
      <c r="F840" s="185">
        <v>36418</v>
      </c>
      <c r="G840" s="177">
        <v>1999</v>
      </c>
      <c r="H840" s="171" t="s">
        <v>410</v>
      </c>
      <c r="I840" s="171" t="str">
        <f t="shared" si="44"/>
        <v>TX</v>
      </c>
      <c r="J840" s="171" t="str">
        <f t="shared" si="46"/>
        <v>MX</v>
      </c>
      <c r="K840" s="171" t="str">
        <f t="shared" si="45"/>
        <v>South Central, Mexico</v>
      </c>
      <c r="L840" s="171" t="str">
        <f>INDEX('State '!$A$1:$C$62,MATCH($I840,'State '!$B:$B,0),3)</f>
        <v>South Central</v>
      </c>
      <c r="M840" s="171" t="str">
        <f>INDEX('State '!$A$1:$C$62,MATCH($J840,'State '!$B:$B,0),3)</f>
        <v>Mexico</v>
      </c>
      <c r="N840" s="171"/>
      <c r="O840" s="178">
        <v>15</v>
      </c>
      <c r="P840" s="178">
        <v>9.5</v>
      </c>
      <c r="Q840" s="178">
        <v>215</v>
      </c>
      <c r="R840" s="177">
        <v>24</v>
      </c>
      <c r="S840" s="171" t="s">
        <v>135</v>
      </c>
      <c r="T840" s="171" t="s">
        <v>381</v>
      </c>
      <c r="U840" s="171" t="s">
        <v>1545</v>
      </c>
      <c r="V840" s="171"/>
      <c r="W840" s="170"/>
      <c r="X840" s="170"/>
      <c r="Y840" s="170"/>
    </row>
    <row r="841" spans="1:25" s="19" customFormat="1" x14ac:dyDescent="0.2">
      <c r="A841" s="171">
        <v>39990</v>
      </c>
      <c r="B841" s="184" t="s">
        <v>1367</v>
      </c>
      <c r="C841" s="184" t="s">
        <v>206</v>
      </c>
      <c r="D841" s="184" t="s">
        <v>134</v>
      </c>
      <c r="E841" s="184" t="s">
        <v>143</v>
      </c>
      <c r="F841" s="185">
        <v>37500</v>
      </c>
      <c r="G841" s="177">
        <v>2002</v>
      </c>
      <c r="H841" s="171" t="s">
        <v>51</v>
      </c>
      <c r="I841" s="171" t="str">
        <f t="shared" si="44"/>
        <v>RI</v>
      </c>
      <c r="J841" s="171" t="str">
        <f t="shared" si="46"/>
        <v>RI</v>
      </c>
      <c r="K841" s="171" t="str">
        <f t="shared" si="45"/>
        <v>Northeast</v>
      </c>
      <c r="L841" s="171" t="str">
        <f>INDEX('State '!$A$1:$C$62,MATCH($I841,'State '!$B:$B,0),3)</f>
        <v>Northeast</v>
      </c>
      <c r="M841" s="171" t="str">
        <f>INDEX('State '!$A$1:$C$62,MATCH($J841,'State '!$B:$B,0),3)</f>
        <v>Northeast</v>
      </c>
      <c r="N841" s="171"/>
      <c r="O841" s="178">
        <v>14.1</v>
      </c>
      <c r="P841" s="178"/>
      <c r="Q841" s="178">
        <v>100</v>
      </c>
      <c r="R841" s="177">
        <v>12</v>
      </c>
      <c r="S841" s="171" t="s">
        <v>135</v>
      </c>
      <c r="T841" s="171" t="s">
        <v>381</v>
      </c>
      <c r="U841" s="171" t="s">
        <v>1368</v>
      </c>
      <c r="V841" s="171"/>
      <c r="W841" s="170"/>
      <c r="X841" s="170"/>
      <c r="Y841" s="170"/>
    </row>
    <row r="842" spans="1:25" s="19" customFormat="1" x14ac:dyDescent="0.2">
      <c r="A842" s="171">
        <v>39990</v>
      </c>
      <c r="B842" s="184" t="s">
        <v>1673</v>
      </c>
      <c r="C842" s="184" t="s">
        <v>206</v>
      </c>
      <c r="D842" s="184" t="s">
        <v>140</v>
      </c>
      <c r="E842" s="184" t="s">
        <v>143</v>
      </c>
      <c r="F842" s="185">
        <v>35977</v>
      </c>
      <c r="G842" s="177">
        <v>1998</v>
      </c>
      <c r="H842" s="171" t="s">
        <v>1128</v>
      </c>
      <c r="I842" s="171" t="str">
        <f t="shared" si="44"/>
        <v>GM</v>
      </c>
      <c r="J842" s="171" t="str">
        <f t="shared" si="46"/>
        <v>LA</v>
      </c>
      <c r="K842" s="171" t="str">
        <f t="shared" si="45"/>
        <v>Gulf of Mexico, South Central</v>
      </c>
      <c r="L842" s="171" t="str">
        <f>INDEX('State '!$A$1:$C$62,MATCH($I842,'State '!$B:$B,0),3)</f>
        <v>Gulf of Mexico</v>
      </c>
      <c r="M842" s="171" t="str">
        <f>INDEX('State '!$A$1:$C$62,MATCH($J842,'State '!$B:$B,0),3)</f>
        <v>South Central</v>
      </c>
      <c r="N842" s="171"/>
      <c r="O842" s="178">
        <v>0.12</v>
      </c>
      <c r="P842" s="178"/>
      <c r="Q842" s="178">
        <v>400</v>
      </c>
      <c r="R842" s="177" t="s">
        <v>1674</v>
      </c>
      <c r="S842" s="171" t="s">
        <v>135</v>
      </c>
      <c r="T842" s="171" t="s">
        <v>381</v>
      </c>
      <c r="U842" s="171" t="s">
        <v>1675</v>
      </c>
      <c r="V842" s="171"/>
      <c r="W842" s="170"/>
      <c r="X842" s="170"/>
      <c r="Y842" s="170"/>
    </row>
    <row r="843" spans="1:25" s="19" customFormat="1" x14ac:dyDescent="0.2">
      <c r="A843" s="171">
        <v>39990</v>
      </c>
      <c r="B843" s="184" t="s">
        <v>1226</v>
      </c>
      <c r="C843" s="184" t="s">
        <v>206</v>
      </c>
      <c r="D843" s="184" t="s">
        <v>140</v>
      </c>
      <c r="E843" s="184" t="s">
        <v>143</v>
      </c>
      <c r="F843" s="185">
        <v>37803</v>
      </c>
      <c r="G843" s="177">
        <v>2003</v>
      </c>
      <c r="H843" s="171" t="s">
        <v>410</v>
      </c>
      <c r="I843" s="171" t="str">
        <f t="shared" si="44"/>
        <v>TX</v>
      </c>
      <c r="J843" s="171" t="str">
        <f t="shared" ref="J843:J848" si="47">RIGHT($H843,2)</f>
        <v>MX</v>
      </c>
      <c r="K843" s="171" t="str">
        <f t="shared" si="45"/>
        <v>South Central, Mexico</v>
      </c>
      <c r="L843" s="171" t="str">
        <f>INDEX('State '!$A$1:$C$62,MATCH($I843,'State '!$B:$B,0),3)</f>
        <v>South Central</v>
      </c>
      <c r="M843" s="171" t="str">
        <f>INDEX('State '!$A$1:$C$62,MATCH($J843,'State '!$B:$B,0),3)</f>
        <v>Mexico</v>
      </c>
      <c r="N843" s="171"/>
      <c r="O843" s="178">
        <v>39.799999999999997</v>
      </c>
      <c r="P843" s="178">
        <v>9.3000000000000007</v>
      </c>
      <c r="Q843" s="178">
        <v>312</v>
      </c>
      <c r="R843" s="177" t="s">
        <v>413</v>
      </c>
      <c r="S843" s="171" t="s">
        <v>135</v>
      </c>
      <c r="T843" s="171" t="s">
        <v>381</v>
      </c>
      <c r="U843" s="171" t="s">
        <v>1227</v>
      </c>
      <c r="V843" s="171"/>
      <c r="W843" s="170"/>
      <c r="X843" s="170"/>
      <c r="Y843" s="170"/>
    </row>
    <row r="844" spans="1:25" s="19" customFormat="1" x14ac:dyDescent="0.2">
      <c r="A844" s="171">
        <v>39990</v>
      </c>
      <c r="B844" s="172" t="s">
        <v>1371</v>
      </c>
      <c r="C844" s="172" t="s">
        <v>206</v>
      </c>
      <c r="D844" s="172" t="s">
        <v>134</v>
      </c>
      <c r="E844" s="184" t="s">
        <v>143</v>
      </c>
      <c r="F844" s="185">
        <v>37430</v>
      </c>
      <c r="G844" s="177">
        <v>2002</v>
      </c>
      <c r="H844" s="171" t="s">
        <v>1372</v>
      </c>
      <c r="I844" s="171" t="str">
        <f t="shared" si="44"/>
        <v>NY</v>
      </c>
      <c r="J844" s="171" t="str">
        <f t="shared" si="47"/>
        <v>PA</v>
      </c>
      <c r="K844" s="171" t="str">
        <f t="shared" si="45"/>
        <v>Northeast</v>
      </c>
      <c r="L844" s="171" t="str">
        <f>INDEX('State '!$A$1:$C$62,MATCH($I844,'State '!$B:$B,0),3)</f>
        <v>Northeast</v>
      </c>
      <c r="M844" s="171" t="str">
        <f>INDEX('State '!$A$1:$C$62,MATCH($J844,'State '!$B:$B,0),3)</f>
        <v>Northeast</v>
      </c>
      <c r="N844" s="171"/>
      <c r="O844" s="178">
        <v>86.5</v>
      </c>
      <c r="P844" s="178">
        <v>24</v>
      </c>
      <c r="Q844" s="177">
        <v>487</v>
      </c>
      <c r="R844" s="177" t="s">
        <v>413</v>
      </c>
      <c r="S844" s="171" t="s">
        <v>135</v>
      </c>
      <c r="T844" s="171" t="s">
        <v>381</v>
      </c>
      <c r="U844" s="171" t="s">
        <v>1373</v>
      </c>
      <c r="V844" s="171"/>
      <c r="W844" s="170"/>
      <c r="X844" s="170"/>
      <c r="Y844" s="170"/>
    </row>
    <row r="845" spans="1:25" s="19" customFormat="1" x14ac:dyDescent="0.2">
      <c r="A845" s="171">
        <v>39990</v>
      </c>
      <c r="B845" s="172" t="s">
        <v>1112</v>
      </c>
      <c r="C845" s="172" t="s">
        <v>206</v>
      </c>
      <c r="D845" s="172" t="s">
        <v>134</v>
      </c>
      <c r="E845" s="173" t="s">
        <v>143</v>
      </c>
      <c r="F845" s="174">
        <v>38632</v>
      </c>
      <c r="G845" s="181">
        <v>2005</v>
      </c>
      <c r="H845" s="171" t="s">
        <v>36</v>
      </c>
      <c r="I845" s="171" t="str">
        <f t="shared" si="44"/>
        <v>MA</v>
      </c>
      <c r="J845" s="171" t="str">
        <f t="shared" si="47"/>
        <v>MA</v>
      </c>
      <c r="K845" s="171" t="str">
        <f t="shared" si="45"/>
        <v>Northeast</v>
      </c>
      <c r="L845" s="171" t="str">
        <f>INDEX('State '!$A$1:$C$62,MATCH($I845,'State '!$B:$B,0),3)</f>
        <v>Northeast</v>
      </c>
      <c r="M845" s="171" t="str">
        <f>INDEX('State '!$A$1:$C$62,MATCH($J845,'State '!$B:$B,0),3)</f>
        <v>Northeast</v>
      </c>
      <c r="N845" s="171"/>
      <c r="O845" s="178">
        <v>7.7</v>
      </c>
      <c r="P845" s="177">
        <v>5.31</v>
      </c>
      <c r="Q845" s="177">
        <v>25</v>
      </c>
      <c r="R845" s="178">
        <v>8</v>
      </c>
      <c r="S845" s="179" t="s">
        <v>135</v>
      </c>
      <c r="T845" s="176" t="s">
        <v>381</v>
      </c>
      <c r="U845" s="180" t="s">
        <v>1113</v>
      </c>
      <c r="V845" s="171"/>
      <c r="W845" s="170"/>
      <c r="X845" s="170"/>
      <c r="Y845" s="170"/>
    </row>
    <row r="846" spans="1:25" s="19" customFormat="1" x14ac:dyDescent="0.2">
      <c r="A846" s="171">
        <v>39990</v>
      </c>
      <c r="B846" s="184" t="s">
        <v>1396</v>
      </c>
      <c r="C846" s="184" t="s">
        <v>206</v>
      </c>
      <c r="D846" s="184" t="s">
        <v>136</v>
      </c>
      <c r="E846" s="184" t="s">
        <v>143</v>
      </c>
      <c r="F846" s="185">
        <v>37043</v>
      </c>
      <c r="G846" s="177">
        <v>2001</v>
      </c>
      <c r="H846" s="171" t="s">
        <v>47</v>
      </c>
      <c r="I846" s="171" t="str">
        <f t="shared" si="44"/>
        <v>GM</v>
      </c>
      <c r="J846" s="171" t="str">
        <f t="shared" si="47"/>
        <v>GM</v>
      </c>
      <c r="K846" s="171" t="str">
        <f t="shared" si="45"/>
        <v>Gulf of Mexico</v>
      </c>
      <c r="L846" s="171" t="str">
        <f>INDEX('State '!$A$1:$C$62,MATCH($I846,'State '!$B:$B,0),3)</f>
        <v>Gulf of Mexico</v>
      </c>
      <c r="M846" s="171" t="str">
        <f>INDEX('State '!$A$1:$C$62,MATCH($J846,'State '!$B:$B,0),3)</f>
        <v>Gulf of Mexico</v>
      </c>
      <c r="N846" s="171"/>
      <c r="O846" s="178">
        <v>15</v>
      </c>
      <c r="P846" s="178">
        <v>17.8</v>
      </c>
      <c r="Q846" s="178">
        <v>400</v>
      </c>
      <c r="R846" s="177">
        <v>20</v>
      </c>
      <c r="S846" s="171" t="s">
        <v>135</v>
      </c>
      <c r="T846" s="171" t="s">
        <v>381</v>
      </c>
      <c r="U846" s="171" t="s">
        <v>1397</v>
      </c>
      <c r="V846" s="171"/>
      <c r="W846" s="170"/>
      <c r="X846" s="170"/>
      <c r="Y846" s="170"/>
    </row>
    <row r="847" spans="1:25" s="19" customFormat="1" x14ac:dyDescent="0.2">
      <c r="A847" s="171">
        <v>39990</v>
      </c>
      <c r="B847" s="172" t="s">
        <v>920</v>
      </c>
      <c r="C847" s="172" t="s">
        <v>206</v>
      </c>
      <c r="D847" s="172" t="s">
        <v>140</v>
      </c>
      <c r="E847" s="173" t="s">
        <v>143</v>
      </c>
      <c r="F847" s="174">
        <v>39339</v>
      </c>
      <c r="G847" s="181">
        <v>2007</v>
      </c>
      <c r="H847" s="171" t="s">
        <v>47</v>
      </c>
      <c r="I847" s="171" t="str">
        <f t="shared" si="44"/>
        <v>GM</v>
      </c>
      <c r="J847" s="171" t="str">
        <f t="shared" si="47"/>
        <v>GM</v>
      </c>
      <c r="K847" s="171" t="str">
        <f t="shared" si="45"/>
        <v>Gulf of Mexico</v>
      </c>
      <c r="L847" s="171" t="str">
        <f>INDEX('State '!$A$1:$C$62,MATCH($I847,'State '!$B:$B,0),3)</f>
        <v>Gulf of Mexico</v>
      </c>
      <c r="M847" s="171" t="str">
        <f>INDEX('State '!$A$1:$C$62,MATCH($J847,'State '!$B:$B,0),3)</f>
        <v>Gulf of Mexico</v>
      </c>
      <c r="N847" s="171"/>
      <c r="O847" s="178">
        <v>22</v>
      </c>
      <c r="P847" s="177">
        <v>6.23</v>
      </c>
      <c r="Q847" s="177">
        <v>200</v>
      </c>
      <c r="R847" s="178">
        <v>24</v>
      </c>
      <c r="S847" s="179" t="s">
        <v>135</v>
      </c>
      <c r="T847" s="176" t="s">
        <v>381</v>
      </c>
      <c r="U847" s="180" t="s">
        <v>921</v>
      </c>
      <c r="V847" s="171"/>
      <c r="W847" s="170"/>
      <c r="X847" s="170"/>
      <c r="Y847" s="170"/>
    </row>
    <row r="848" spans="1:25" s="19" customFormat="1" ht="25.5" x14ac:dyDescent="0.2">
      <c r="A848" s="225">
        <v>43423</v>
      </c>
      <c r="B848" s="84" t="s">
        <v>2508</v>
      </c>
      <c r="C848" s="83" t="s">
        <v>206</v>
      </c>
      <c r="D848" s="84" t="s">
        <v>141</v>
      </c>
      <c r="E848" s="112" t="s">
        <v>2437</v>
      </c>
      <c r="F848" s="63"/>
      <c r="G848" s="104"/>
      <c r="H848" s="225" t="s">
        <v>2256</v>
      </c>
      <c r="I848" s="225" t="str">
        <f t="shared" si="44"/>
        <v>OH</v>
      </c>
      <c r="J848" s="225" t="str">
        <f t="shared" si="47"/>
        <v>LA</v>
      </c>
      <c r="K848" s="231" t="str">
        <f t="shared" si="45"/>
        <v>Northeast, Midwest, South Central</v>
      </c>
      <c r="L848" s="225" t="str">
        <f>INDEX('State '!$A$1:$C$62,MATCH($I848,'State '!$B:$B,0),3)</f>
        <v>Northeast</v>
      </c>
      <c r="M848" s="225" t="str">
        <f>INDEX('State '!$A$1:$C$62,MATCH($J848,'State '!$B:$B,0),3)</f>
        <v>South Central</v>
      </c>
      <c r="N848" s="225" t="s">
        <v>9</v>
      </c>
      <c r="O848" s="178">
        <v>412</v>
      </c>
      <c r="P848" s="199">
        <f>-964+7.6</f>
        <v>-956.4</v>
      </c>
      <c r="Q848" s="118"/>
      <c r="R848" s="108"/>
      <c r="S848" s="109" t="s">
        <v>135</v>
      </c>
      <c r="T848" s="225" t="s">
        <v>381</v>
      </c>
      <c r="U848" s="225" t="s">
        <v>2060</v>
      </c>
      <c r="V848" s="225" t="s">
        <v>2239</v>
      </c>
      <c r="W848" s="223"/>
      <c r="X848" s="223"/>
      <c r="Y848" s="226"/>
    </row>
    <row r="849" spans="1:25" s="19" customFormat="1" x14ac:dyDescent="0.2">
      <c r="A849" s="171">
        <v>43124</v>
      </c>
      <c r="B849" s="172" t="s">
        <v>2264</v>
      </c>
      <c r="C849" s="172" t="s">
        <v>218</v>
      </c>
      <c r="D849" s="172" t="s">
        <v>140</v>
      </c>
      <c r="E849" s="173" t="s">
        <v>143</v>
      </c>
      <c r="F849" s="185">
        <v>42552</v>
      </c>
      <c r="G849" s="177">
        <v>2016</v>
      </c>
      <c r="H849" s="171" t="s">
        <v>7</v>
      </c>
      <c r="I849" s="171" t="str">
        <f t="shared" si="44"/>
        <v>PA</v>
      </c>
      <c r="J849" s="171" t="s">
        <v>55</v>
      </c>
      <c r="K849" s="171" t="str">
        <f t="shared" si="45"/>
        <v>Northeast</v>
      </c>
      <c r="L849" s="171" t="str">
        <f>INDEX('State '!$A$1:$C$62,MATCH($I849,'State '!$B:$B,0),3)</f>
        <v>Northeast</v>
      </c>
      <c r="M849" s="171" t="str">
        <f>INDEX('State '!$A$1:$C$62,MATCH($J849,'State '!$B:$B,0),3)</f>
        <v>Northeast</v>
      </c>
      <c r="N849" s="171"/>
      <c r="O849" s="178">
        <v>1.3</v>
      </c>
      <c r="P849" s="178">
        <v>8</v>
      </c>
      <c r="Q849" s="177">
        <v>53</v>
      </c>
      <c r="R849" s="177">
        <v>16</v>
      </c>
      <c r="S849" s="171" t="s">
        <v>135</v>
      </c>
      <c r="T849" s="171" t="s">
        <v>381</v>
      </c>
      <c r="U849" s="171" t="s">
        <v>2435</v>
      </c>
      <c r="V849" s="171" t="s">
        <v>2239</v>
      </c>
      <c r="W849" s="170"/>
      <c r="X849" s="170"/>
      <c r="Y849" s="170"/>
    </row>
    <row r="850" spans="1:25" s="19" customFormat="1" x14ac:dyDescent="0.2">
      <c r="A850" s="196">
        <v>42613</v>
      </c>
      <c r="B850" s="172" t="s">
        <v>2264</v>
      </c>
      <c r="C850" s="172" t="s">
        <v>218</v>
      </c>
      <c r="D850" s="172" t="s">
        <v>140</v>
      </c>
      <c r="E850" s="173" t="s">
        <v>137</v>
      </c>
      <c r="F850" s="185"/>
      <c r="G850" s="177">
        <v>2016</v>
      </c>
      <c r="H850" s="171" t="s">
        <v>7</v>
      </c>
      <c r="I850" s="171" t="str">
        <f t="shared" si="44"/>
        <v>PA</v>
      </c>
      <c r="J850" s="171" t="str">
        <f t="shared" ref="J850:J881" si="48">RIGHT($H850,2)</f>
        <v>PA</v>
      </c>
      <c r="K850" s="171" t="str">
        <f t="shared" si="45"/>
        <v>Northeast</v>
      </c>
      <c r="L850" s="171" t="str">
        <f>INDEX('State '!$A$1:$C$62,MATCH($I850,'State '!$B:$B,0),3)</f>
        <v>Northeast</v>
      </c>
      <c r="M850" s="171" t="str">
        <f>INDEX('State '!$A$1:$C$62,MATCH($J850,'State '!$B:$B,0),3)</f>
        <v>Northeast</v>
      </c>
      <c r="N850" s="171"/>
      <c r="O850" s="178">
        <v>1.3</v>
      </c>
      <c r="P850" s="178">
        <v>8</v>
      </c>
      <c r="Q850" s="177">
        <v>160</v>
      </c>
      <c r="R850" s="177">
        <v>16</v>
      </c>
      <c r="S850" s="171" t="s">
        <v>135</v>
      </c>
      <c r="T850" s="171" t="s">
        <v>381</v>
      </c>
      <c r="U850" s="171" t="s">
        <v>2265</v>
      </c>
      <c r="V850" s="171" t="s">
        <v>2236</v>
      </c>
      <c r="W850" s="170"/>
      <c r="X850" s="170"/>
      <c r="Y850" s="170"/>
    </row>
    <row r="851" spans="1:25" s="19" customFormat="1" x14ac:dyDescent="0.2">
      <c r="A851" s="171">
        <v>39990</v>
      </c>
      <c r="B851" s="184" t="s">
        <v>849</v>
      </c>
      <c r="C851" s="184" t="s">
        <v>199</v>
      </c>
      <c r="D851" s="184" t="s">
        <v>134</v>
      </c>
      <c r="E851" s="184" t="s">
        <v>143</v>
      </c>
      <c r="F851" s="185">
        <v>39596</v>
      </c>
      <c r="G851" s="177">
        <v>2008</v>
      </c>
      <c r="H851" s="171" t="s">
        <v>6</v>
      </c>
      <c r="I851" s="171" t="str">
        <f t="shared" si="44"/>
        <v>TX</v>
      </c>
      <c r="J851" s="171" t="str">
        <f t="shared" si="48"/>
        <v>TX</v>
      </c>
      <c r="K851" s="171" t="str">
        <f t="shared" si="45"/>
        <v>South Central</v>
      </c>
      <c r="L851" s="171" t="str">
        <f>INDEX('State '!$A$1:$C$62,MATCH($I851,'State '!$B:$B,0),3)</f>
        <v>South Central</v>
      </c>
      <c r="M851" s="171" t="str">
        <f>INDEX('State '!$A$1:$C$62,MATCH($J851,'State '!$B:$B,0),3)</f>
        <v>South Central</v>
      </c>
      <c r="N851" s="171"/>
      <c r="O851" s="178">
        <v>16.5</v>
      </c>
      <c r="P851" s="178">
        <v>3.79</v>
      </c>
      <c r="Q851" s="178">
        <v>360</v>
      </c>
      <c r="R851" s="177">
        <v>20</v>
      </c>
      <c r="S851" s="171" t="s">
        <v>135</v>
      </c>
      <c r="T851" s="171" t="s">
        <v>381</v>
      </c>
      <c r="U851" s="171" t="s">
        <v>850</v>
      </c>
      <c r="V851" s="171"/>
      <c r="W851" s="170"/>
      <c r="X851" s="170"/>
      <c r="Y851" s="170"/>
    </row>
    <row r="852" spans="1:25" s="19" customFormat="1" x14ac:dyDescent="0.2">
      <c r="A852" s="171">
        <v>39990</v>
      </c>
      <c r="B852" s="184" t="s">
        <v>1548</v>
      </c>
      <c r="C852" s="184" t="s">
        <v>199</v>
      </c>
      <c r="D852" s="184" t="s">
        <v>140</v>
      </c>
      <c r="E852" s="184" t="s">
        <v>143</v>
      </c>
      <c r="F852" s="185">
        <v>36465</v>
      </c>
      <c r="G852" s="177">
        <v>1999</v>
      </c>
      <c r="H852" s="171" t="s">
        <v>7</v>
      </c>
      <c r="I852" s="171" t="str">
        <f t="shared" si="44"/>
        <v>PA</v>
      </c>
      <c r="J852" s="171" t="str">
        <f t="shared" si="48"/>
        <v>PA</v>
      </c>
      <c r="K852" s="171" t="str">
        <f t="shared" si="45"/>
        <v>Northeast</v>
      </c>
      <c r="L852" s="171" t="str">
        <f>INDEX('State '!$A$1:$C$62,MATCH($I852,'State '!$B:$B,0),3)</f>
        <v>Northeast</v>
      </c>
      <c r="M852" s="171" t="str">
        <f>INDEX('State '!$A$1:$C$62,MATCH($J852,'State '!$B:$B,0),3)</f>
        <v>Northeast</v>
      </c>
      <c r="N852" s="171"/>
      <c r="O852" s="178">
        <v>10.9</v>
      </c>
      <c r="P852" s="178">
        <v>8.06</v>
      </c>
      <c r="Q852" s="178">
        <v>49</v>
      </c>
      <c r="R852" s="177">
        <v>36</v>
      </c>
      <c r="S852" s="171" t="s">
        <v>135</v>
      </c>
      <c r="T852" s="171" t="s">
        <v>381</v>
      </c>
      <c r="U852" s="171" t="s">
        <v>1549</v>
      </c>
      <c r="V852" s="171"/>
      <c r="W852" s="170"/>
      <c r="X852" s="170"/>
      <c r="Y852" s="170"/>
    </row>
    <row r="853" spans="1:25" s="19" customFormat="1" x14ac:dyDescent="0.2">
      <c r="A853" s="196">
        <v>39990</v>
      </c>
      <c r="B853" s="184" t="s">
        <v>1709</v>
      </c>
      <c r="C853" s="184" t="s">
        <v>199</v>
      </c>
      <c r="D853" s="184" t="s">
        <v>140</v>
      </c>
      <c r="E853" s="184" t="s">
        <v>143</v>
      </c>
      <c r="F853" s="185">
        <v>35735</v>
      </c>
      <c r="G853" s="177">
        <v>1997</v>
      </c>
      <c r="H853" s="171" t="s">
        <v>7</v>
      </c>
      <c r="I853" s="171" t="str">
        <f t="shared" si="44"/>
        <v>PA</v>
      </c>
      <c r="J853" s="171" t="str">
        <f t="shared" si="48"/>
        <v>PA</v>
      </c>
      <c r="K853" s="171" t="str">
        <f t="shared" si="45"/>
        <v>Northeast</v>
      </c>
      <c r="L853" s="171" t="str">
        <f>INDEX('State '!$A$1:$C$62,MATCH($I853,'State '!$B:$B,0),3)</f>
        <v>Northeast</v>
      </c>
      <c r="M853" s="171" t="str">
        <f>INDEX('State '!$A$1:$C$62,MATCH($J853,'State '!$B:$B,0),3)</f>
        <v>Northeast</v>
      </c>
      <c r="N853" s="171"/>
      <c r="O853" s="178">
        <v>63.1</v>
      </c>
      <c r="P853" s="178">
        <v>26</v>
      </c>
      <c r="Q853" s="178">
        <v>142</v>
      </c>
      <c r="R853" s="177" t="s">
        <v>404</v>
      </c>
      <c r="S853" s="171" t="s">
        <v>135</v>
      </c>
      <c r="T853" s="171" t="s">
        <v>381</v>
      </c>
      <c r="U853" s="171" t="s">
        <v>1710</v>
      </c>
      <c r="V853" s="171"/>
      <c r="W853" s="170"/>
      <c r="X853" s="170"/>
      <c r="Y853" s="170"/>
    </row>
    <row r="854" spans="1:25" s="19" customFormat="1" x14ac:dyDescent="0.2">
      <c r="A854" s="171">
        <v>39990</v>
      </c>
      <c r="B854" s="184" t="s">
        <v>1167</v>
      </c>
      <c r="C854" s="184" t="s">
        <v>199</v>
      </c>
      <c r="D854" s="184" t="s">
        <v>140</v>
      </c>
      <c r="E854" s="184" t="s">
        <v>143</v>
      </c>
      <c r="F854" s="185">
        <v>38292</v>
      </c>
      <c r="G854" s="177">
        <v>2004</v>
      </c>
      <c r="H854" s="171" t="s">
        <v>7</v>
      </c>
      <c r="I854" s="171" t="str">
        <f t="shared" si="44"/>
        <v>PA</v>
      </c>
      <c r="J854" s="171" t="str">
        <f t="shared" si="48"/>
        <v>PA</v>
      </c>
      <c r="K854" s="171" t="str">
        <f t="shared" si="45"/>
        <v>Northeast</v>
      </c>
      <c r="L854" s="171" t="str">
        <f>INDEX('State '!$A$1:$C$62,MATCH($I854,'State '!$B:$B,0),3)</f>
        <v>Northeast</v>
      </c>
      <c r="M854" s="171" t="str">
        <f>INDEX('State '!$A$1:$C$62,MATCH($J854,'State '!$B:$B,0),3)</f>
        <v>Northeast</v>
      </c>
      <c r="N854" s="171"/>
      <c r="O854" s="178">
        <v>82.85</v>
      </c>
      <c r="P854" s="178">
        <v>35</v>
      </c>
      <c r="Q854" s="178">
        <v>217</v>
      </c>
      <c r="R854" s="177">
        <v>36</v>
      </c>
      <c r="S854" s="171" t="s">
        <v>135</v>
      </c>
      <c r="T854" s="171" t="s">
        <v>381</v>
      </c>
      <c r="U854" s="171" t="s">
        <v>1168</v>
      </c>
      <c r="V854" s="171"/>
      <c r="W854" s="170"/>
      <c r="X854" s="170"/>
      <c r="Y854" s="170"/>
    </row>
    <row r="855" spans="1:25" s="19" customFormat="1" x14ac:dyDescent="0.2">
      <c r="A855" s="196">
        <v>39990</v>
      </c>
      <c r="B855" s="184" t="s">
        <v>1829</v>
      </c>
      <c r="C855" s="184" t="s">
        <v>199</v>
      </c>
      <c r="D855" s="184" t="s">
        <v>134</v>
      </c>
      <c r="E855" s="184" t="s">
        <v>143</v>
      </c>
      <c r="F855" s="185">
        <v>35370</v>
      </c>
      <c r="G855" s="177">
        <v>1996</v>
      </c>
      <c r="H855" s="171" t="s">
        <v>7</v>
      </c>
      <c r="I855" s="171" t="str">
        <f t="shared" si="44"/>
        <v>PA</v>
      </c>
      <c r="J855" s="171" t="str">
        <f t="shared" si="48"/>
        <v>PA</v>
      </c>
      <c r="K855" s="171" t="str">
        <f t="shared" si="45"/>
        <v>Northeast</v>
      </c>
      <c r="L855" s="171" t="str">
        <f>INDEX('State '!$A$1:$C$62,MATCH($I855,'State '!$B:$B,0),3)</f>
        <v>Northeast</v>
      </c>
      <c r="M855" s="171" t="str">
        <f>INDEX('State '!$A$1:$C$62,MATCH($J855,'State '!$B:$B,0),3)</f>
        <v>Northeast</v>
      </c>
      <c r="N855" s="171"/>
      <c r="O855" s="178">
        <v>8.1999999999999993</v>
      </c>
      <c r="P855" s="178">
        <v>2.39</v>
      </c>
      <c r="Q855" s="178">
        <v>11.6</v>
      </c>
      <c r="R855" s="177">
        <v>36</v>
      </c>
      <c r="S855" s="171" t="s">
        <v>135</v>
      </c>
      <c r="T855" s="171" t="s">
        <v>381</v>
      </c>
      <c r="U855" s="171" t="s">
        <v>1830</v>
      </c>
      <c r="V855" s="171"/>
      <c r="W855" s="170"/>
      <c r="X855" s="170"/>
      <c r="Y855" s="170"/>
    </row>
    <row r="856" spans="1:25" s="19" customFormat="1" x14ac:dyDescent="0.2">
      <c r="A856" s="171">
        <v>39990</v>
      </c>
      <c r="B856" s="184" t="s">
        <v>1375</v>
      </c>
      <c r="C856" s="184" t="s">
        <v>199</v>
      </c>
      <c r="D856" s="184" t="s">
        <v>134</v>
      </c>
      <c r="E856" s="184" t="s">
        <v>143</v>
      </c>
      <c r="F856" s="185">
        <v>37591</v>
      </c>
      <c r="G856" s="177">
        <v>2002</v>
      </c>
      <c r="H856" s="171" t="s">
        <v>20</v>
      </c>
      <c r="I856" s="171" t="str">
        <f t="shared" si="44"/>
        <v>NJ</v>
      </c>
      <c r="J856" s="171" t="str">
        <f t="shared" si="48"/>
        <v>NJ</v>
      </c>
      <c r="K856" s="171" t="str">
        <f t="shared" si="45"/>
        <v>Northeast</v>
      </c>
      <c r="L856" s="171" t="str">
        <f>INDEX('State '!$A$1:$C$62,MATCH($I856,'State '!$B:$B,0),3)</f>
        <v>Northeast</v>
      </c>
      <c r="M856" s="171" t="str">
        <f>INDEX('State '!$A$1:$C$62,MATCH($J856,'State '!$B:$B,0),3)</f>
        <v>Northeast</v>
      </c>
      <c r="N856" s="171"/>
      <c r="O856" s="178">
        <v>28</v>
      </c>
      <c r="P856" s="178">
        <v>13</v>
      </c>
      <c r="Q856" s="178">
        <v>25</v>
      </c>
      <c r="R856" s="177">
        <v>36</v>
      </c>
      <c r="S856" s="171" t="s">
        <v>135</v>
      </c>
      <c r="T856" s="171" t="s">
        <v>381</v>
      </c>
      <c r="U856" s="171" t="s">
        <v>1376</v>
      </c>
      <c r="V856" s="171"/>
      <c r="W856" s="170"/>
      <c r="X856" s="170"/>
      <c r="Y856" s="170"/>
    </row>
    <row r="857" spans="1:25" s="19" customFormat="1" x14ac:dyDescent="0.2">
      <c r="A857" s="171">
        <v>39990</v>
      </c>
      <c r="B857" s="184" t="s">
        <v>1363</v>
      </c>
      <c r="C857" s="184" t="s">
        <v>199</v>
      </c>
      <c r="D857" s="184" t="s">
        <v>134</v>
      </c>
      <c r="E857" s="184" t="s">
        <v>143</v>
      </c>
      <c r="F857" s="185">
        <v>37591</v>
      </c>
      <c r="G857" s="177">
        <v>2002</v>
      </c>
      <c r="H857" s="171" t="s">
        <v>8</v>
      </c>
      <c r="I857" s="171" t="str">
        <f t="shared" si="44"/>
        <v>OH</v>
      </c>
      <c r="J857" s="171" t="str">
        <f t="shared" si="48"/>
        <v>OH</v>
      </c>
      <c r="K857" s="171" t="str">
        <f t="shared" si="45"/>
        <v>Northeast</v>
      </c>
      <c r="L857" s="171" t="str">
        <f>INDEX('State '!$A$1:$C$62,MATCH($I857,'State '!$B:$B,0),3)</f>
        <v>Northeast</v>
      </c>
      <c r="M857" s="171" t="str">
        <f>INDEX('State '!$A$1:$C$62,MATCH($J857,'State '!$B:$B,0),3)</f>
        <v>Northeast</v>
      </c>
      <c r="N857" s="171"/>
      <c r="O857" s="178">
        <v>15</v>
      </c>
      <c r="P857" s="178">
        <v>9.6</v>
      </c>
      <c r="Q857" s="178">
        <v>289</v>
      </c>
      <c r="R857" s="177">
        <v>24</v>
      </c>
      <c r="S857" s="171" t="s">
        <v>135</v>
      </c>
      <c r="T857" s="171" t="s">
        <v>381</v>
      </c>
      <c r="U857" s="171" t="s">
        <v>1364</v>
      </c>
      <c r="V857" s="171"/>
      <c r="W857" s="170"/>
      <c r="X857" s="170"/>
      <c r="Y857" s="170"/>
    </row>
    <row r="858" spans="1:25" s="19" customFormat="1" x14ac:dyDescent="0.2">
      <c r="A858" s="171">
        <v>39990</v>
      </c>
      <c r="B858" s="184" t="s">
        <v>1495</v>
      </c>
      <c r="C858" s="184" t="s">
        <v>199</v>
      </c>
      <c r="D858" s="184" t="s">
        <v>134</v>
      </c>
      <c r="E858" s="184" t="s">
        <v>143</v>
      </c>
      <c r="F858" s="185">
        <v>36770</v>
      </c>
      <c r="G858" s="177">
        <v>2000</v>
      </c>
      <c r="H858" s="171" t="s">
        <v>7</v>
      </c>
      <c r="I858" s="171" t="str">
        <f t="shared" ref="I858:I921" si="49">LEFT($H858,2)</f>
        <v>PA</v>
      </c>
      <c r="J858" s="171" t="str">
        <f t="shared" si="48"/>
        <v>PA</v>
      </c>
      <c r="K858" s="171" t="str">
        <f t="shared" ref="K858:K921" si="50">IF($L858=$M858,L858,CONCATENATE($L858,", ",IF(ISBLANK(N858),"",CONCATENATE(N858,", ")),$M858))</f>
        <v>Northeast</v>
      </c>
      <c r="L858" s="171" t="str">
        <f>INDEX('State '!$A$1:$C$62,MATCH($I858,'State '!$B:$B,0),3)</f>
        <v>Northeast</v>
      </c>
      <c r="M858" s="171" t="str">
        <f>INDEX('State '!$A$1:$C$62,MATCH($J858,'State '!$B:$B,0),3)</f>
        <v>Northeast</v>
      </c>
      <c r="N858" s="171"/>
      <c r="O858" s="178">
        <v>5.7</v>
      </c>
      <c r="P858" s="178">
        <v>3.6</v>
      </c>
      <c r="Q858" s="178">
        <v>117</v>
      </c>
      <c r="R858" s="177">
        <v>16</v>
      </c>
      <c r="S858" s="171" t="s">
        <v>135</v>
      </c>
      <c r="T858" s="171" t="s">
        <v>381</v>
      </c>
      <c r="U858" s="171" t="s">
        <v>1496</v>
      </c>
      <c r="V858" s="171"/>
      <c r="W858" s="170"/>
      <c r="X858" s="170"/>
      <c r="Y858" s="170"/>
    </row>
    <row r="859" spans="1:25" s="19" customFormat="1" x14ac:dyDescent="0.2">
      <c r="A859" s="196">
        <v>39990</v>
      </c>
      <c r="B859" s="184" t="s">
        <v>1833</v>
      </c>
      <c r="C859" s="184" t="s">
        <v>199</v>
      </c>
      <c r="D859" s="184" t="s">
        <v>140</v>
      </c>
      <c r="E859" s="184" t="s">
        <v>143</v>
      </c>
      <c r="F859" s="185">
        <v>35370</v>
      </c>
      <c r="G859" s="177">
        <v>1996</v>
      </c>
      <c r="H859" s="171" t="s">
        <v>863</v>
      </c>
      <c r="I859" s="171" t="str">
        <f t="shared" si="49"/>
        <v>OH</v>
      </c>
      <c r="J859" s="171" t="str">
        <f t="shared" si="48"/>
        <v>NJ</v>
      </c>
      <c r="K859" s="171" t="str">
        <f t="shared" si="50"/>
        <v>Northeast</v>
      </c>
      <c r="L859" s="171" t="str">
        <f>INDEX('State '!$A$1:$C$62,MATCH($I859,'State '!$B:$B,0),3)</f>
        <v>Northeast</v>
      </c>
      <c r="M859" s="171" t="str">
        <f>INDEX('State '!$A$1:$C$62,MATCH($J859,'State '!$B:$B,0),3)</f>
        <v>Northeast</v>
      </c>
      <c r="N859" s="171"/>
      <c r="O859" s="178">
        <v>34.72</v>
      </c>
      <c r="P859" s="178"/>
      <c r="Q859" s="178">
        <v>25</v>
      </c>
      <c r="R859" s="177"/>
      <c r="S859" s="171" t="s">
        <v>135</v>
      </c>
      <c r="T859" s="171" t="s">
        <v>381</v>
      </c>
      <c r="U859" s="171" t="s">
        <v>1834</v>
      </c>
      <c r="V859" s="171"/>
      <c r="W859" s="170"/>
      <c r="X859" s="170"/>
      <c r="Y859" s="170"/>
    </row>
    <row r="860" spans="1:25" s="19" customFormat="1" x14ac:dyDescent="0.2">
      <c r="A860" s="171">
        <v>39990</v>
      </c>
      <c r="B860" s="184" t="s">
        <v>1677</v>
      </c>
      <c r="C860" s="184" t="s">
        <v>199</v>
      </c>
      <c r="D860" s="184" t="s">
        <v>140</v>
      </c>
      <c r="E860" s="184" t="s">
        <v>143</v>
      </c>
      <c r="F860" s="185">
        <v>36159</v>
      </c>
      <c r="G860" s="177">
        <v>1998</v>
      </c>
      <c r="H860" s="171" t="s">
        <v>820</v>
      </c>
      <c r="I860" s="171" t="str">
        <f t="shared" si="49"/>
        <v>IN</v>
      </c>
      <c r="J860" s="171" t="str">
        <f t="shared" si="48"/>
        <v>OH</v>
      </c>
      <c r="K860" s="171" t="str">
        <f t="shared" si="50"/>
        <v>Midwest, Northeast</v>
      </c>
      <c r="L860" s="171" t="str">
        <f>INDEX('State '!$A$1:$C$62,MATCH($I860,'State '!$B:$B,0),3)</f>
        <v>Midwest</v>
      </c>
      <c r="M860" s="171" t="str">
        <f>INDEX('State '!$A$1:$C$62,MATCH($J860,'State '!$B:$B,0),3)</f>
        <v>Northeast</v>
      </c>
      <c r="N860" s="171"/>
      <c r="O860" s="178">
        <v>31.3</v>
      </c>
      <c r="P860" s="178">
        <v>114</v>
      </c>
      <c r="Q860" s="178">
        <v>305</v>
      </c>
      <c r="R860" s="177">
        <v>36</v>
      </c>
      <c r="S860" s="171" t="s">
        <v>135</v>
      </c>
      <c r="T860" s="171" t="s">
        <v>381</v>
      </c>
      <c r="U860" s="171" t="s">
        <v>1678</v>
      </c>
      <c r="V860" s="171"/>
      <c r="W860" s="170"/>
      <c r="X860" s="170"/>
      <c r="Y860" s="170"/>
    </row>
    <row r="861" spans="1:25" s="19" customFormat="1" x14ac:dyDescent="0.2">
      <c r="A861" s="171">
        <v>39990</v>
      </c>
      <c r="B861" s="172" t="s">
        <v>1392</v>
      </c>
      <c r="C861" s="172" t="s">
        <v>199</v>
      </c>
      <c r="D861" s="172" t="s">
        <v>134</v>
      </c>
      <c r="E861" s="184" t="s">
        <v>143</v>
      </c>
      <c r="F861" s="185">
        <v>37164</v>
      </c>
      <c r="G861" s="177">
        <v>2001</v>
      </c>
      <c r="H861" s="171" t="s">
        <v>7</v>
      </c>
      <c r="I861" s="171" t="str">
        <f t="shared" si="49"/>
        <v>PA</v>
      </c>
      <c r="J861" s="171" t="str">
        <f t="shared" si="48"/>
        <v>PA</v>
      </c>
      <c r="K861" s="171" t="str">
        <f t="shared" si="50"/>
        <v>Northeast</v>
      </c>
      <c r="L861" s="171" t="str">
        <f>INDEX('State '!$A$1:$C$62,MATCH($I861,'State '!$B:$B,0),3)</f>
        <v>Northeast</v>
      </c>
      <c r="M861" s="171" t="str">
        <f>INDEX('State '!$A$1:$C$62,MATCH($J861,'State '!$B:$B,0),3)</f>
        <v>Northeast</v>
      </c>
      <c r="N861" s="171"/>
      <c r="O861" s="178">
        <v>21.5</v>
      </c>
      <c r="P861" s="178">
        <v>5</v>
      </c>
      <c r="Q861" s="177">
        <v>82</v>
      </c>
      <c r="R861" s="177">
        <v>12</v>
      </c>
      <c r="S861" s="171" t="s">
        <v>135</v>
      </c>
      <c r="T861" s="171" t="s">
        <v>381</v>
      </c>
      <c r="U861" s="171" t="s">
        <v>1393</v>
      </c>
      <c r="V861" s="171"/>
      <c r="W861" s="170"/>
      <c r="X861" s="170"/>
      <c r="Y861" s="170"/>
    </row>
    <row r="862" spans="1:25" s="19" customFormat="1" x14ac:dyDescent="0.2">
      <c r="A862" s="196">
        <v>39990</v>
      </c>
      <c r="B862" s="184" t="s">
        <v>1711</v>
      </c>
      <c r="C862" s="184" t="s">
        <v>199</v>
      </c>
      <c r="D862" s="184" t="s">
        <v>140</v>
      </c>
      <c r="E862" s="184" t="s">
        <v>143</v>
      </c>
      <c r="F862" s="185">
        <v>35779</v>
      </c>
      <c r="G862" s="177">
        <v>1997</v>
      </c>
      <c r="H862" s="171" t="s">
        <v>7</v>
      </c>
      <c r="I862" s="171" t="str">
        <f t="shared" si="49"/>
        <v>PA</v>
      </c>
      <c r="J862" s="171" t="str">
        <f t="shared" si="48"/>
        <v>PA</v>
      </c>
      <c r="K862" s="171" t="str">
        <f t="shared" si="50"/>
        <v>Northeast</v>
      </c>
      <c r="L862" s="171" t="str">
        <f>INDEX('State '!$A$1:$C$62,MATCH($I862,'State '!$B:$B,0),3)</f>
        <v>Northeast</v>
      </c>
      <c r="M862" s="171" t="str">
        <f>INDEX('State '!$A$1:$C$62,MATCH($J862,'State '!$B:$B,0),3)</f>
        <v>Northeast</v>
      </c>
      <c r="N862" s="171"/>
      <c r="O862" s="178">
        <v>12.8</v>
      </c>
      <c r="P862" s="178">
        <v>23</v>
      </c>
      <c r="Q862" s="178">
        <v>128</v>
      </c>
      <c r="R862" s="177">
        <v>20</v>
      </c>
      <c r="S862" s="171" t="s">
        <v>135</v>
      </c>
      <c r="T862" s="171" t="s">
        <v>381</v>
      </c>
      <c r="U862" s="171" t="s">
        <v>1712</v>
      </c>
      <c r="V862" s="171"/>
      <c r="W862" s="170"/>
      <c r="X862" s="170"/>
      <c r="Y862" s="170"/>
    </row>
    <row r="863" spans="1:25" s="19" customFormat="1" x14ac:dyDescent="0.2">
      <c r="A863" s="171">
        <v>39990</v>
      </c>
      <c r="B863" s="184" t="s">
        <v>1164</v>
      </c>
      <c r="C863" s="184" t="s">
        <v>199</v>
      </c>
      <c r="D863" s="184" t="s">
        <v>140</v>
      </c>
      <c r="E863" s="184" t="s">
        <v>143</v>
      </c>
      <c r="F863" s="185">
        <v>38292</v>
      </c>
      <c r="G863" s="177">
        <v>2004</v>
      </c>
      <c r="H863" s="171" t="s">
        <v>1165</v>
      </c>
      <c r="I863" s="171" t="str">
        <f t="shared" si="49"/>
        <v>TN</v>
      </c>
      <c r="J863" s="171" t="str">
        <f t="shared" si="48"/>
        <v>AL</v>
      </c>
      <c r="K863" s="171" t="str">
        <f t="shared" si="50"/>
        <v>Midwest, South Central</v>
      </c>
      <c r="L863" s="171" t="str">
        <f>INDEX('State '!$A$1:$C$62,MATCH($I863,'State '!$B:$B,0),3)</f>
        <v>Midwest</v>
      </c>
      <c r="M863" s="171" t="str">
        <f>INDEX('State '!$A$1:$C$62,MATCH($J863,'State '!$B:$B,0),3)</f>
        <v>South Central</v>
      </c>
      <c r="N863" s="171"/>
      <c r="O863" s="178">
        <v>27</v>
      </c>
      <c r="P863" s="178">
        <v>6.8</v>
      </c>
      <c r="Q863" s="178">
        <v>57</v>
      </c>
      <c r="R863" s="177">
        <v>36</v>
      </c>
      <c r="S863" s="171" t="s">
        <v>135</v>
      </c>
      <c r="T863" s="171" t="s">
        <v>381</v>
      </c>
      <c r="U863" s="171" t="s">
        <v>1166</v>
      </c>
      <c r="V863" s="171"/>
      <c r="W863" s="170"/>
      <c r="X863" s="170"/>
      <c r="Y863" s="170"/>
    </row>
    <row r="864" spans="1:25" s="19" customFormat="1" x14ac:dyDescent="0.2">
      <c r="A864" s="171">
        <v>40248</v>
      </c>
      <c r="B864" s="184" t="s">
        <v>654</v>
      </c>
      <c r="C864" s="184" t="s">
        <v>199</v>
      </c>
      <c r="D864" s="184" t="s">
        <v>140</v>
      </c>
      <c r="E864" s="184" t="s">
        <v>143</v>
      </c>
      <c r="F864" s="185">
        <v>40112</v>
      </c>
      <c r="G864" s="177">
        <v>2009</v>
      </c>
      <c r="H864" s="171" t="s">
        <v>655</v>
      </c>
      <c r="I864" s="171" t="str">
        <f t="shared" si="49"/>
        <v>OH</v>
      </c>
      <c r="J864" s="171" t="str">
        <f t="shared" si="48"/>
        <v>PA</v>
      </c>
      <c r="K864" s="171" t="str">
        <f t="shared" si="50"/>
        <v>Northeast</v>
      </c>
      <c r="L864" s="171" t="str">
        <f>INDEX('State '!$A$1:$C$62,MATCH($I864,'State '!$B:$B,0),3)</f>
        <v>Northeast</v>
      </c>
      <c r="M864" s="171" t="str">
        <f>INDEX('State '!$A$1:$C$62,MATCH($J864,'State '!$B:$B,0),3)</f>
        <v>Northeast</v>
      </c>
      <c r="N864" s="171"/>
      <c r="O864" s="178">
        <v>44.7</v>
      </c>
      <c r="P864" s="178"/>
      <c r="Q864" s="178">
        <v>150</v>
      </c>
      <c r="R864" s="177"/>
      <c r="S864" s="171" t="s">
        <v>135</v>
      </c>
      <c r="T864" s="171" t="s">
        <v>381</v>
      </c>
      <c r="U864" s="171" t="s">
        <v>656</v>
      </c>
      <c r="V864" s="171"/>
      <c r="W864" s="170"/>
      <c r="X864" s="170"/>
      <c r="Y864" s="170"/>
    </row>
    <row r="865" spans="1:25" s="19" customFormat="1" x14ac:dyDescent="0.2">
      <c r="A865" s="171">
        <v>42613</v>
      </c>
      <c r="B865" s="172" t="s">
        <v>2263</v>
      </c>
      <c r="C865" s="172" t="s">
        <v>218</v>
      </c>
      <c r="D865" s="172"/>
      <c r="E865" s="173" t="s">
        <v>143</v>
      </c>
      <c r="F865" s="185">
        <v>41974</v>
      </c>
      <c r="G865" s="177">
        <v>2014</v>
      </c>
      <c r="H865" s="171" t="s">
        <v>7</v>
      </c>
      <c r="I865" s="171" t="str">
        <f t="shared" si="49"/>
        <v>PA</v>
      </c>
      <c r="J865" s="171" t="str">
        <f t="shared" si="48"/>
        <v>PA</v>
      </c>
      <c r="K865" s="171" t="str">
        <f t="shared" si="50"/>
        <v>Northeast</v>
      </c>
      <c r="L865" s="171" t="str">
        <f>INDEX('State '!$A$1:$C$62,MATCH($I865,'State '!$B:$B,0),3)</f>
        <v>Northeast</v>
      </c>
      <c r="M865" s="171" t="str">
        <f>INDEX('State '!$A$1:$C$62,MATCH($J865,'State '!$B:$B,0),3)</f>
        <v>Northeast</v>
      </c>
      <c r="N865" s="171"/>
      <c r="O865" s="178">
        <v>0.28999999999999998</v>
      </c>
      <c r="P865" s="178">
        <v>8</v>
      </c>
      <c r="Q865" s="177">
        <v>57</v>
      </c>
      <c r="R865" s="177">
        <v>16</v>
      </c>
      <c r="S865" s="179" t="s">
        <v>135</v>
      </c>
      <c r="T865" s="176" t="s">
        <v>381</v>
      </c>
      <c r="U865" s="171"/>
      <c r="V865" s="171"/>
      <c r="W865" s="170"/>
      <c r="X865" s="170"/>
      <c r="Y865" s="170"/>
    </row>
    <row r="866" spans="1:25" s="19" customFormat="1" x14ac:dyDescent="0.2">
      <c r="A866" s="171">
        <v>41215</v>
      </c>
      <c r="B866" s="172" t="s">
        <v>451</v>
      </c>
      <c r="C866" s="172" t="s">
        <v>199</v>
      </c>
      <c r="D866" s="172" t="s">
        <v>140</v>
      </c>
      <c r="E866" s="173" t="s">
        <v>143</v>
      </c>
      <c r="F866" s="174">
        <v>41213</v>
      </c>
      <c r="G866" s="181">
        <v>2012</v>
      </c>
      <c r="H866" s="171" t="s">
        <v>443</v>
      </c>
      <c r="I866" s="171" t="str">
        <f t="shared" si="49"/>
        <v>WV</v>
      </c>
      <c r="J866" s="171" t="str">
        <f t="shared" si="48"/>
        <v>PA</v>
      </c>
      <c r="K866" s="171" t="str">
        <f t="shared" si="50"/>
        <v>Northeast</v>
      </c>
      <c r="L866" s="171" t="str">
        <f>INDEX('State '!$A$1:$C$62,MATCH($I866,'State '!$B:$B,0),3)</f>
        <v>Northeast</v>
      </c>
      <c r="M866" s="171" t="str">
        <f>INDEX('State '!$A$1:$C$62,MATCH($J866,'State '!$B:$B,0),3)</f>
        <v>Northeast</v>
      </c>
      <c r="N866" s="171"/>
      <c r="O866" s="178">
        <v>197</v>
      </c>
      <c r="P866" s="177">
        <v>17.3</v>
      </c>
      <c r="Q866" s="177">
        <v>200</v>
      </c>
      <c r="R866" s="178">
        <v>36</v>
      </c>
      <c r="S866" s="179" t="s">
        <v>135</v>
      </c>
      <c r="T866" s="176" t="s">
        <v>381</v>
      </c>
      <c r="U866" s="180" t="s">
        <v>452</v>
      </c>
      <c r="V866" s="171"/>
      <c r="W866" s="170"/>
      <c r="X866" s="170"/>
      <c r="Y866" s="170"/>
    </row>
    <row r="867" spans="1:25" s="19" customFormat="1" x14ac:dyDescent="0.2">
      <c r="A867" s="171">
        <v>41676</v>
      </c>
      <c r="B867" s="184" t="s">
        <v>395</v>
      </c>
      <c r="C867" s="184" t="s">
        <v>199</v>
      </c>
      <c r="D867" s="184" t="s">
        <v>140</v>
      </c>
      <c r="E867" s="184" t="s">
        <v>143</v>
      </c>
      <c r="F867" s="185">
        <v>41950</v>
      </c>
      <c r="G867" s="177">
        <v>2014</v>
      </c>
      <c r="H867" s="171" t="s">
        <v>400</v>
      </c>
      <c r="I867" s="171" t="str">
        <f t="shared" si="49"/>
        <v>PA</v>
      </c>
      <c r="J867" s="171" t="str">
        <f t="shared" si="48"/>
        <v>NJ</v>
      </c>
      <c r="K867" s="171" t="str">
        <f t="shared" si="50"/>
        <v>Northeast</v>
      </c>
      <c r="L867" s="171" t="str">
        <f>INDEX('State '!$A$1:$C$62,MATCH($I867,'State '!$B:$B,0),3)</f>
        <v>Northeast</v>
      </c>
      <c r="M867" s="171" t="str">
        <f>INDEX('State '!$A$1:$C$62,MATCH($J867,'State '!$B:$B,0),3)</f>
        <v>Northeast</v>
      </c>
      <c r="N867" s="171"/>
      <c r="O867" s="178">
        <v>500</v>
      </c>
      <c r="P867" s="178">
        <v>33.5</v>
      </c>
      <c r="Q867" s="178">
        <v>600</v>
      </c>
      <c r="R867" s="177">
        <v>36</v>
      </c>
      <c r="S867" s="171" t="s">
        <v>135</v>
      </c>
      <c r="T867" s="171" t="s">
        <v>381</v>
      </c>
      <c r="U867" s="171" t="s">
        <v>1939</v>
      </c>
      <c r="V867" s="171"/>
      <c r="W867" s="170"/>
      <c r="X867" s="170"/>
      <c r="Y867" s="170"/>
    </row>
    <row r="868" spans="1:25" s="19" customFormat="1" ht="25.5" x14ac:dyDescent="0.2">
      <c r="A868" s="171">
        <v>39990</v>
      </c>
      <c r="B868" s="184" t="s">
        <v>1380</v>
      </c>
      <c r="C868" s="184" t="s">
        <v>199</v>
      </c>
      <c r="D868" s="184" t="s">
        <v>140</v>
      </c>
      <c r="E868" s="184" t="s">
        <v>143</v>
      </c>
      <c r="F868" s="185">
        <v>37591</v>
      </c>
      <c r="G868" s="177">
        <v>2002</v>
      </c>
      <c r="H868" s="171" t="s">
        <v>1381</v>
      </c>
      <c r="I868" s="171" t="str">
        <f t="shared" si="49"/>
        <v>WV</v>
      </c>
      <c r="J868" s="171" t="str">
        <f t="shared" si="48"/>
        <v>NJ</v>
      </c>
      <c r="K868" s="171" t="str">
        <f t="shared" si="50"/>
        <v>Northeast</v>
      </c>
      <c r="L868" s="171" t="str">
        <f>INDEX('State '!$A$1:$C$62,MATCH($I868,'State '!$B:$B,0),3)</f>
        <v>Northeast</v>
      </c>
      <c r="M868" s="171" t="str">
        <f>INDEX('State '!$A$1:$C$62,MATCH($J868,'State '!$B:$B,0),3)</f>
        <v>Northeast</v>
      </c>
      <c r="N868" s="171"/>
      <c r="O868" s="178">
        <v>75.23</v>
      </c>
      <c r="P868" s="178">
        <v>36</v>
      </c>
      <c r="Q868" s="178">
        <v>100</v>
      </c>
      <c r="R868" s="177">
        <v>36</v>
      </c>
      <c r="S868" s="171" t="s">
        <v>135</v>
      </c>
      <c r="T868" s="171" t="s">
        <v>381</v>
      </c>
      <c r="U868" s="171" t="s">
        <v>1382</v>
      </c>
      <c r="V868" s="171"/>
      <c r="W868" s="170"/>
      <c r="X868" s="170"/>
      <c r="Y868" s="170"/>
    </row>
    <row r="869" spans="1:25" s="19" customFormat="1" x14ac:dyDescent="0.2">
      <c r="A869" s="171">
        <v>39990</v>
      </c>
      <c r="B869" s="172" t="s">
        <v>914</v>
      </c>
      <c r="C869" s="172" t="s">
        <v>199</v>
      </c>
      <c r="D869" s="172" t="s">
        <v>140</v>
      </c>
      <c r="E869" s="173" t="s">
        <v>143</v>
      </c>
      <c r="F869" s="174">
        <v>39416</v>
      </c>
      <c r="G869" s="181">
        <v>2007</v>
      </c>
      <c r="H869" s="171" t="s">
        <v>915</v>
      </c>
      <c r="I869" s="171" t="str">
        <f t="shared" si="49"/>
        <v>PA</v>
      </c>
      <c r="J869" s="171" t="str">
        <f t="shared" si="48"/>
        <v>NJ</v>
      </c>
      <c r="K869" s="171" t="str">
        <f t="shared" si="50"/>
        <v>Northeast</v>
      </c>
      <c r="L869" s="171" t="str">
        <f>INDEX('State '!$A$1:$C$62,MATCH($I869,'State '!$B:$B,0),3)</f>
        <v>Northeast</v>
      </c>
      <c r="M869" s="171" t="str">
        <f>INDEX('State '!$A$1:$C$62,MATCH($J869,'State '!$B:$B,0),3)</f>
        <v>Northeast</v>
      </c>
      <c r="N869" s="171"/>
      <c r="O869" s="178">
        <v>116.7</v>
      </c>
      <c r="P869" s="177">
        <v>21.64</v>
      </c>
      <c r="Q869" s="177">
        <v>150</v>
      </c>
      <c r="R869" s="178">
        <v>36</v>
      </c>
      <c r="S869" s="179" t="s">
        <v>135</v>
      </c>
      <c r="T869" s="176" t="s">
        <v>381</v>
      </c>
      <c r="U869" s="180" t="s">
        <v>864</v>
      </c>
      <c r="V869" s="171"/>
      <c r="W869" s="170"/>
      <c r="X869" s="170"/>
      <c r="Y869" s="170"/>
    </row>
    <row r="870" spans="1:25" s="19" customFormat="1" x14ac:dyDescent="0.2">
      <c r="A870" s="171">
        <v>39990</v>
      </c>
      <c r="B870" s="184" t="s">
        <v>862</v>
      </c>
      <c r="C870" s="184" t="s">
        <v>199</v>
      </c>
      <c r="D870" s="184" t="s">
        <v>140</v>
      </c>
      <c r="E870" s="184" t="s">
        <v>143</v>
      </c>
      <c r="F870" s="185">
        <v>39753</v>
      </c>
      <c r="G870" s="177">
        <v>2008</v>
      </c>
      <c r="H870" s="171" t="s">
        <v>863</v>
      </c>
      <c r="I870" s="171" t="str">
        <f t="shared" si="49"/>
        <v>OH</v>
      </c>
      <c r="J870" s="171" t="str">
        <f t="shared" si="48"/>
        <v>NJ</v>
      </c>
      <c r="K870" s="171" t="str">
        <f t="shared" si="50"/>
        <v>Northeast</v>
      </c>
      <c r="L870" s="171" t="str">
        <f>INDEX('State '!$A$1:$C$62,MATCH($I870,'State '!$B:$B,0),3)</f>
        <v>Northeast</v>
      </c>
      <c r="M870" s="171" t="str">
        <f>INDEX('State '!$A$1:$C$62,MATCH($J870,'State '!$B:$B,0),3)</f>
        <v>Northeast</v>
      </c>
      <c r="N870" s="171"/>
      <c r="O870" s="178">
        <v>53.6</v>
      </c>
      <c r="P870" s="178">
        <v>10.27</v>
      </c>
      <c r="Q870" s="178">
        <v>150</v>
      </c>
      <c r="R870" s="177">
        <v>36</v>
      </c>
      <c r="S870" s="171" t="s">
        <v>135</v>
      </c>
      <c r="T870" s="171" t="s">
        <v>381</v>
      </c>
      <c r="U870" s="171" t="s">
        <v>864</v>
      </c>
      <c r="V870" s="171"/>
      <c r="W870" s="170"/>
      <c r="X870" s="170"/>
      <c r="Y870" s="170"/>
    </row>
    <row r="871" spans="1:25" s="19" customFormat="1" x14ac:dyDescent="0.2">
      <c r="A871" s="171">
        <v>39990</v>
      </c>
      <c r="B871" s="184" t="s">
        <v>1518</v>
      </c>
      <c r="C871" s="184" t="s">
        <v>199</v>
      </c>
      <c r="D871" s="184" t="s">
        <v>134</v>
      </c>
      <c r="E871" s="184" t="s">
        <v>143</v>
      </c>
      <c r="F871" s="185">
        <v>36708</v>
      </c>
      <c r="G871" s="177">
        <v>2000</v>
      </c>
      <c r="H871" s="171" t="s">
        <v>620</v>
      </c>
      <c r="I871" s="171" t="str">
        <f t="shared" si="49"/>
        <v>IL</v>
      </c>
      <c r="J871" s="171" t="str">
        <f t="shared" si="48"/>
        <v>IN</v>
      </c>
      <c r="K871" s="171" t="str">
        <f t="shared" si="50"/>
        <v>Midwest</v>
      </c>
      <c r="L871" s="171" t="str">
        <f>INDEX('State '!$A$1:$C$62,MATCH($I871,'State '!$B:$B,0),3)</f>
        <v>Midwest</v>
      </c>
      <c r="M871" s="171" t="str">
        <f>INDEX('State '!$A$1:$C$62,MATCH($J871,'State '!$B:$B,0),3)</f>
        <v>Midwest</v>
      </c>
      <c r="N871" s="171"/>
      <c r="O871" s="178">
        <v>13</v>
      </c>
      <c r="P871" s="178">
        <v>14</v>
      </c>
      <c r="Q871" s="178">
        <v>200</v>
      </c>
      <c r="R871" s="177">
        <v>16</v>
      </c>
      <c r="S871" s="171" t="s">
        <v>135</v>
      </c>
      <c r="T871" s="171" t="s">
        <v>381</v>
      </c>
      <c r="U871" s="171" t="s">
        <v>1519</v>
      </c>
      <c r="V871" s="171"/>
      <c r="W871" s="170"/>
      <c r="X871" s="170"/>
      <c r="Y871" s="170"/>
    </row>
    <row r="872" spans="1:25" s="19" customFormat="1" x14ac:dyDescent="0.2">
      <c r="A872" s="196">
        <v>39990</v>
      </c>
      <c r="B872" s="184" t="s">
        <v>1723</v>
      </c>
      <c r="C872" s="184" t="s">
        <v>199</v>
      </c>
      <c r="D872" s="184" t="s">
        <v>140</v>
      </c>
      <c r="E872" s="184" t="s">
        <v>143</v>
      </c>
      <c r="F872" s="185">
        <v>35718</v>
      </c>
      <c r="G872" s="177">
        <v>1997</v>
      </c>
      <c r="H872" s="171" t="s">
        <v>7</v>
      </c>
      <c r="I872" s="171" t="str">
        <f t="shared" si="49"/>
        <v>PA</v>
      </c>
      <c r="J872" s="171" t="str">
        <f t="shared" si="48"/>
        <v>PA</v>
      </c>
      <c r="K872" s="171" t="str">
        <f t="shared" si="50"/>
        <v>Northeast</v>
      </c>
      <c r="L872" s="171" t="str">
        <f>INDEX('State '!$A$1:$C$62,MATCH($I872,'State '!$B:$B,0),3)</f>
        <v>Northeast</v>
      </c>
      <c r="M872" s="171" t="str">
        <f>INDEX('State '!$A$1:$C$62,MATCH($J872,'State '!$B:$B,0),3)</f>
        <v>Northeast</v>
      </c>
      <c r="N872" s="171"/>
      <c r="O872" s="178"/>
      <c r="P872" s="178">
        <v>10</v>
      </c>
      <c r="Q872" s="178">
        <v>20</v>
      </c>
      <c r="R872" s="177">
        <v>36</v>
      </c>
      <c r="S872" s="171" t="s">
        <v>135</v>
      </c>
      <c r="T872" s="171" t="s">
        <v>381</v>
      </c>
      <c r="U872" s="171" t="s">
        <v>1724</v>
      </c>
      <c r="V872" s="171"/>
      <c r="W872" s="170"/>
      <c r="X872" s="170"/>
      <c r="Y872" s="170"/>
    </row>
    <row r="873" spans="1:25" s="19" customFormat="1" x14ac:dyDescent="0.2">
      <c r="A873" s="225">
        <v>43620</v>
      </c>
      <c r="B873" s="84" t="s">
        <v>2601</v>
      </c>
      <c r="C873" s="83" t="s">
        <v>199</v>
      </c>
      <c r="D873" s="84" t="s">
        <v>140</v>
      </c>
      <c r="E873" s="112" t="s">
        <v>143</v>
      </c>
      <c r="F873" s="63">
        <v>43616</v>
      </c>
      <c r="G873" s="104">
        <v>2019</v>
      </c>
      <c r="H873" s="225" t="s">
        <v>2266</v>
      </c>
      <c r="I873" s="225" t="str">
        <f t="shared" si="49"/>
        <v>LA</v>
      </c>
      <c r="J873" s="225" t="str">
        <f t="shared" si="48"/>
        <v>TX</v>
      </c>
      <c r="K873" s="231" t="str">
        <f t="shared" si="50"/>
        <v>South Central</v>
      </c>
      <c r="L873" s="225" t="str">
        <f>INDEX('State '!$A$1:$C$62,MATCH($I873,'State '!$B:$B,0),3)</f>
        <v>South Central</v>
      </c>
      <c r="M873" s="225" t="str">
        <f>INDEX('State '!$A$1:$C$62,MATCH($J873,'State '!$B:$B,0),3)</f>
        <v>South Central</v>
      </c>
      <c r="N873" s="225"/>
      <c r="O873" s="178">
        <v>16.5</v>
      </c>
      <c r="P873" s="199"/>
      <c r="Q873" s="118">
        <v>157.5</v>
      </c>
      <c r="R873" s="108"/>
      <c r="S873" s="109" t="s">
        <v>135</v>
      </c>
      <c r="T873" s="225" t="s">
        <v>381</v>
      </c>
      <c r="U873" s="225" t="s">
        <v>2602</v>
      </c>
      <c r="V873" s="225" t="s">
        <v>2239</v>
      </c>
      <c r="W873" s="223" t="s">
        <v>2603</v>
      </c>
      <c r="X873" s="223"/>
      <c r="Y873" s="226"/>
    </row>
    <row r="874" spans="1:25" s="19" customFormat="1" ht="51" x14ac:dyDescent="0.2">
      <c r="A874" s="171">
        <v>43291</v>
      </c>
      <c r="B874" s="184" t="s">
        <v>2427</v>
      </c>
      <c r="C874" s="172" t="s">
        <v>206</v>
      </c>
      <c r="D874" s="184" t="s">
        <v>140</v>
      </c>
      <c r="E874" s="184" t="s">
        <v>143</v>
      </c>
      <c r="F874" s="185">
        <v>43286</v>
      </c>
      <c r="G874" s="177">
        <v>2018</v>
      </c>
      <c r="H874" s="171" t="s">
        <v>2385</v>
      </c>
      <c r="I874" s="171" t="str">
        <f t="shared" si="49"/>
        <v>TX</v>
      </c>
      <c r="J874" s="171" t="str">
        <f t="shared" si="48"/>
        <v>MX</v>
      </c>
      <c r="K874" s="176" t="str">
        <f t="shared" si="50"/>
        <v>South Central, Mexico</v>
      </c>
      <c r="L874" s="171" t="str">
        <f>INDEX('State '!$A$1:$C$62,MATCH($I874,'State '!$B:$B,0),3)</f>
        <v>South Central</v>
      </c>
      <c r="M874" s="171" t="str">
        <f>INDEX('State '!$A$1:$C$62,MATCH($J874,'State '!$B:$B,0),3)</f>
        <v>Mexico</v>
      </c>
      <c r="N874" s="171"/>
      <c r="O874" s="178"/>
      <c r="P874" s="178">
        <f>486/5280</f>
        <v>9.2045454545454541E-2</v>
      </c>
      <c r="Q874" s="178">
        <v>383</v>
      </c>
      <c r="R874" s="177">
        <v>24</v>
      </c>
      <c r="S874" s="171" t="s">
        <v>135</v>
      </c>
      <c r="T874" s="176" t="s">
        <v>381</v>
      </c>
      <c r="U874" s="171" t="s">
        <v>2521</v>
      </c>
      <c r="V874" s="171" t="s">
        <v>2239</v>
      </c>
      <c r="W874" s="170" t="s">
        <v>2637</v>
      </c>
      <c r="X874" s="170"/>
      <c r="Y874" s="170"/>
    </row>
    <row r="875" spans="1:25" s="19" customFormat="1" x14ac:dyDescent="0.2">
      <c r="A875" s="171">
        <v>39990</v>
      </c>
      <c r="B875" s="184" t="s">
        <v>834</v>
      </c>
      <c r="C875" s="184" t="s">
        <v>1997</v>
      </c>
      <c r="D875" s="184" t="s">
        <v>136</v>
      </c>
      <c r="E875" s="184" t="s">
        <v>143</v>
      </c>
      <c r="F875" s="185">
        <v>39806</v>
      </c>
      <c r="G875" s="177">
        <v>2008</v>
      </c>
      <c r="H875" s="171" t="s">
        <v>32</v>
      </c>
      <c r="I875" s="171" t="str">
        <f t="shared" si="49"/>
        <v>AR</v>
      </c>
      <c r="J875" s="171" t="str">
        <f t="shared" si="48"/>
        <v>AR</v>
      </c>
      <c r="K875" s="171" t="str">
        <f t="shared" si="50"/>
        <v>South Central</v>
      </c>
      <c r="L875" s="171" t="str">
        <f>INDEX('State '!$A$1:$C$62,MATCH($I875,'State '!$B:$B,0),3)</f>
        <v>South Central</v>
      </c>
      <c r="M875" s="171" t="str">
        <f>INDEX('State '!$A$1:$C$62,MATCH($J875,'State '!$B:$B,0),3)</f>
        <v>South Central</v>
      </c>
      <c r="N875" s="171"/>
      <c r="O875" s="178">
        <v>205</v>
      </c>
      <c r="P875" s="178">
        <v>66</v>
      </c>
      <c r="Q875" s="178">
        <v>967</v>
      </c>
      <c r="R875" s="177" t="s">
        <v>835</v>
      </c>
      <c r="S875" s="171" t="s">
        <v>135</v>
      </c>
      <c r="T875" s="171" t="s">
        <v>381</v>
      </c>
      <c r="U875" s="171" t="s">
        <v>635</v>
      </c>
      <c r="V875" s="171"/>
      <c r="W875" s="170"/>
      <c r="X875" s="170"/>
      <c r="Y875" s="170"/>
    </row>
    <row r="876" spans="1:25" s="19" customFormat="1" x14ac:dyDescent="0.2">
      <c r="A876" s="171">
        <v>40367</v>
      </c>
      <c r="B876" s="184" t="s">
        <v>634</v>
      </c>
      <c r="C876" s="184" t="s">
        <v>1997</v>
      </c>
      <c r="D876" s="184" t="s">
        <v>136</v>
      </c>
      <c r="E876" s="184" t="s">
        <v>143</v>
      </c>
      <c r="F876" s="185">
        <v>39899</v>
      </c>
      <c r="G876" s="177">
        <v>2009</v>
      </c>
      <c r="H876" s="171" t="s">
        <v>598</v>
      </c>
      <c r="I876" s="171" t="str">
        <f t="shared" si="49"/>
        <v>AR</v>
      </c>
      <c r="J876" s="171" t="str">
        <f t="shared" si="48"/>
        <v>MS</v>
      </c>
      <c r="K876" s="171" t="str">
        <f t="shared" si="50"/>
        <v>South Central</v>
      </c>
      <c r="L876" s="171" t="str">
        <f>INDEX('State '!$A$1:$C$62,MATCH($I876,'State '!$B:$B,0),3)</f>
        <v>South Central</v>
      </c>
      <c r="M876" s="171" t="str">
        <f>INDEX('State '!$A$1:$C$62,MATCH($J876,'State '!$B:$B,0),3)</f>
        <v>South Central</v>
      </c>
      <c r="N876" s="171"/>
      <c r="O876" s="178">
        <v>670.9</v>
      </c>
      <c r="P876" s="178">
        <v>166.2</v>
      </c>
      <c r="Q876" s="178">
        <v>967</v>
      </c>
      <c r="R876" s="177">
        <v>36</v>
      </c>
      <c r="S876" s="171" t="s">
        <v>135</v>
      </c>
      <c r="T876" s="171" t="s">
        <v>381</v>
      </c>
      <c r="U876" s="171" t="s">
        <v>635</v>
      </c>
      <c r="V876" s="171"/>
      <c r="W876" s="170"/>
      <c r="X876" s="170"/>
      <c r="Y876" s="170"/>
    </row>
    <row r="877" spans="1:25" s="19" customFormat="1" x14ac:dyDescent="0.2">
      <c r="A877" s="171">
        <v>40367</v>
      </c>
      <c r="B877" s="172" t="s">
        <v>568</v>
      </c>
      <c r="C877" s="172" t="s">
        <v>1997</v>
      </c>
      <c r="D877" s="172" t="s">
        <v>136</v>
      </c>
      <c r="E877" s="173" t="s">
        <v>143</v>
      </c>
      <c r="F877" s="174">
        <v>40201</v>
      </c>
      <c r="G877" s="181">
        <v>2010</v>
      </c>
      <c r="H877" s="171" t="s">
        <v>32</v>
      </c>
      <c r="I877" s="171" t="str">
        <f t="shared" si="49"/>
        <v>AR</v>
      </c>
      <c r="J877" s="171" t="str">
        <f t="shared" si="48"/>
        <v>AR</v>
      </c>
      <c r="K877" s="171" t="str">
        <f t="shared" si="50"/>
        <v>South Central</v>
      </c>
      <c r="L877" s="171" t="str">
        <f>INDEX('State '!$A$1:$C$62,MATCH($I877,'State '!$B:$B,0),3)</f>
        <v>South Central</v>
      </c>
      <c r="M877" s="171" t="str">
        <f>INDEX('State '!$A$1:$C$62,MATCH($J877,'State '!$B:$B,0),3)</f>
        <v>South Central</v>
      </c>
      <c r="N877" s="171"/>
      <c r="O877" s="178">
        <v>162</v>
      </c>
      <c r="P877" s="177"/>
      <c r="Q877" s="177">
        <v>333</v>
      </c>
      <c r="R877" s="178"/>
      <c r="S877" s="179" t="s">
        <v>135</v>
      </c>
      <c r="T877" s="176" t="s">
        <v>381</v>
      </c>
      <c r="U877" s="180" t="s">
        <v>559</v>
      </c>
      <c r="V877" s="171"/>
      <c r="W877" s="170"/>
      <c r="X877" s="170"/>
      <c r="Y877" s="170"/>
    </row>
    <row r="878" spans="1:25" s="19" customFormat="1" x14ac:dyDescent="0.2">
      <c r="A878" s="171">
        <v>40367</v>
      </c>
      <c r="B878" s="172" t="s">
        <v>636</v>
      </c>
      <c r="C878" s="172" t="s">
        <v>1997</v>
      </c>
      <c r="D878" s="172" t="s">
        <v>136</v>
      </c>
      <c r="E878" s="173" t="s">
        <v>143</v>
      </c>
      <c r="F878" s="174">
        <v>39899</v>
      </c>
      <c r="G878" s="181">
        <v>2009</v>
      </c>
      <c r="H878" s="171" t="s">
        <v>14</v>
      </c>
      <c r="I878" s="171" t="str">
        <f t="shared" si="49"/>
        <v>MS</v>
      </c>
      <c r="J878" s="171" t="str">
        <f t="shared" si="48"/>
        <v>MS</v>
      </c>
      <c r="K878" s="171" t="str">
        <f t="shared" si="50"/>
        <v>South Central</v>
      </c>
      <c r="L878" s="171" t="str">
        <f>INDEX('State '!$A$1:$C$62,MATCH($I878,'State '!$B:$B,0),3)</f>
        <v>South Central</v>
      </c>
      <c r="M878" s="171" t="str">
        <f>INDEX('State '!$A$1:$C$62,MATCH($J878,'State '!$B:$B,0),3)</f>
        <v>South Central</v>
      </c>
      <c r="N878" s="171"/>
      <c r="O878" s="178">
        <v>373.4</v>
      </c>
      <c r="P878" s="177">
        <v>96.4</v>
      </c>
      <c r="Q878" s="177">
        <v>768</v>
      </c>
      <c r="R878" s="178">
        <v>36</v>
      </c>
      <c r="S878" s="179" t="s">
        <v>135</v>
      </c>
      <c r="T878" s="176" t="s">
        <v>381</v>
      </c>
      <c r="U878" s="180" t="s">
        <v>635</v>
      </c>
      <c r="V878" s="171"/>
      <c r="W878" s="170"/>
      <c r="X878" s="170"/>
      <c r="Y878" s="170"/>
    </row>
    <row r="879" spans="1:25" s="19" customFormat="1" x14ac:dyDescent="0.2">
      <c r="A879" s="171">
        <v>40367</v>
      </c>
      <c r="B879" s="172" t="s">
        <v>1906</v>
      </c>
      <c r="C879" s="172" t="s">
        <v>1997</v>
      </c>
      <c r="D879" s="172" t="s">
        <v>140</v>
      </c>
      <c r="E879" s="173" t="s">
        <v>143</v>
      </c>
      <c r="F879" s="174">
        <v>40181</v>
      </c>
      <c r="G879" s="181">
        <v>2010</v>
      </c>
      <c r="H879" s="171" t="s">
        <v>14</v>
      </c>
      <c r="I879" s="171" t="str">
        <f t="shared" si="49"/>
        <v>MS</v>
      </c>
      <c r="J879" s="171" t="str">
        <f t="shared" si="48"/>
        <v>MS</v>
      </c>
      <c r="K879" s="171" t="str">
        <f t="shared" si="50"/>
        <v>South Central</v>
      </c>
      <c r="L879" s="171" t="str">
        <f>INDEX('State '!$A$1:$C$62,MATCH($I879,'State '!$B:$B,0),3)</f>
        <v>South Central</v>
      </c>
      <c r="M879" s="171" t="str">
        <f>INDEX('State '!$A$1:$C$62,MATCH($J879,'State '!$B:$B,0),3)</f>
        <v>South Central</v>
      </c>
      <c r="N879" s="171"/>
      <c r="O879" s="178">
        <v>162</v>
      </c>
      <c r="P879" s="177"/>
      <c r="Q879" s="177">
        <v>232</v>
      </c>
      <c r="R879" s="178"/>
      <c r="S879" s="179" t="s">
        <v>135</v>
      </c>
      <c r="T879" s="176" t="s">
        <v>381</v>
      </c>
      <c r="U879" s="180" t="s">
        <v>559</v>
      </c>
      <c r="V879" s="171"/>
      <c r="W879" s="170"/>
      <c r="X879" s="170"/>
      <c r="Y879" s="170"/>
    </row>
    <row r="880" spans="1:25" s="19" customFormat="1" x14ac:dyDescent="0.2">
      <c r="A880" s="171">
        <v>39990</v>
      </c>
      <c r="B880" s="184" t="s">
        <v>1907</v>
      </c>
      <c r="C880" s="184" t="s">
        <v>1997</v>
      </c>
      <c r="D880" s="184" t="s">
        <v>140</v>
      </c>
      <c r="E880" s="184" t="s">
        <v>143</v>
      </c>
      <c r="F880" s="185">
        <v>36100</v>
      </c>
      <c r="G880" s="177">
        <v>1998</v>
      </c>
      <c r="H880" s="171" t="s">
        <v>0</v>
      </c>
      <c r="I880" s="171" t="str">
        <f t="shared" si="49"/>
        <v>LA</v>
      </c>
      <c r="J880" s="171" t="str">
        <f t="shared" si="48"/>
        <v>LA</v>
      </c>
      <c r="K880" s="171" t="str">
        <f t="shared" si="50"/>
        <v>South Central</v>
      </c>
      <c r="L880" s="171" t="str">
        <f>INDEX('State '!$A$1:$C$62,MATCH($I880,'State '!$B:$B,0),3)</f>
        <v>South Central</v>
      </c>
      <c r="M880" s="171" t="str">
        <f>INDEX('State '!$A$1:$C$62,MATCH($J880,'State '!$B:$B,0),3)</f>
        <v>South Central</v>
      </c>
      <c r="N880" s="171"/>
      <c r="O880" s="178">
        <v>5.98</v>
      </c>
      <c r="P880" s="178"/>
      <c r="Q880" s="178">
        <v>115</v>
      </c>
      <c r="R880" s="177">
        <v>20</v>
      </c>
      <c r="S880" s="171" t="s">
        <v>135</v>
      </c>
      <c r="T880" s="171" t="s">
        <v>381</v>
      </c>
      <c r="U880" s="171" t="s">
        <v>1630</v>
      </c>
      <c r="V880" s="171"/>
      <c r="W880" s="170"/>
      <c r="X880" s="170"/>
      <c r="Y880" s="170"/>
    </row>
    <row r="881" spans="1:25" s="19" customFormat="1" x14ac:dyDescent="0.2">
      <c r="A881" s="171">
        <v>40367</v>
      </c>
      <c r="B881" s="184" t="s">
        <v>680</v>
      </c>
      <c r="C881" s="184" t="s">
        <v>1997</v>
      </c>
      <c r="D881" s="184" t="s">
        <v>134</v>
      </c>
      <c r="E881" s="184" t="s">
        <v>143</v>
      </c>
      <c r="F881" s="185">
        <v>40087</v>
      </c>
      <c r="G881" s="177">
        <v>2009</v>
      </c>
      <c r="H881" s="171" t="s">
        <v>23</v>
      </c>
      <c r="I881" s="171" t="str">
        <f t="shared" si="49"/>
        <v>KY</v>
      </c>
      <c r="J881" s="171" t="str">
        <f t="shared" si="48"/>
        <v>KY</v>
      </c>
      <c r="K881" s="171" t="str">
        <f t="shared" si="50"/>
        <v>Midwest</v>
      </c>
      <c r="L881" s="171" t="str">
        <f>INDEX('State '!$A$1:$C$62,MATCH($I881,'State '!$B:$B,0),3)</f>
        <v>Midwest</v>
      </c>
      <c r="M881" s="171" t="str">
        <f>INDEX('State '!$A$1:$C$62,MATCH($J881,'State '!$B:$B,0),3)</f>
        <v>Midwest</v>
      </c>
      <c r="N881" s="171"/>
      <c r="O881" s="178">
        <v>6.3</v>
      </c>
      <c r="P881" s="178">
        <v>11</v>
      </c>
      <c r="Q881" s="178">
        <v>92</v>
      </c>
      <c r="R881" s="177">
        <v>30</v>
      </c>
      <c r="S881" s="171" t="s">
        <v>135</v>
      </c>
      <c r="T881" s="171" t="s">
        <v>381</v>
      </c>
      <c r="U881" s="171" t="s">
        <v>681</v>
      </c>
      <c r="V881" s="171"/>
      <c r="W881" s="170"/>
      <c r="X881" s="170"/>
      <c r="Y881" s="170"/>
    </row>
    <row r="882" spans="1:25" s="19" customFormat="1" x14ac:dyDescent="0.2">
      <c r="A882" s="171">
        <v>39990</v>
      </c>
      <c r="B882" s="184" t="s">
        <v>1035</v>
      </c>
      <c r="C882" s="184" t="s">
        <v>1997</v>
      </c>
      <c r="D882" s="184" t="s">
        <v>140</v>
      </c>
      <c r="E882" s="184" t="s">
        <v>143</v>
      </c>
      <c r="F882" s="185">
        <v>39071</v>
      </c>
      <c r="G882" s="177">
        <v>2006</v>
      </c>
      <c r="H882" s="171" t="s">
        <v>23</v>
      </c>
      <c r="I882" s="171" t="str">
        <f t="shared" si="49"/>
        <v>KY</v>
      </c>
      <c r="J882" s="171" t="str">
        <f t="shared" ref="J882:J913" si="51">RIGHT($H882,2)</f>
        <v>KY</v>
      </c>
      <c r="K882" s="171" t="str">
        <f t="shared" si="50"/>
        <v>Midwest</v>
      </c>
      <c r="L882" s="171" t="str">
        <f>INDEX('State '!$A$1:$C$62,MATCH($I882,'State '!$B:$B,0),3)</f>
        <v>Midwest</v>
      </c>
      <c r="M882" s="171" t="str">
        <f>INDEX('State '!$A$1:$C$62,MATCH($J882,'State '!$B:$B,0),3)</f>
        <v>Midwest</v>
      </c>
      <c r="N882" s="171"/>
      <c r="O882" s="178">
        <v>14.17</v>
      </c>
      <c r="P882" s="178">
        <v>27.5</v>
      </c>
      <c r="Q882" s="178">
        <v>80</v>
      </c>
      <c r="R882" s="177" t="s">
        <v>1036</v>
      </c>
      <c r="S882" s="171" t="s">
        <v>135</v>
      </c>
      <c r="T882" s="171" t="s">
        <v>381</v>
      </c>
      <c r="U882" s="171" t="s">
        <v>1037</v>
      </c>
      <c r="V882" s="171"/>
      <c r="W882" s="170"/>
      <c r="X882" s="170"/>
      <c r="Y882" s="170"/>
    </row>
    <row r="883" spans="1:25" s="19" customFormat="1" x14ac:dyDescent="0.2">
      <c r="A883" s="171">
        <v>41614</v>
      </c>
      <c r="B883" s="184" t="s">
        <v>420</v>
      </c>
      <c r="C883" s="184" t="s">
        <v>223</v>
      </c>
      <c r="D883" s="184" t="s">
        <v>140</v>
      </c>
      <c r="E883" s="184" t="s">
        <v>143</v>
      </c>
      <c r="F883" s="185">
        <v>41550</v>
      </c>
      <c r="G883" s="177">
        <v>2013</v>
      </c>
      <c r="H883" s="171" t="s">
        <v>7</v>
      </c>
      <c r="I883" s="171" t="str">
        <f t="shared" si="49"/>
        <v>PA</v>
      </c>
      <c r="J883" s="171" t="str">
        <f t="shared" si="51"/>
        <v>PA</v>
      </c>
      <c r="K883" s="171" t="str">
        <f t="shared" si="50"/>
        <v>Northeast</v>
      </c>
      <c r="L883" s="171" t="str">
        <f>INDEX('State '!$A$1:$C$62,MATCH($I883,'State '!$B:$B,0),3)</f>
        <v>Northeast</v>
      </c>
      <c r="M883" s="171" t="str">
        <f>INDEX('State '!$A$1:$C$62,MATCH($J883,'State '!$B:$B,0),3)</f>
        <v>Northeast</v>
      </c>
      <c r="N883" s="171"/>
      <c r="O883" s="178">
        <v>67.2</v>
      </c>
      <c r="P883" s="178">
        <v>15</v>
      </c>
      <c r="Q883" s="178">
        <v>270</v>
      </c>
      <c r="R883" s="177">
        <v>24</v>
      </c>
      <c r="S883" s="171" t="s">
        <v>135</v>
      </c>
      <c r="T883" s="171" t="s">
        <v>381</v>
      </c>
      <c r="U883" s="171" t="s">
        <v>421</v>
      </c>
      <c r="V883" s="171"/>
      <c r="W883" s="170"/>
      <c r="X883" s="170"/>
      <c r="Y883" s="170"/>
    </row>
    <row r="884" spans="1:25" s="19" customFormat="1" x14ac:dyDescent="0.2">
      <c r="A884" s="171">
        <v>40848</v>
      </c>
      <c r="B884" s="172" t="s">
        <v>505</v>
      </c>
      <c r="C884" s="172" t="s">
        <v>230</v>
      </c>
      <c r="D884" s="172" t="s">
        <v>136</v>
      </c>
      <c r="E884" s="173" t="s">
        <v>143</v>
      </c>
      <c r="F884" s="174">
        <v>40867</v>
      </c>
      <c r="G884" s="181">
        <v>2011</v>
      </c>
      <c r="H884" s="171" t="s">
        <v>388</v>
      </c>
      <c r="I884" s="171" t="str">
        <f t="shared" si="49"/>
        <v>PA</v>
      </c>
      <c r="J884" s="171" t="str">
        <f t="shared" si="51"/>
        <v>NY</v>
      </c>
      <c r="K884" s="171" t="str">
        <f t="shared" si="50"/>
        <v>Northeast</v>
      </c>
      <c r="L884" s="171" t="str">
        <f>INDEX('State '!$A$1:$C$62,MATCH($I884,'State '!$B:$B,0),3)</f>
        <v>Northeast</v>
      </c>
      <c r="M884" s="171" t="str">
        <f>INDEX('State '!$A$1:$C$62,MATCH($J884,'State '!$B:$B,0),3)</f>
        <v>Northeast</v>
      </c>
      <c r="N884" s="171"/>
      <c r="O884" s="178">
        <v>46.76</v>
      </c>
      <c r="P884" s="177">
        <v>15</v>
      </c>
      <c r="Q884" s="177">
        <v>350</v>
      </c>
      <c r="R884" s="178">
        <v>24</v>
      </c>
      <c r="S884" s="179" t="s">
        <v>135</v>
      </c>
      <c r="T884" s="176" t="s">
        <v>381</v>
      </c>
      <c r="U884" s="180" t="s">
        <v>507</v>
      </c>
      <c r="V884" s="171"/>
      <c r="W884" s="170"/>
      <c r="X884" s="170"/>
      <c r="Y884" s="170"/>
    </row>
    <row r="885" spans="1:25" s="19" customFormat="1" x14ac:dyDescent="0.2">
      <c r="A885" s="196">
        <v>41508</v>
      </c>
      <c r="B885" s="172" t="s">
        <v>407</v>
      </c>
      <c r="C885" s="172" t="s">
        <v>207</v>
      </c>
      <c r="D885" s="172" t="s">
        <v>134</v>
      </c>
      <c r="E885" s="173" t="s">
        <v>143</v>
      </c>
      <c r="F885" s="174">
        <v>41518</v>
      </c>
      <c r="G885" s="181">
        <v>2013</v>
      </c>
      <c r="H885" s="171" t="s">
        <v>11</v>
      </c>
      <c r="I885" s="171" t="str">
        <f t="shared" si="49"/>
        <v>ND</v>
      </c>
      <c r="J885" s="171" t="str">
        <f t="shared" si="51"/>
        <v>ND</v>
      </c>
      <c r="K885" s="171" t="str">
        <f t="shared" si="50"/>
        <v>Mountain</v>
      </c>
      <c r="L885" s="171" t="str">
        <f>INDEX('State '!$A$1:$C$62,MATCH($I885,'State '!$B:$B,0),3)</f>
        <v>Mountain</v>
      </c>
      <c r="M885" s="171" t="str">
        <f>INDEX('State '!$A$1:$C$62,MATCH($J885,'State '!$B:$B,0),3)</f>
        <v>Mountain</v>
      </c>
      <c r="N885" s="171"/>
      <c r="O885" s="178">
        <v>167</v>
      </c>
      <c r="P885" s="177">
        <v>80</v>
      </c>
      <c r="Q885" s="177">
        <v>126.4</v>
      </c>
      <c r="R885" s="178">
        <v>12</v>
      </c>
      <c r="S885" s="179" t="s">
        <v>135</v>
      </c>
      <c r="T885" s="176" t="s">
        <v>381</v>
      </c>
      <c r="U885" s="180" t="s">
        <v>408</v>
      </c>
      <c r="V885" s="171"/>
      <c r="W885" s="170"/>
      <c r="X885" s="170"/>
      <c r="Y885" s="170"/>
    </row>
    <row r="886" spans="1:25" s="19" customFormat="1" ht="25.5" x14ac:dyDescent="0.2">
      <c r="A886" s="225">
        <v>44134</v>
      </c>
      <c r="B886" s="223" t="s">
        <v>2539</v>
      </c>
      <c r="C886" s="223" t="s">
        <v>1885</v>
      </c>
      <c r="D886" s="223" t="s">
        <v>140</v>
      </c>
      <c r="E886" s="223" t="s">
        <v>143</v>
      </c>
      <c r="F886" s="63">
        <v>44132</v>
      </c>
      <c r="G886" s="104">
        <v>2020</v>
      </c>
      <c r="H886" s="225" t="s">
        <v>2537</v>
      </c>
      <c r="I886" s="225" t="str">
        <f t="shared" si="49"/>
        <v>QU</v>
      </c>
      <c r="J886" s="225" t="str">
        <f t="shared" si="51"/>
        <v>ME</v>
      </c>
      <c r="K886" s="231" t="str">
        <f t="shared" si="50"/>
        <v>Canada, Northeast</v>
      </c>
      <c r="L886" s="225" t="str">
        <f>INDEX('State '!$A$1:$C$62,MATCH($I886,'State '!$B:$B,0),3)</f>
        <v>Canada</v>
      </c>
      <c r="M886" s="225" t="str">
        <f>INDEX('State '!$A$1:$C$62,MATCH($J886,'State '!$B:$B,0),3)</f>
        <v>Northeast</v>
      </c>
      <c r="N886" s="225"/>
      <c r="O886" s="178"/>
      <c r="P886" s="178"/>
      <c r="Q886" s="165">
        <v>24.375</v>
      </c>
      <c r="R886" s="104"/>
      <c r="S886" s="225" t="s">
        <v>135</v>
      </c>
      <c r="T886" s="225" t="s">
        <v>381</v>
      </c>
      <c r="U886" s="225" t="s">
        <v>2691</v>
      </c>
      <c r="V886" s="225" t="s">
        <v>2239</v>
      </c>
      <c r="W886" s="223" t="s">
        <v>3202</v>
      </c>
      <c r="X886" s="223"/>
      <c r="Y886" s="156" t="s">
        <v>2574</v>
      </c>
    </row>
    <row r="887" spans="1:25" s="19" customFormat="1" x14ac:dyDescent="0.2">
      <c r="A887" s="171">
        <v>39990</v>
      </c>
      <c r="B887" s="184" t="s">
        <v>1918</v>
      </c>
      <c r="C887" s="184" t="s">
        <v>287</v>
      </c>
      <c r="D887" s="184" t="s">
        <v>134</v>
      </c>
      <c r="E887" s="184" t="s">
        <v>143</v>
      </c>
      <c r="F887" s="185">
        <v>37580</v>
      </c>
      <c r="G887" s="177">
        <v>2002</v>
      </c>
      <c r="H887" s="171" t="s">
        <v>1356</v>
      </c>
      <c r="I887" s="171" t="str">
        <f t="shared" si="49"/>
        <v>OR</v>
      </c>
      <c r="J887" s="171" t="str">
        <f t="shared" si="51"/>
        <v>NV</v>
      </c>
      <c r="K887" s="171" t="str">
        <f t="shared" si="50"/>
        <v>Pacific, Mountain</v>
      </c>
      <c r="L887" s="171" t="str">
        <f>INDEX('State '!$A$1:$C$62,MATCH($I887,'State '!$B:$B,0),3)</f>
        <v>Pacific</v>
      </c>
      <c r="M887" s="171" t="str">
        <f>INDEX('State '!$A$1:$C$62,MATCH($J887,'State '!$B:$B,0),3)</f>
        <v>Mountain</v>
      </c>
      <c r="N887" s="171"/>
      <c r="O887" s="178">
        <v>36</v>
      </c>
      <c r="P887" s="178">
        <v>10.5</v>
      </c>
      <c r="Q887" s="178">
        <v>54</v>
      </c>
      <c r="R887" s="177">
        <v>16</v>
      </c>
      <c r="S887" s="171" t="s">
        <v>135</v>
      </c>
      <c r="T887" s="171" t="s">
        <v>381</v>
      </c>
      <c r="U887" s="171" t="s">
        <v>1357</v>
      </c>
      <c r="V887" s="171"/>
      <c r="W887" s="170"/>
      <c r="X887" s="170"/>
      <c r="Y887" s="170"/>
    </row>
    <row r="888" spans="1:25" s="19" customFormat="1" x14ac:dyDescent="0.2">
      <c r="A888" s="171">
        <v>39990</v>
      </c>
      <c r="B888" s="184" t="s">
        <v>1387</v>
      </c>
      <c r="C888" s="184" t="s">
        <v>349</v>
      </c>
      <c r="D888" s="184" t="s">
        <v>140</v>
      </c>
      <c r="E888" s="184" t="s">
        <v>143</v>
      </c>
      <c r="F888" s="185">
        <v>37386</v>
      </c>
      <c r="G888" s="177">
        <v>2002</v>
      </c>
      <c r="H888" s="171" t="s">
        <v>1388</v>
      </c>
      <c r="I888" s="171" t="str">
        <f t="shared" si="49"/>
        <v>CO</v>
      </c>
      <c r="J888" s="171" t="str">
        <f t="shared" si="51"/>
        <v>NE</v>
      </c>
      <c r="K888" s="171" t="str">
        <f t="shared" si="50"/>
        <v>Mountain</v>
      </c>
      <c r="L888" s="171" t="str">
        <f>INDEX('State '!$A$1:$C$62,MATCH($I888,'State '!$B:$B,0),3)</f>
        <v>Mountain</v>
      </c>
      <c r="M888" s="171" t="str">
        <f>INDEX('State '!$A$1:$C$62,MATCH($J888,'State '!$B:$B,0),3)</f>
        <v>Mountain</v>
      </c>
      <c r="N888" s="171" t="s">
        <v>2529</v>
      </c>
      <c r="O888" s="178">
        <v>58.5</v>
      </c>
      <c r="P888" s="178"/>
      <c r="Q888" s="178">
        <v>324</v>
      </c>
      <c r="R888" s="177">
        <v>36</v>
      </c>
      <c r="S888" s="171" t="s">
        <v>135</v>
      </c>
      <c r="T888" s="171" t="s">
        <v>381</v>
      </c>
      <c r="U888" s="171" t="s">
        <v>1389</v>
      </c>
      <c r="V888" s="171"/>
      <c r="W888" s="170"/>
      <c r="X888" s="170"/>
      <c r="Y888" s="170"/>
    </row>
    <row r="889" spans="1:25" s="19" customFormat="1" x14ac:dyDescent="0.2">
      <c r="A889" s="196">
        <v>39990</v>
      </c>
      <c r="B889" s="172" t="s">
        <v>1715</v>
      </c>
      <c r="C889" s="172" t="s">
        <v>349</v>
      </c>
      <c r="D889" s="172" t="s">
        <v>140</v>
      </c>
      <c r="E889" s="173" t="s">
        <v>143</v>
      </c>
      <c r="F889" s="174">
        <v>35674</v>
      </c>
      <c r="G889" s="181">
        <v>1997</v>
      </c>
      <c r="H889" s="171" t="s">
        <v>1388</v>
      </c>
      <c r="I889" s="171" t="str">
        <f t="shared" si="49"/>
        <v>CO</v>
      </c>
      <c r="J889" s="171" t="str">
        <f t="shared" si="51"/>
        <v>NE</v>
      </c>
      <c r="K889" s="171" t="str">
        <f t="shared" si="50"/>
        <v>Mountain</v>
      </c>
      <c r="L889" s="171" t="str">
        <f>INDEX('State '!$A$1:$C$62,MATCH($I889,'State '!$B:$B,0),3)</f>
        <v>Mountain</v>
      </c>
      <c r="M889" s="171" t="str">
        <f>INDEX('State '!$A$1:$C$62,MATCH($J889,'State '!$B:$B,0),3)</f>
        <v>Mountain</v>
      </c>
      <c r="N889" s="171" t="s">
        <v>2529</v>
      </c>
      <c r="O889" s="178">
        <v>10.94</v>
      </c>
      <c r="P889" s="177">
        <v>445</v>
      </c>
      <c r="Q889" s="177">
        <v>105</v>
      </c>
      <c r="R889" s="178">
        <v>36</v>
      </c>
      <c r="S889" s="179" t="s">
        <v>135</v>
      </c>
      <c r="T889" s="176" t="s">
        <v>381</v>
      </c>
      <c r="U889" s="180" t="s">
        <v>1716</v>
      </c>
      <c r="V889" s="171"/>
      <c r="W889" s="170"/>
      <c r="X889" s="170"/>
      <c r="Y889" s="170"/>
    </row>
    <row r="890" spans="1:25" s="19" customFormat="1" x14ac:dyDescent="0.2">
      <c r="A890" s="171">
        <v>40373</v>
      </c>
      <c r="B890" s="184" t="s">
        <v>527</v>
      </c>
      <c r="C890" s="184" t="s">
        <v>1932</v>
      </c>
      <c r="D890" s="184" t="s">
        <v>140</v>
      </c>
      <c r="E890" s="184" t="s">
        <v>143</v>
      </c>
      <c r="F890" s="185">
        <v>40660</v>
      </c>
      <c r="G890" s="177">
        <v>2011</v>
      </c>
      <c r="H890" s="171" t="s">
        <v>528</v>
      </c>
      <c r="I890" s="171" t="str">
        <f t="shared" si="49"/>
        <v>AL</v>
      </c>
      <c r="J890" s="171" t="str">
        <f t="shared" si="51"/>
        <v>NC</v>
      </c>
      <c r="K890" s="171" t="str">
        <f t="shared" si="50"/>
        <v>South Central, Southeast</v>
      </c>
      <c r="L890" s="171" t="str">
        <f>INDEX('State '!$A$1:$C$62,MATCH($I890,'State '!$B:$B,0),3)</f>
        <v>South Central</v>
      </c>
      <c r="M890" s="171" t="str">
        <f>INDEX('State '!$A$1:$C$62,MATCH($J890,'State '!$B:$B,0),3)</f>
        <v>Southeast</v>
      </c>
      <c r="N890" s="171"/>
      <c r="O890" s="178">
        <v>148</v>
      </c>
      <c r="P890" s="178">
        <v>22</v>
      </c>
      <c r="Q890" s="178">
        <v>218.5</v>
      </c>
      <c r="R890" s="177">
        <v>42</v>
      </c>
      <c r="S890" s="171" t="s">
        <v>135</v>
      </c>
      <c r="T890" s="171" t="s">
        <v>381</v>
      </c>
      <c r="U890" s="171" t="s">
        <v>529</v>
      </c>
      <c r="V890" s="171"/>
      <c r="W890" s="170"/>
      <c r="X890" s="170"/>
      <c r="Y890" s="170"/>
    </row>
    <row r="891" spans="1:25" s="19" customFormat="1" x14ac:dyDescent="0.2">
      <c r="A891" s="171">
        <v>40373</v>
      </c>
      <c r="B891" s="184" t="s">
        <v>574</v>
      </c>
      <c r="C891" s="184" t="s">
        <v>1932</v>
      </c>
      <c r="D891" s="184" t="s">
        <v>140</v>
      </c>
      <c r="E891" s="184" t="s">
        <v>143</v>
      </c>
      <c r="F891" s="185">
        <v>40372</v>
      </c>
      <c r="G891" s="177">
        <v>2010</v>
      </c>
      <c r="H891" s="171" t="s">
        <v>16</v>
      </c>
      <c r="I891" s="171" t="str">
        <f t="shared" si="49"/>
        <v>NC</v>
      </c>
      <c r="J891" s="171" t="str">
        <f t="shared" si="51"/>
        <v>NC</v>
      </c>
      <c r="K891" s="171" t="str">
        <f t="shared" si="50"/>
        <v>Southeast</v>
      </c>
      <c r="L891" s="171" t="str">
        <f>INDEX('State '!$A$1:$C$62,MATCH($I891,'State '!$B:$B,0),3)</f>
        <v>Southeast</v>
      </c>
      <c r="M891" s="171" t="str">
        <f>INDEX('State '!$A$1:$C$62,MATCH($J891,'State '!$B:$B,0),3)</f>
        <v>Southeast</v>
      </c>
      <c r="N891" s="171"/>
      <c r="O891" s="178">
        <v>100</v>
      </c>
      <c r="P891" s="178"/>
      <c r="Q891" s="178">
        <v>90</v>
      </c>
      <c r="R891" s="177"/>
      <c r="S891" s="171" t="s">
        <v>135</v>
      </c>
      <c r="T891" s="171" t="s">
        <v>381</v>
      </c>
      <c r="U891" s="171" t="s">
        <v>529</v>
      </c>
      <c r="V891" s="171"/>
      <c r="W891" s="170"/>
      <c r="X891" s="170"/>
      <c r="Y891" s="170"/>
    </row>
    <row r="892" spans="1:25" s="19" customFormat="1" x14ac:dyDescent="0.2">
      <c r="A892" s="171">
        <v>39990</v>
      </c>
      <c r="B892" s="184" t="s">
        <v>1603</v>
      </c>
      <c r="C892" s="184" t="s">
        <v>1932</v>
      </c>
      <c r="D892" s="184" t="s">
        <v>140</v>
      </c>
      <c r="E892" s="184" t="s">
        <v>143</v>
      </c>
      <c r="F892" s="185">
        <v>36130</v>
      </c>
      <c r="G892" s="177">
        <v>1998</v>
      </c>
      <c r="H892" s="171" t="s">
        <v>53</v>
      </c>
      <c r="I892" s="171" t="str">
        <f t="shared" si="49"/>
        <v>SC</v>
      </c>
      <c r="J892" s="171" t="str">
        <f t="shared" si="51"/>
        <v>SC</v>
      </c>
      <c r="K892" s="171" t="str">
        <f t="shared" si="50"/>
        <v>Southeast</v>
      </c>
      <c r="L892" s="171" t="str">
        <f>INDEX('State '!$A$1:$C$62,MATCH($I892,'State '!$B:$B,0),3)</f>
        <v>Southeast</v>
      </c>
      <c r="M892" s="171" t="str">
        <f>INDEX('State '!$A$1:$C$62,MATCH($J892,'State '!$B:$B,0),3)</f>
        <v>Southeast</v>
      </c>
      <c r="N892" s="171"/>
      <c r="O892" s="178"/>
      <c r="P892" s="178">
        <v>2</v>
      </c>
      <c r="Q892" s="178">
        <v>4</v>
      </c>
      <c r="R892" s="177">
        <v>4</v>
      </c>
      <c r="S892" s="171" t="s">
        <v>135</v>
      </c>
      <c r="T892" s="171" t="s">
        <v>381</v>
      </c>
      <c r="U892" s="171" t="s">
        <v>1604</v>
      </c>
      <c r="V892" s="171"/>
      <c r="W892" s="170"/>
      <c r="X892" s="170"/>
      <c r="Y892" s="170"/>
    </row>
    <row r="893" spans="1:25" s="19" customFormat="1" x14ac:dyDescent="0.2">
      <c r="A893" s="171">
        <v>39990</v>
      </c>
      <c r="B893" s="184" t="s">
        <v>1073</v>
      </c>
      <c r="C893" s="184" t="s">
        <v>1932</v>
      </c>
      <c r="D893" s="184" t="s">
        <v>140</v>
      </c>
      <c r="E893" s="184" t="s">
        <v>143</v>
      </c>
      <c r="F893" s="185">
        <v>38657</v>
      </c>
      <c r="G893" s="177">
        <v>2005</v>
      </c>
      <c r="H893" s="171" t="s">
        <v>20</v>
      </c>
      <c r="I893" s="171" t="str">
        <f t="shared" si="49"/>
        <v>NJ</v>
      </c>
      <c r="J893" s="171" t="str">
        <f t="shared" si="51"/>
        <v>NJ</v>
      </c>
      <c r="K893" s="171" t="str">
        <f t="shared" si="50"/>
        <v>Northeast</v>
      </c>
      <c r="L893" s="171" t="str">
        <f>INDEX('State '!$A$1:$C$62,MATCH($I893,'State '!$B:$B,0),3)</f>
        <v>Northeast</v>
      </c>
      <c r="M893" s="171" t="str">
        <f>INDEX('State '!$A$1:$C$62,MATCH($J893,'State '!$B:$B,0),3)</f>
        <v>Northeast</v>
      </c>
      <c r="N893" s="171"/>
      <c r="O893" s="178">
        <v>12.4</v>
      </c>
      <c r="P893" s="178">
        <v>3.7</v>
      </c>
      <c r="Q893" s="178">
        <v>105</v>
      </c>
      <c r="R893" s="177">
        <v>36</v>
      </c>
      <c r="S893" s="171" t="s">
        <v>135</v>
      </c>
      <c r="T893" s="171" t="s">
        <v>381</v>
      </c>
      <c r="U893" s="171" t="s">
        <v>1074</v>
      </c>
      <c r="V893" s="171"/>
      <c r="W893" s="170"/>
      <c r="X893" s="170"/>
      <c r="Y893" s="170"/>
    </row>
    <row r="894" spans="1:25" s="19" customFormat="1" x14ac:dyDescent="0.2">
      <c r="A894" s="171">
        <v>39990</v>
      </c>
      <c r="B894" s="184" t="s">
        <v>1600</v>
      </c>
      <c r="C894" s="184" t="s">
        <v>1932</v>
      </c>
      <c r="D894" s="184" t="s">
        <v>140</v>
      </c>
      <c r="E894" s="184" t="s">
        <v>143</v>
      </c>
      <c r="F894" s="185">
        <v>36100</v>
      </c>
      <c r="G894" s="177">
        <v>1998</v>
      </c>
      <c r="H894" s="171" t="s">
        <v>380</v>
      </c>
      <c r="I894" s="171" t="str">
        <f t="shared" si="49"/>
        <v>AL</v>
      </c>
      <c r="J894" s="171" t="str">
        <f t="shared" si="51"/>
        <v>GA</v>
      </c>
      <c r="K894" s="171" t="str">
        <f t="shared" si="50"/>
        <v>South Central, Southeast</v>
      </c>
      <c r="L894" s="171" t="str">
        <f>INDEX('State '!$A$1:$C$62,MATCH($I894,'State '!$B:$B,0),3)</f>
        <v>South Central</v>
      </c>
      <c r="M894" s="171" t="str">
        <f>INDEX('State '!$A$1:$C$62,MATCH($J894,'State '!$B:$B,0),3)</f>
        <v>Southeast</v>
      </c>
      <c r="N894" s="171"/>
      <c r="O894" s="178">
        <v>68</v>
      </c>
      <c r="P894" s="178">
        <v>16</v>
      </c>
      <c r="Q894" s="178">
        <v>87</v>
      </c>
      <c r="R894" s="177" t="s">
        <v>1601</v>
      </c>
      <c r="S894" s="171" t="s">
        <v>135</v>
      </c>
      <c r="T894" s="171" t="s">
        <v>381</v>
      </c>
      <c r="U894" s="171" t="s">
        <v>1602</v>
      </c>
      <c r="V894" s="171"/>
      <c r="W894" s="170"/>
      <c r="X894" s="170"/>
      <c r="Y894" s="170"/>
    </row>
    <row r="895" spans="1:25" s="19" customFormat="1" x14ac:dyDescent="0.2">
      <c r="A895" s="171">
        <v>42921</v>
      </c>
      <c r="B895" s="184" t="s">
        <v>2368</v>
      </c>
      <c r="C895" s="172" t="s">
        <v>1932</v>
      </c>
      <c r="D895" s="184" t="s">
        <v>134</v>
      </c>
      <c r="E895" s="184" t="s">
        <v>143</v>
      </c>
      <c r="F895" s="185">
        <v>42826</v>
      </c>
      <c r="G895" s="177">
        <v>2017</v>
      </c>
      <c r="H895" s="171" t="s">
        <v>22</v>
      </c>
      <c r="I895" s="171" t="str">
        <f t="shared" si="49"/>
        <v>GA</v>
      </c>
      <c r="J895" s="171" t="str">
        <f t="shared" si="51"/>
        <v>GA</v>
      </c>
      <c r="K895" s="176" t="str">
        <f t="shared" si="50"/>
        <v>Southeast</v>
      </c>
      <c r="L895" s="171" t="str">
        <f>INDEX('State '!$A$1:$C$62,MATCH($I895,'State '!$B:$B,0),3)</f>
        <v>Southeast</v>
      </c>
      <c r="M895" s="171" t="str">
        <f>INDEX('State '!$A$1:$C$62,MATCH($J895,'State '!$B:$B,0),3)</f>
        <v>Southeast</v>
      </c>
      <c r="N895" s="171"/>
      <c r="O895" s="178">
        <v>471.9</v>
      </c>
      <c r="P895" s="178">
        <v>115</v>
      </c>
      <c r="Q895" s="178">
        <v>448</v>
      </c>
      <c r="R895" s="177">
        <v>16</v>
      </c>
      <c r="S895" s="171" t="s">
        <v>135</v>
      </c>
      <c r="T895" s="176" t="s">
        <v>381</v>
      </c>
      <c r="U895" s="171" t="s">
        <v>2078</v>
      </c>
      <c r="V895" s="171" t="s">
        <v>2236</v>
      </c>
      <c r="W895" s="170"/>
      <c r="X895" s="170"/>
      <c r="Y895" s="170"/>
    </row>
    <row r="896" spans="1:25" s="19" customFormat="1" x14ac:dyDescent="0.2">
      <c r="A896" s="171">
        <v>41106</v>
      </c>
      <c r="B896" s="172" t="s">
        <v>1836</v>
      </c>
      <c r="C896" s="172" t="s">
        <v>1932</v>
      </c>
      <c r="D896" s="172" t="s">
        <v>134</v>
      </c>
      <c r="E896" s="173" t="s">
        <v>143</v>
      </c>
      <c r="F896" s="174">
        <v>40238</v>
      </c>
      <c r="G896" s="181">
        <v>2010</v>
      </c>
      <c r="H896" s="171" t="s">
        <v>22</v>
      </c>
      <c r="I896" s="171" t="str">
        <f t="shared" si="49"/>
        <v>GA</v>
      </c>
      <c r="J896" s="171" t="str">
        <f t="shared" si="51"/>
        <v>GA</v>
      </c>
      <c r="K896" s="171" t="str">
        <f t="shared" si="50"/>
        <v>Southeast</v>
      </c>
      <c r="L896" s="171" t="str">
        <f>INDEX('State '!$A$1:$C$62,MATCH($I896,'State '!$B:$B,0),3)</f>
        <v>Southeast</v>
      </c>
      <c r="M896" s="171" t="str">
        <f>INDEX('State '!$A$1:$C$62,MATCH($J896,'State '!$B:$B,0),3)</f>
        <v>Southeast</v>
      </c>
      <c r="N896" s="171"/>
      <c r="O896" s="178">
        <v>25.3</v>
      </c>
      <c r="P896" s="177"/>
      <c r="Q896" s="177">
        <v>1175</v>
      </c>
      <c r="R896" s="178"/>
      <c r="S896" s="179" t="s">
        <v>135</v>
      </c>
      <c r="T896" s="176" t="s">
        <v>381</v>
      </c>
      <c r="U896" s="180" t="s">
        <v>462</v>
      </c>
      <c r="V896" s="171"/>
      <c r="W896" s="170"/>
      <c r="X896" s="170"/>
      <c r="Y896" s="170"/>
    </row>
    <row r="897" spans="1:25" s="19" customFormat="1" ht="25.5" x14ac:dyDescent="0.2">
      <c r="A897" s="171">
        <v>41106</v>
      </c>
      <c r="B897" s="184" t="s">
        <v>1789</v>
      </c>
      <c r="C897" s="184" t="s">
        <v>1932</v>
      </c>
      <c r="D897" s="184" t="s">
        <v>134</v>
      </c>
      <c r="E897" s="184" t="s">
        <v>143</v>
      </c>
      <c r="F897" s="185">
        <v>40238</v>
      </c>
      <c r="G897" s="177">
        <v>2010</v>
      </c>
      <c r="H897" s="171" t="s">
        <v>53</v>
      </c>
      <c r="I897" s="171" t="str">
        <f t="shared" si="49"/>
        <v>SC</v>
      </c>
      <c r="J897" s="171" t="str">
        <f t="shared" si="51"/>
        <v>SC</v>
      </c>
      <c r="K897" s="171" t="str">
        <f t="shared" si="50"/>
        <v>Southeast</v>
      </c>
      <c r="L897" s="171" t="str">
        <f>INDEX('State '!$A$1:$C$62,MATCH($I897,'State '!$B:$B,0),3)</f>
        <v>Southeast</v>
      </c>
      <c r="M897" s="171" t="str">
        <f>INDEX('State '!$A$1:$C$62,MATCH($J897,'State '!$B:$B,0),3)</f>
        <v>Southeast</v>
      </c>
      <c r="N897" s="171"/>
      <c r="O897" s="178"/>
      <c r="P897" s="178"/>
      <c r="Q897" s="178">
        <v>1175</v>
      </c>
      <c r="R897" s="177"/>
      <c r="S897" s="171" t="s">
        <v>135</v>
      </c>
      <c r="T897" s="171" t="s">
        <v>381</v>
      </c>
      <c r="U897" s="171" t="s">
        <v>462</v>
      </c>
      <c r="V897" s="171"/>
      <c r="W897" s="170"/>
      <c r="X897" s="170"/>
      <c r="Y897" s="170"/>
    </row>
    <row r="898" spans="1:25" s="19" customFormat="1" x14ac:dyDescent="0.2">
      <c r="A898" s="171">
        <v>39990</v>
      </c>
      <c r="B898" s="184" t="s">
        <v>1405</v>
      </c>
      <c r="C898" s="184" t="s">
        <v>352</v>
      </c>
      <c r="D898" s="184" t="s">
        <v>134</v>
      </c>
      <c r="E898" s="184" t="s">
        <v>143</v>
      </c>
      <c r="F898" s="185">
        <v>37256</v>
      </c>
      <c r="G898" s="177">
        <v>2001</v>
      </c>
      <c r="H898" s="171" t="s">
        <v>19</v>
      </c>
      <c r="I898" s="171" t="str">
        <f t="shared" si="49"/>
        <v>VA</v>
      </c>
      <c r="J898" s="171" t="str">
        <f t="shared" si="51"/>
        <v>VA</v>
      </c>
      <c r="K898" s="171" t="str">
        <f t="shared" si="50"/>
        <v>Northeast</v>
      </c>
      <c r="L898" s="171" t="str">
        <f>INDEX('State '!$A$1:$C$62,MATCH($I898,'State '!$B:$B,0),3)</f>
        <v>Northeast</v>
      </c>
      <c r="M898" s="171" t="str">
        <f>INDEX('State '!$A$1:$C$62,MATCH($J898,'State '!$B:$B,0),3)</f>
        <v>Northeast</v>
      </c>
      <c r="N898" s="171"/>
      <c r="O898" s="178">
        <v>11</v>
      </c>
      <c r="P898" s="178">
        <v>2.14</v>
      </c>
      <c r="Q898" s="178">
        <v>1000</v>
      </c>
      <c r="R898" s="177">
        <v>36</v>
      </c>
      <c r="S898" s="171" t="s">
        <v>135</v>
      </c>
      <c r="T898" s="171" t="s">
        <v>381</v>
      </c>
      <c r="U898" s="171" t="s">
        <v>1406</v>
      </c>
      <c r="V898" s="171"/>
      <c r="W898" s="170"/>
      <c r="X898" s="170"/>
      <c r="Y898" s="170"/>
    </row>
    <row r="899" spans="1:25" s="19" customFormat="1" x14ac:dyDescent="0.2">
      <c r="A899" s="171">
        <v>39990</v>
      </c>
      <c r="B899" s="184" t="s">
        <v>1378</v>
      </c>
      <c r="C899" s="184" t="s">
        <v>1932</v>
      </c>
      <c r="D899" s="184" t="s">
        <v>140</v>
      </c>
      <c r="E899" s="184" t="s">
        <v>143</v>
      </c>
      <c r="F899" s="185">
        <v>37408</v>
      </c>
      <c r="G899" s="177">
        <v>2002</v>
      </c>
      <c r="H899" s="171" t="s">
        <v>403</v>
      </c>
      <c r="I899" s="171" t="str">
        <f t="shared" si="49"/>
        <v>PA</v>
      </c>
      <c r="J899" s="171" t="str">
        <f t="shared" si="51"/>
        <v>NY</v>
      </c>
      <c r="K899" s="171" t="str">
        <f t="shared" si="50"/>
        <v>Northeast</v>
      </c>
      <c r="L899" s="171" t="str">
        <f>INDEX('State '!$A$1:$C$62,MATCH($I899,'State '!$B:$B,0),3)</f>
        <v>Northeast</v>
      </c>
      <c r="M899" s="171" t="str">
        <f>INDEX('State '!$A$1:$C$62,MATCH($J899,'State '!$B:$B,0),3)</f>
        <v>Northeast</v>
      </c>
      <c r="N899" s="171"/>
      <c r="O899" s="178">
        <v>128</v>
      </c>
      <c r="P899" s="178">
        <v>31</v>
      </c>
      <c r="Q899" s="178">
        <v>126</v>
      </c>
      <c r="R899" s="177">
        <v>42</v>
      </c>
      <c r="S899" s="171" t="s">
        <v>135</v>
      </c>
      <c r="T899" s="171" t="s">
        <v>381</v>
      </c>
      <c r="U899" s="171" t="s">
        <v>1379</v>
      </c>
      <c r="V899" s="171"/>
      <c r="W899" s="170"/>
      <c r="X899" s="170"/>
      <c r="Y899" s="170"/>
    </row>
    <row r="900" spans="1:25" s="19" customFormat="1" x14ac:dyDescent="0.2">
      <c r="A900" s="171">
        <v>39990</v>
      </c>
      <c r="B900" s="184" t="s">
        <v>949</v>
      </c>
      <c r="C900" s="184" t="s">
        <v>1932</v>
      </c>
      <c r="D900" s="184" t="s">
        <v>140</v>
      </c>
      <c r="E900" s="184" t="s">
        <v>143</v>
      </c>
      <c r="F900" s="185">
        <v>39429</v>
      </c>
      <c r="G900" s="177">
        <v>2007</v>
      </c>
      <c r="H900" s="171" t="s">
        <v>403</v>
      </c>
      <c r="I900" s="171" t="str">
        <f t="shared" si="49"/>
        <v>PA</v>
      </c>
      <c r="J900" s="171" t="str">
        <f t="shared" si="51"/>
        <v>NY</v>
      </c>
      <c r="K900" s="171" t="str">
        <f t="shared" si="50"/>
        <v>Northeast</v>
      </c>
      <c r="L900" s="171" t="str">
        <f>INDEX('State '!$A$1:$C$62,MATCH($I900,'State '!$B:$B,0),3)</f>
        <v>Northeast</v>
      </c>
      <c r="M900" s="171" t="str">
        <f>INDEX('State '!$A$1:$C$62,MATCH($J900,'State '!$B:$B,0),3)</f>
        <v>Northeast</v>
      </c>
      <c r="N900" s="171"/>
      <c r="O900" s="178">
        <v>162.1</v>
      </c>
      <c r="P900" s="178">
        <v>15</v>
      </c>
      <c r="Q900" s="178">
        <v>100</v>
      </c>
      <c r="R900" s="177"/>
      <c r="S900" s="171" t="s">
        <v>135</v>
      </c>
      <c r="T900" s="171" t="s">
        <v>381</v>
      </c>
      <c r="U900" s="171" t="s">
        <v>950</v>
      </c>
      <c r="V900" s="171"/>
      <c r="W900" s="170"/>
      <c r="X900" s="170"/>
      <c r="Y900" s="170"/>
    </row>
    <row r="901" spans="1:25" s="19" customFormat="1" x14ac:dyDescent="0.2">
      <c r="A901" s="196">
        <v>39990</v>
      </c>
      <c r="B901" s="172" t="s">
        <v>1771</v>
      </c>
      <c r="C901" s="172" t="s">
        <v>1932</v>
      </c>
      <c r="D901" s="172" t="s">
        <v>140</v>
      </c>
      <c r="E901" s="173" t="s">
        <v>143</v>
      </c>
      <c r="F901" s="174">
        <v>35765</v>
      </c>
      <c r="G901" s="181">
        <v>1997</v>
      </c>
      <c r="H901" s="171" t="s">
        <v>16</v>
      </c>
      <c r="I901" s="171" t="str">
        <f t="shared" si="49"/>
        <v>NC</v>
      </c>
      <c r="J901" s="171" t="str">
        <f t="shared" si="51"/>
        <v>NC</v>
      </c>
      <c r="K901" s="171" t="str">
        <f t="shared" si="50"/>
        <v>Southeast</v>
      </c>
      <c r="L901" s="171" t="str">
        <f>INDEX('State '!$A$1:$C$62,MATCH($I901,'State '!$B:$B,0),3)</f>
        <v>Southeast</v>
      </c>
      <c r="M901" s="171" t="str">
        <f>INDEX('State '!$A$1:$C$62,MATCH($J901,'State '!$B:$B,0),3)</f>
        <v>Southeast</v>
      </c>
      <c r="N901" s="171"/>
      <c r="O901" s="178">
        <v>13.2</v>
      </c>
      <c r="P901" s="177">
        <v>18</v>
      </c>
      <c r="Q901" s="177">
        <v>38</v>
      </c>
      <c r="R901" s="178" t="s">
        <v>939</v>
      </c>
      <c r="S901" s="179" t="s">
        <v>135</v>
      </c>
      <c r="T901" s="176" t="s">
        <v>381</v>
      </c>
      <c r="U901" s="180" t="s">
        <v>1772</v>
      </c>
      <c r="V901" s="171"/>
      <c r="W901" s="170"/>
      <c r="X901" s="170"/>
      <c r="Y901" s="170"/>
    </row>
    <row r="902" spans="1:25" s="19" customFormat="1" x14ac:dyDescent="0.2">
      <c r="A902" s="171">
        <v>39990</v>
      </c>
      <c r="B902" s="184" t="s">
        <v>1418</v>
      </c>
      <c r="C902" s="184" t="s">
        <v>1932</v>
      </c>
      <c r="D902" s="184" t="s">
        <v>140</v>
      </c>
      <c r="E902" s="184" t="s">
        <v>143</v>
      </c>
      <c r="F902" s="185">
        <v>37226</v>
      </c>
      <c r="G902" s="177">
        <v>2001</v>
      </c>
      <c r="H902" s="171" t="s">
        <v>403</v>
      </c>
      <c r="I902" s="171" t="str">
        <f t="shared" si="49"/>
        <v>PA</v>
      </c>
      <c r="J902" s="171" t="str">
        <f t="shared" si="51"/>
        <v>NY</v>
      </c>
      <c r="K902" s="171" t="str">
        <f t="shared" si="50"/>
        <v>Northeast</v>
      </c>
      <c r="L902" s="171" t="str">
        <f>INDEX('State '!$A$1:$C$62,MATCH($I902,'State '!$B:$B,0),3)</f>
        <v>Northeast</v>
      </c>
      <c r="M902" s="171" t="str">
        <f>INDEX('State '!$A$1:$C$62,MATCH($J902,'State '!$B:$B,0),3)</f>
        <v>Northeast</v>
      </c>
      <c r="N902" s="171"/>
      <c r="O902" s="178">
        <v>123.3</v>
      </c>
      <c r="P902" s="178">
        <v>30</v>
      </c>
      <c r="Q902" s="178">
        <v>162</v>
      </c>
      <c r="R902" s="177">
        <v>42</v>
      </c>
      <c r="S902" s="171" t="s">
        <v>135</v>
      </c>
      <c r="T902" s="171" t="s">
        <v>381</v>
      </c>
      <c r="U902" s="171" t="s">
        <v>1384</v>
      </c>
      <c r="V902" s="171"/>
      <c r="W902" s="170"/>
      <c r="X902" s="170"/>
      <c r="Y902" s="170"/>
    </row>
    <row r="903" spans="1:25" s="19" customFormat="1" x14ac:dyDescent="0.2">
      <c r="A903" s="171">
        <v>39990</v>
      </c>
      <c r="B903" s="184" t="s">
        <v>1383</v>
      </c>
      <c r="C903" s="184" t="s">
        <v>1932</v>
      </c>
      <c r="D903" s="184" t="s">
        <v>140</v>
      </c>
      <c r="E903" s="184" t="s">
        <v>143</v>
      </c>
      <c r="F903" s="185">
        <v>37377</v>
      </c>
      <c r="G903" s="177">
        <v>2002</v>
      </c>
      <c r="H903" s="171" t="s">
        <v>397</v>
      </c>
      <c r="I903" s="171" t="str">
        <f t="shared" si="49"/>
        <v>NJ</v>
      </c>
      <c r="J903" s="171" t="str">
        <f t="shared" si="51"/>
        <v>NY</v>
      </c>
      <c r="K903" s="171" t="str">
        <f t="shared" si="50"/>
        <v>Northeast</v>
      </c>
      <c r="L903" s="171" t="str">
        <f>INDEX('State '!$A$1:$C$62,MATCH($I903,'State '!$B:$B,0),3)</f>
        <v>Northeast</v>
      </c>
      <c r="M903" s="171" t="str">
        <f>INDEX('State '!$A$1:$C$62,MATCH($J903,'State '!$B:$B,0),3)</f>
        <v>Northeast</v>
      </c>
      <c r="N903" s="171"/>
      <c r="O903" s="178">
        <v>119.6</v>
      </c>
      <c r="P903" s="178">
        <v>30</v>
      </c>
      <c r="Q903" s="178">
        <v>127</v>
      </c>
      <c r="R903" s="177">
        <v>42</v>
      </c>
      <c r="S903" s="171" t="s">
        <v>135</v>
      </c>
      <c r="T903" s="171" t="s">
        <v>381</v>
      </c>
      <c r="U903" s="171" t="s">
        <v>1384</v>
      </c>
      <c r="V903" s="171"/>
      <c r="W903" s="170"/>
      <c r="X903" s="170"/>
      <c r="Y903" s="170"/>
    </row>
    <row r="904" spans="1:25" s="19" customFormat="1" x14ac:dyDescent="0.2">
      <c r="A904" s="171">
        <v>41106</v>
      </c>
      <c r="B904" s="172" t="s">
        <v>444</v>
      </c>
      <c r="C904" s="172" t="s">
        <v>1932</v>
      </c>
      <c r="D904" s="172" t="s">
        <v>140</v>
      </c>
      <c r="E904" s="173" t="s">
        <v>143</v>
      </c>
      <c r="F904" s="174">
        <v>41044</v>
      </c>
      <c r="G904" s="181">
        <v>2012</v>
      </c>
      <c r="H904" s="171" t="s">
        <v>528</v>
      </c>
      <c r="I904" s="171" t="str">
        <f t="shared" si="49"/>
        <v>AL</v>
      </c>
      <c r="J904" s="171" t="str">
        <f t="shared" si="51"/>
        <v>NC</v>
      </c>
      <c r="K904" s="171" t="str">
        <f t="shared" si="50"/>
        <v>South Central, Southeast</v>
      </c>
      <c r="L904" s="171" t="str">
        <f>INDEX('State '!$A$1:$C$62,MATCH($I904,'State '!$B:$B,0),3)</f>
        <v>South Central</v>
      </c>
      <c r="M904" s="171" t="str">
        <f>INDEX('State '!$A$1:$C$62,MATCH($J904,'State '!$B:$B,0),3)</f>
        <v>Southeast</v>
      </c>
      <c r="N904" s="171"/>
      <c r="O904" s="178">
        <v>92.5</v>
      </c>
      <c r="P904" s="177">
        <v>22.59</v>
      </c>
      <c r="Q904" s="177">
        <v>95</v>
      </c>
      <c r="R904" s="178">
        <v>42</v>
      </c>
      <c r="S904" s="179" t="s">
        <v>135</v>
      </c>
      <c r="T904" s="176" t="s">
        <v>381</v>
      </c>
      <c r="U904" s="180" t="s">
        <v>445</v>
      </c>
      <c r="V904" s="171"/>
      <c r="W904" s="170"/>
      <c r="X904" s="170"/>
      <c r="Y904" s="170"/>
    </row>
    <row r="905" spans="1:25" s="19" customFormat="1" x14ac:dyDescent="0.2">
      <c r="A905" s="171">
        <v>41441</v>
      </c>
      <c r="B905" s="184" t="s">
        <v>468</v>
      </c>
      <c r="C905" s="184" t="s">
        <v>1932</v>
      </c>
      <c r="D905" s="184" t="s">
        <v>140</v>
      </c>
      <c r="E905" s="184" t="s">
        <v>143</v>
      </c>
      <c r="F905" s="185">
        <v>41428</v>
      </c>
      <c r="G905" s="177">
        <v>2013</v>
      </c>
      <c r="H905" s="171" t="s">
        <v>17</v>
      </c>
      <c r="I905" s="171" t="str">
        <f t="shared" si="49"/>
        <v>AL</v>
      </c>
      <c r="J905" s="171" t="str">
        <f t="shared" si="51"/>
        <v>AL</v>
      </c>
      <c r="K905" s="171" t="str">
        <f t="shared" si="50"/>
        <v>South Central</v>
      </c>
      <c r="L905" s="171" t="str">
        <f>INDEX('State '!$A$1:$C$62,MATCH($I905,'State '!$B:$B,0),3)</f>
        <v>South Central</v>
      </c>
      <c r="M905" s="171" t="str">
        <f>INDEX('State '!$A$1:$C$62,MATCH($J905,'State '!$B:$B,0),3)</f>
        <v>South Central</v>
      </c>
      <c r="N905" s="171"/>
      <c r="O905" s="178">
        <v>126.5</v>
      </c>
      <c r="P905" s="178">
        <v>23</v>
      </c>
      <c r="Q905" s="178">
        <v>130</v>
      </c>
      <c r="R905" s="177"/>
      <c r="S905" s="171" t="s">
        <v>135</v>
      </c>
      <c r="T905" s="171" t="s">
        <v>381</v>
      </c>
      <c r="U905" s="171" t="s">
        <v>445</v>
      </c>
      <c r="V905" s="171"/>
      <c r="W905" s="170"/>
      <c r="X905" s="170"/>
      <c r="Y905" s="170"/>
    </row>
    <row r="906" spans="1:25" s="19" customFormat="1" x14ac:dyDescent="0.2">
      <c r="A906" s="171">
        <v>39990</v>
      </c>
      <c r="B906" s="184" t="s">
        <v>1914</v>
      </c>
      <c r="C906" s="184" t="s">
        <v>1932</v>
      </c>
      <c r="D906" s="184" t="s">
        <v>140</v>
      </c>
      <c r="E906" s="184" t="s">
        <v>143</v>
      </c>
      <c r="F906" s="185">
        <v>36008</v>
      </c>
      <c r="G906" s="177">
        <v>1998</v>
      </c>
      <c r="H906" s="171" t="s">
        <v>1618</v>
      </c>
      <c r="I906" s="171" t="str">
        <f t="shared" si="49"/>
        <v>GM</v>
      </c>
      <c r="J906" s="171" t="str">
        <f t="shared" si="51"/>
        <v>AL</v>
      </c>
      <c r="K906" s="171" t="str">
        <f t="shared" si="50"/>
        <v>Gulf of Mexico, South Central</v>
      </c>
      <c r="L906" s="171" t="str">
        <f>INDEX('State '!$A$1:$C$62,MATCH($I906,'State '!$B:$B,0),3)</f>
        <v>Gulf of Mexico</v>
      </c>
      <c r="M906" s="171" t="str">
        <f>INDEX('State '!$A$1:$C$62,MATCH($J906,'State '!$B:$B,0),3)</f>
        <v>South Central</v>
      </c>
      <c r="N906" s="171"/>
      <c r="O906" s="178">
        <v>120.2</v>
      </c>
      <c r="P906" s="178">
        <v>76</v>
      </c>
      <c r="Q906" s="178">
        <v>350</v>
      </c>
      <c r="R906" s="177">
        <v>24</v>
      </c>
      <c r="S906" s="171" t="s">
        <v>135</v>
      </c>
      <c r="T906" s="171" t="s">
        <v>381</v>
      </c>
      <c r="U906" s="171" t="s">
        <v>1619</v>
      </c>
      <c r="V906" s="171"/>
      <c r="W906" s="170"/>
      <c r="X906" s="170"/>
      <c r="Y906" s="170"/>
    </row>
    <row r="907" spans="1:25" s="19" customFormat="1" x14ac:dyDescent="0.2">
      <c r="A907" s="171">
        <v>40388</v>
      </c>
      <c r="B907" s="184" t="s">
        <v>562</v>
      </c>
      <c r="C907" s="184" t="s">
        <v>1932</v>
      </c>
      <c r="D907" s="184" t="s">
        <v>140</v>
      </c>
      <c r="E907" s="184" t="s">
        <v>143</v>
      </c>
      <c r="F907" s="185">
        <v>40299</v>
      </c>
      <c r="G907" s="177">
        <v>2010</v>
      </c>
      <c r="H907" s="171" t="s">
        <v>17</v>
      </c>
      <c r="I907" s="171" t="str">
        <f t="shared" si="49"/>
        <v>AL</v>
      </c>
      <c r="J907" s="171" t="str">
        <f t="shared" si="51"/>
        <v>AL</v>
      </c>
      <c r="K907" s="171" t="str">
        <f t="shared" si="50"/>
        <v>South Central</v>
      </c>
      <c r="L907" s="171" t="str">
        <f>INDEX('State '!$A$1:$C$62,MATCH($I907,'State '!$B:$B,0),3)</f>
        <v>South Central</v>
      </c>
      <c r="M907" s="171" t="str">
        <f>INDEX('State '!$A$1:$C$62,MATCH($J907,'State '!$B:$B,0),3)</f>
        <v>South Central</v>
      </c>
      <c r="N907" s="171"/>
      <c r="O907" s="178">
        <v>36.902999999999999</v>
      </c>
      <c r="P907" s="178"/>
      <c r="Q907" s="178">
        <v>253.5</v>
      </c>
      <c r="R907" s="177"/>
      <c r="S907" s="171" t="s">
        <v>135</v>
      </c>
      <c r="T907" s="171" t="s">
        <v>381</v>
      </c>
      <c r="U907" s="171" t="s">
        <v>563</v>
      </c>
      <c r="V907" s="171"/>
      <c r="W907" s="170"/>
      <c r="X907" s="170"/>
      <c r="Y907" s="170"/>
    </row>
    <row r="908" spans="1:25" s="19" customFormat="1" x14ac:dyDescent="0.2">
      <c r="A908" s="171">
        <v>39990</v>
      </c>
      <c r="B908" s="184" t="s">
        <v>1263</v>
      </c>
      <c r="C908" s="184" t="s">
        <v>1932</v>
      </c>
      <c r="D908" s="184" t="s">
        <v>140</v>
      </c>
      <c r="E908" s="184" t="s">
        <v>143</v>
      </c>
      <c r="F908" s="185">
        <v>37742</v>
      </c>
      <c r="G908" s="177">
        <v>2003</v>
      </c>
      <c r="H908" s="171" t="s">
        <v>1264</v>
      </c>
      <c r="I908" s="171" t="str">
        <f t="shared" si="49"/>
        <v>LA</v>
      </c>
      <c r="J908" s="171" t="str">
        <f t="shared" si="51"/>
        <v>NC</v>
      </c>
      <c r="K908" s="171" t="str">
        <f t="shared" si="50"/>
        <v>South Central, Southeast</v>
      </c>
      <c r="L908" s="171" t="str">
        <f>INDEX('State '!$A$1:$C$62,MATCH($I908,'State '!$B:$B,0),3)</f>
        <v>South Central</v>
      </c>
      <c r="M908" s="171" t="str">
        <f>INDEX('State '!$A$1:$C$62,MATCH($J908,'State '!$B:$B,0),3)</f>
        <v>Southeast</v>
      </c>
      <c r="N908" s="171"/>
      <c r="O908" s="178">
        <v>163.85</v>
      </c>
      <c r="P908" s="178">
        <v>42.26</v>
      </c>
      <c r="Q908" s="178">
        <v>262</v>
      </c>
      <c r="R908" s="177" t="s">
        <v>1265</v>
      </c>
      <c r="S908" s="171" t="s">
        <v>135</v>
      </c>
      <c r="T908" s="171" t="s">
        <v>381</v>
      </c>
      <c r="U908" s="171" t="s">
        <v>1173</v>
      </c>
      <c r="V908" s="171"/>
      <c r="W908" s="170"/>
      <c r="X908" s="170"/>
      <c r="Y908" s="170"/>
    </row>
    <row r="909" spans="1:25" s="19" customFormat="1" ht="25.5" x14ac:dyDescent="0.2">
      <c r="A909" s="171">
        <v>39990</v>
      </c>
      <c r="B909" s="184" t="s">
        <v>1171</v>
      </c>
      <c r="C909" s="184" t="s">
        <v>1932</v>
      </c>
      <c r="D909" s="184" t="s">
        <v>140</v>
      </c>
      <c r="E909" s="184" t="s">
        <v>143</v>
      </c>
      <c r="F909" s="185">
        <v>38018</v>
      </c>
      <c r="G909" s="177">
        <v>2004</v>
      </c>
      <c r="H909" s="171" t="s">
        <v>1172</v>
      </c>
      <c r="I909" s="171" t="str">
        <f t="shared" si="49"/>
        <v>AL</v>
      </c>
      <c r="J909" s="171" t="str">
        <f t="shared" si="51"/>
        <v>VA</v>
      </c>
      <c r="K909" s="171" t="str">
        <f t="shared" si="50"/>
        <v>South Central, Southeast, Northeast</v>
      </c>
      <c r="L909" s="171" t="str">
        <f>INDEX('State '!$A$1:$C$62,MATCH($I909,'State '!$B:$B,0),3)</f>
        <v>South Central</v>
      </c>
      <c r="M909" s="171" t="str">
        <f>INDEX('State '!$A$1:$C$62,MATCH($J909,'State '!$B:$B,0),3)</f>
        <v>Northeast</v>
      </c>
      <c r="N909" s="171" t="s">
        <v>15</v>
      </c>
      <c r="O909" s="178">
        <v>24.82</v>
      </c>
      <c r="P909" s="178">
        <v>25.86</v>
      </c>
      <c r="Q909" s="178">
        <v>53</v>
      </c>
      <c r="R909" s="177">
        <v>42</v>
      </c>
      <c r="S909" s="171" t="s">
        <v>135</v>
      </c>
      <c r="T909" s="171" t="s">
        <v>381</v>
      </c>
      <c r="U909" s="171" t="s">
        <v>1173</v>
      </c>
      <c r="V909" s="171"/>
      <c r="W909" s="170"/>
      <c r="X909" s="170"/>
      <c r="Y909" s="170"/>
    </row>
    <row r="910" spans="1:25" s="19" customFormat="1" x14ac:dyDescent="0.2">
      <c r="A910" s="171">
        <v>39990</v>
      </c>
      <c r="B910" s="184" t="s">
        <v>1593</v>
      </c>
      <c r="C910" s="184" t="s">
        <v>1932</v>
      </c>
      <c r="D910" s="184" t="s">
        <v>134</v>
      </c>
      <c r="E910" s="184" t="s">
        <v>143</v>
      </c>
      <c r="F910" s="185">
        <v>36281</v>
      </c>
      <c r="G910" s="177">
        <v>1999</v>
      </c>
      <c r="H910" s="171" t="s">
        <v>16</v>
      </c>
      <c r="I910" s="171" t="str">
        <f t="shared" si="49"/>
        <v>NC</v>
      </c>
      <c r="J910" s="171" t="str">
        <f t="shared" si="51"/>
        <v>NC</v>
      </c>
      <c r="K910" s="171" t="str">
        <f t="shared" si="50"/>
        <v>Southeast</v>
      </c>
      <c r="L910" s="171" t="str">
        <f>INDEX('State '!$A$1:$C$62,MATCH($I910,'State '!$B:$B,0),3)</f>
        <v>Southeast</v>
      </c>
      <c r="M910" s="171" t="str">
        <f>INDEX('State '!$A$1:$C$62,MATCH($J910,'State '!$B:$B,0),3)</f>
        <v>Southeast</v>
      </c>
      <c r="N910" s="171"/>
      <c r="O910" s="178">
        <v>0.71</v>
      </c>
      <c r="P910" s="178">
        <v>1</v>
      </c>
      <c r="Q910" s="178">
        <v>400</v>
      </c>
      <c r="R910" s="177" t="s">
        <v>1594</v>
      </c>
      <c r="S910" s="171" t="s">
        <v>135</v>
      </c>
      <c r="T910" s="171" t="s">
        <v>381</v>
      </c>
      <c r="U910" s="171" t="s">
        <v>1595</v>
      </c>
      <c r="V910" s="171"/>
      <c r="W910" s="170"/>
      <c r="X910" s="170"/>
      <c r="Y910" s="170"/>
    </row>
    <row r="911" spans="1:25" s="19" customFormat="1" x14ac:dyDescent="0.2">
      <c r="A911" s="196">
        <v>39990</v>
      </c>
      <c r="B911" s="184" t="s">
        <v>1736</v>
      </c>
      <c r="C911" s="184" t="s">
        <v>1932</v>
      </c>
      <c r="D911" s="184" t="s">
        <v>140</v>
      </c>
      <c r="E911" s="184" t="s">
        <v>143</v>
      </c>
      <c r="F911" s="185">
        <v>36100</v>
      </c>
      <c r="G911" s="177">
        <v>1997</v>
      </c>
      <c r="H911" s="171" t="s">
        <v>7</v>
      </c>
      <c r="I911" s="171" t="str">
        <f t="shared" si="49"/>
        <v>PA</v>
      </c>
      <c r="J911" s="171" t="str">
        <f t="shared" si="51"/>
        <v>PA</v>
      </c>
      <c r="K911" s="171" t="str">
        <f t="shared" si="50"/>
        <v>Northeast</v>
      </c>
      <c r="L911" s="171" t="str">
        <f>INDEX('State '!$A$1:$C$62,MATCH($I911,'State '!$B:$B,0),3)</f>
        <v>Northeast</v>
      </c>
      <c r="M911" s="171" t="str">
        <f>INDEX('State '!$A$1:$C$62,MATCH($J911,'State '!$B:$B,0),3)</f>
        <v>Northeast</v>
      </c>
      <c r="N911" s="171"/>
      <c r="O911" s="178">
        <v>9.8000000000000007</v>
      </c>
      <c r="P911" s="178">
        <v>4.88</v>
      </c>
      <c r="Q911" s="178">
        <v>35</v>
      </c>
      <c r="R911" s="177">
        <v>36</v>
      </c>
      <c r="S911" s="171" t="s">
        <v>135</v>
      </c>
      <c r="T911" s="171" t="s">
        <v>381</v>
      </c>
      <c r="U911" s="171" t="s">
        <v>1737</v>
      </c>
      <c r="V911" s="171"/>
      <c r="W911" s="170"/>
      <c r="X911" s="170"/>
      <c r="Y911" s="170"/>
    </row>
    <row r="912" spans="1:25" s="19" customFormat="1" x14ac:dyDescent="0.2">
      <c r="A912" s="171">
        <v>39990</v>
      </c>
      <c r="B912" s="172" t="s">
        <v>940</v>
      </c>
      <c r="C912" s="172" t="s">
        <v>1932</v>
      </c>
      <c r="D912" s="172" t="s">
        <v>140</v>
      </c>
      <c r="E912" s="173" t="s">
        <v>143</v>
      </c>
      <c r="F912" s="174">
        <v>39395</v>
      </c>
      <c r="G912" s="181">
        <v>2007</v>
      </c>
      <c r="H912" s="171" t="s">
        <v>941</v>
      </c>
      <c r="I912" s="171" t="str">
        <f t="shared" si="49"/>
        <v>NC</v>
      </c>
      <c r="J912" s="171" t="str">
        <f t="shared" si="51"/>
        <v>MD</v>
      </c>
      <c r="K912" s="171" t="str">
        <f t="shared" si="50"/>
        <v>Southeast, Northeast</v>
      </c>
      <c r="L912" s="171" t="str">
        <f>INDEX('State '!$A$1:$C$62,MATCH($I912,'State '!$B:$B,0),3)</f>
        <v>Southeast</v>
      </c>
      <c r="M912" s="171" t="str">
        <f>INDEX('State '!$A$1:$C$62,MATCH($J912,'State '!$B:$B,0),3)</f>
        <v>Northeast</v>
      </c>
      <c r="N912" s="171"/>
      <c r="O912" s="178">
        <v>76.400000000000006</v>
      </c>
      <c r="P912" s="177">
        <v>19.37</v>
      </c>
      <c r="Q912" s="177">
        <v>165</v>
      </c>
      <c r="R912" s="178" t="s">
        <v>942</v>
      </c>
      <c r="S912" s="179" t="s">
        <v>135</v>
      </c>
      <c r="T912" s="176" t="s">
        <v>381</v>
      </c>
      <c r="U912" s="180" t="s">
        <v>943</v>
      </c>
      <c r="V912" s="171"/>
      <c r="W912" s="170"/>
      <c r="X912" s="170"/>
      <c r="Y912" s="170"/>
    </row>
    <row r="913" spans="1:25" s="19" customFormat="1" x14ac:dyDescent="0.2">
      <c r="A913" s="171">
        <v>42175</v>
      </c>
      <c r="B913" s="172" t="s">
        <v>396</v>
      </c>
      <c r="C913" s="172" t="s">
        <v>1932</v>
      </c>
      <c r="D913" s="172" t="s">
        <v>136</v>
      </c>
      <c r="E913" s="173" t="s">
        <v>143</v>
      </c>
      <c r="F913" s="174">
        <v>42138</v>
      </c>
      <c r="G913" s="181">
        <v>2015</v>
      </c>
      <c r="H913" s="171" t="s">
        <v>10</v>
      </c>
      <c r="I913" s="171" t="str">
        <f t="shared" si="49"/>
        <v>NY</v>
      </c>
      <c r="J913" s="171" t="str">
        <f t="shared" si="51"/>
        <v>NY</v>
      </c>
      <c r="K913" s="171" t="str">
        <f t="shared" si="50"/>
        <v>Northeast</v>
      </c>
      <c r="L913" s="171" t="str">
        <f>INDEX('State '!$A$1:$C$62,MATCH($I913,'State '!$B:$B,0),3)</f>
        <v>Northeast</v>
      </c>
      <c r="M913" s="171" t="str">
        <f>INDEX('State '!$A$1:$C$62,MATCH($J913,'State '!$B:$B,0),3)</f>
        <v>Northeast</v>
      </c>
      <c r="N913" s="171"/>
      <c r="O913" s="178">
        <v>12</v>
      </c>
      <c r="P913" s="177">
        <v>3.2</v>
      </c>
      <c r="Q913" s="177">
        <v>647</v>
      </c>
      <c r="R913" s="178">
        <v>26</v>
      </c>
      <c r="S913" s="179" t="s">
        <v>135</v>
      </c>
      <c r="T913" s="176" t="s">
        <v>381</v>
      </c>
      <c r="U913" s="180" t="s">
        <v>1933</v>
      </c>
      <c r="V913" s="171" t="s">
        <v>2236</v>
      </c>
      <c r="W913" s="170"/>
      <c r="X913" s="170"/>
      <c r="Y913" s="170"/>
    </row>
    <row r="914" spans="1:25" s="19" customFormat="1" x14ac:dyDescent="0.2">
      <c r="A914" s="171">
        <v>40367</v>
      </c>
      <c r="B914" s="184" t="s">
        <v>730</v>
      </c>
      <c r="C914" s="184" t="s">
        <v>1932</v>
      </c>
      <c r="D914" s="184" t="s">
        <v>140</v>
      </c>
      <c r="E914" s="184" t="s">
        <v>143</v>
      </c>
      <c r="F914" s="185">
        <v>40118</v>
      </c>
      <c r="G914" s="177">
        <v>2009</v>
      </c>
      <c r="H914" s="171" t="s">
        <v>400</v>
      </c>
      <c r="I914" s="171" t="str">
        <f t="shared" si="49"/>
        <v>PA</v>
      </c>
      <c r="J914" s="171" t="str">
        <f t="shared" ref="J914:J945" si="52">RIGHT($H914,2)</f>
        <v>NJ</v>
      </c>
      <c r="K914" s="171" t="str">
        <f t="shared" si="50"/>
        <v>Northeast</v>
      </c>
      <c r="L914" s="171" t="str">
        <f>INDEX('State '!$A$1:$C$62,MATCH($I914,'State '!$B:$B,0),3)</f>
        <v>Northeast</v>
      </c>
      <c r="M914" s="171" t="str">
        <f>INDEX('State '!$A$1:$C$62,MATCH($J914,'State '!$B:$B,0),3)</f>
        <v>Northeast</v>
      </c>
      <c r="N914" s="171"/>
      <c r="O914" s="178">
        <v>229</v>
      </c>
      <c r="P914" s="178">
        <v>14.1</v>
      </c>
      <c r="Q914" s="178">
        <v>102</v>
      </c>
      <c r="R914" s="177">
        <v>42</v>
      </c>
      <c r="S914" s="171" t="s">
        <v>135</v>
      </c>
      <c r="T914" s="171" t="s">
        <v>381</v>
      </c>
      <c r="U914" s="171" t="s">
        <v>731</v>
      </c>
      <c r="V914" s="171"/>
      <c r="W914" s="170"/>
      <c r="X914" s="170"/>
      <c r="Y914" s="170"/>
    </row>
    <row r="915" spans="1:25" s="19" customFormat="1" x14ac:dyDescent="0.2">
      <c r="A915" s="171">
        <v>39990</v>
      </c>
      <c r="B915" s="184" t="s">
        <v>832</v>
      </c>
      <c r="C915" s="184" t="s">
        <v>1932</v>
      </c>
      <c r="D915" s="184" t="s">
        <v>140</v>
      </c>
      <c r="E915" s="184" t="s">
        <v>143</v>
      </c>
      <c r="F915" s="185">
        <v>39797</v>
      </c>
      <c r="G915" s="177">
        <v>2008</v>
      </c>
      <c r="H915" s="171" t="s">
        <v>400</v>
      </c>
      <c r="I915" s="171" t="str">
        <f t="shared" si="49"/>
        <v>PA</v>
      </c>
      <c r="J915" s="171" t="str">
        <f t="shared" si="52"/>
        <v>NJ</v>
      </c>
      <c r="K915" s="171" t="str">
        <f t="shared" si="50"/>
        <v>Northeast</v>
      </c>
      <c r="L915" s="171" t="str">
        <f>INDEX('State '!$A$1:$C$62,MATCH($I915,'State '!$B:$B,0),3)</f>
        <v>Northeast</v>
      </c>
      <c r="M915" s="171" t="str">
        <f>INDEX('State '!$A$1:$C$62,MATCH($J915,'State '!$B:$B,0),3)</f>
        <v>Northeast</v>
      </c>
      <c r="N915" s="171"/>
      <c r="O915" s="178">
        <v>33</v>
      </c>
      <c r="P915" s="178">
        <v>3.87</v>
      </c>
      <c r="Q915" s="178">
        <v>40</v>
      </c>
      <c r="R915" s="177">
        <v>42</v>
      </c>
      <c r="S915" s="171" t="s">
        <v>135</v>
      </c>
      <c r="T915" s="171" t="s">
        <v>381</v>
      </c>
      <c r="U915" s="171" t="s">
        <v>731</v>
      </c>
      <c r="V915" s="171"/>
      <c r="W915" s="170"/>
      <c r="X915" s="170"/>
      <c r="Y915" s="170"/>
    </row>
    <row r="916" spans="1:25" s="19" customFormat="1" x14ac:dyDescent="0.2">
      <c r="A916" s="171">
        <v>39990</v>
      </c>
      <c r="B916" s="184" t="s">
        <v>1502</v>
      </c>
      <c r="C916" s="184" t="s">
        <v>1932</v>
      </c>
      <c r="D916" s="184" t="s">
        <v>140</v>
      </c>
      <c r="E916" s="184" t="s">
        <v>143</v>
      </c>
      <c r="F916" s="185">
        <v>36833</v>
      </c>
      <c r="G916" s="177">
        <v>2000</v>
      </c>
      <c r="H916" s="171" t="s">
        <v>380</v>
      </c>
      <c r="I916" s="171" t="str">
        <f t="shared" si="49"/>
        <v>AL</v>
      </c>
      <c r="J916" s="171" t="str">
        <f t="shared" si="52"/>
        <v>GA</v>
      </c>
      <c r="K916" s="171" t="str">
        <f t="shared" si="50"/>
        <v>South Central, Southeast</v>
      </c>
      <c r="L916" s="171" t="str">
        <f>INDEX('State '!$A$1:$C$62,MATCH($I916,'State '!$B:$B,0),3)</f>
        <v>South Central</v>
      </c>
      <c r="M916" s="171" t="str">
        <f>INDEX('State '!$A$1:$C$62,MATCH($J916,'State '!$B:$B,0),3)</f>
        <v>Southeast</v>
      </c>
      <c r="N916" s="171"/>
      <c r="O916" s="178">
        <v>108</v>
      </c>
      <c r="P916" s="178">
        <v>44</v>
      </c>
      <c r="Q916" s="178">
        <v>200</v>
      </c>
      <c r="R916" s="177" t="s">
        <v>1503</v>
      </c>
      <c r="S916" s="171" t="s">
        <v>135</v>
      </c>
      <c r="T916" s="171" t="s">
        <v>381</v>
      </c>
      <c r="U916" s="171" t="s">
        <v>1504</v>
      </c>
      <c r="V916" s="171"/>
      <c r="W916" s="170"/>
      <c r="X916" s="170"/>
      <c r="Y916" s="170"/>
    </row>
    <row r="917" spans="1:25" s="19" customFormat="1" ht="25.5" x14ac:dyDescent="0.2">
      <c r="A917" s="196">
        <v>39990</v>
      </c>
      <c r="B917" s="184" t="s">
        <v>1837</v>
      </c>
      <c r="C917" s="184" t="s">
        <v>1932</v>
      </c>
      <c r="D917" s="184" t="s">
        <v>140</v>
      </c>
      <c r="E917" s="184" t="s">
        <v>143</v>
      </c>
      <c r="F917" s="185">
        <v>35370</v>
      </c>
      <c r="G917" s="177">
        <v>1996</v>
      </c>
      <c r="H917" s="171" t="s">
        <v>2533</v>
      </c>
      <c r="I917" s="171" t="str">
        <f t="shared" si="49"/>
        <v>AL</v>
      </c>
      <c r="J917" s="171" t="str">
        <f t="shared" si="52"/>
        <v>VA</v>
      </c>
      <c r="K917" s="171" t="str">
        <f t="shared" si="50"/>
        <v>South Central, Southeast, Northeast</v>
      </c>
      <c r="L917" s="171" t="str">
        <f>INDEX('State '!$A$1:$C$62,MATCH($I917,'State '!$B:$B,0),3)</f>
        <v>South Central</v>
      </c>
      <c r="M917" s="171" t="str">
        <f>INDEX('State '!$A$1:$C$62,MATCH($J917,'State '!$B:$B,0),3)</f>
        <v>Northeast</v>
      </c>
      <c r="N917" s="171" t="s">
        <v>15</v>
      </c>
      <c r="O917" s="178"/>
      <c r="P917" s="178">
        <v>532</v>
      </c>
      <c r="Q917" s="178">
        <v>55</v>
      </c>
      <c r="R917" s="177">
        <v>42</v>
      </c>
      <c r="S917" s="171" t="s">
        <v>135</v>
      </c>
      <c r="T917" s="171" t="s">
        <v>381</v>
      </c>
      <c r="U917" s="171" t="s">
        <v>1838</v>
      </c>
      <c r="V917" s="171"/>
      <c r="W917" s="170"/>
      <c r="X917" s="170"/>
      <c r="Y917" s="170"/>
    </row>
    <row r="918" spans="1:25" s="19" customFormat="1" x14ac:dyDescent="0.2">
      <c r="A918" s="196">
        <v>39990</v>
      </c>
      <c r="B918" s="184" t="s">
        <v>1733</v>
      </c>
      <c r="C918" s="184" t="s">
        <v>1932</v>
      </c>
      <c r="D918" s="184" t="s">
        <v>140</v>
      </c>
      <c r="E918" s="184" t="s">
        <v>143</v>
      </c>
      <c r="F918" s="185">
        <v>35735</v>
      </c>
      <c r="G918" s="177">
        <v>1997</v>
      </c>
      <c r="H918" s="171" t="s">
        <v>1734</v>
      </c>
      <c r="I918" s="171" t="str">
        <f t="shared" si="49"/>
        <v>MS</v>
      </c>
      <c r="J918" s="171" t="str">
        <f t="shared" si="52"/>
        <v>SC</v>
      </c>
      <c r="K918" s="171" t="str">
        <f t="shared" si="50"/>
        <v>South Central, Southeast</v>
      </c>
      <c r="L918" s="171" t="str">
        <f>INDEX('State '!$A$1:$C$62,MATCH($I918,'State '!$B:$B,0),3)</f>
        <v>South Central</v>
      </c>
      <c r="M918" s="171" t="str">
        <f>INDEX('State '!$A$1:$C$62,MATCH($J918,'State '!$B:$B,0),3)</f>
        <v>Southeast</v>
      </c>
      <c r="N918" s="171"/>
      <c r="O918" s="178">
        <v>85</v>
      </c>
      <c r="P918" s="178"/>
      <c r="Q918" s="178">
        <v>145</v>
      </c>
      <c r="R918" s="177">
        <v>42</v>
      </c>
      <c r="S918" s="171" t="s">
        <v>135</v>
      </c>
      <c r="T918" s="171" t="s">
        <v>381</v>
      </c>
      <c r="U918" s="171" t="s">
        <v>1735</v>
      </c>
      <c r="V918" s="171"/>
      <c r="W918" s="170"/>
      <c r="X918" s="170"/>
      <c r="Y918" s="170"/>
    </row>
    <row r="919" spans="1:25" s="19" customFormat="1" ht="25.5" x14ac:dyDescent="0.2">
      <c r="A919" s="171">
        <v>39990</v>
      </c>
      <c r="B919" s="184" t="s">
        <v>1328</v>
      </c>
      <c r="C919" s="184" t="s">
        <v>1932</v>
      </c>
      <c r="D919" s="184" t="s">
        <v>134</v>
      </c>
      <c r="E919" s="184" t="s">
        <v>143</v>
      </c>
      <c r="F919" s="185">
        <v>37377</v>
      </c>
      <c r="G919" s="177">
        <v>2002</v>
      </c>
      <c r="H919" s="171" t="s">
        <v>1329</v>
      </c>
      <c r="I919" s="171" t="str">
        <f t="shared" si="49"/>
        <v>LA</v>
      </c>
      <c r="J919" s="171" t="str">
        <f t="shared" si="52"/>
        <v>VA</v>
      </c>
      <c r="K919" s="171" t="str">
        <f t="shared" si="50"/>
        <v>South Central, Southeast, Northeast</v>
      </c>
      <c r="L919" s="171" t="str">
        <f>INDEX('State '!$A$1:$C$62,MATCH($I919,'State '!$B:$B,0),3)</f>
        <v>South Central</v>
      </c>
      <c r="M919" s="171" t="str">
        <f>INDEX('State '!$A$1:$C$62,MATCH($J919,'State '!$B:$B,0),3)</f>
        <v>Northeast</v>
      </c>
      <c r="N919" s="171" t="s">
        <v>15</v>
      </c>
      <c r="O919" s="178">
        <v>134.66999999999999</v>
      </c>
      <c r="P919" s="178">
        <v>38</v>
      </c>
      <c r="Q919" s="178">
        <v>230</v>
      </c>
      <c r="R919" s="177" t="s">
        <v>1265</v>
      </c>
      <c r="S919" s="171" t="s">
        <v>135</v>
      </c>
      <c r="T919" s="171" t="s">
        <v>381</v>
      </c>
      <c r="U919" s="171" t="s">
        <v>1330</v>
      </c>
      <c r="V919" s="171"/>
      <c r="W919" s="170"/>
      <c r="X919" s="170"/>
      <c r="Y919" s="170"/>
    </row>
    <row r="920" spans="1:25" s="19" customFormat="1" x14ac:dyDescent="0.2">
      <c r="A920" s="171">
        <v>43192</v>
      </c>
      <c r="B920" s="184" t="s">
        <v>2168</v>
      </c>
      <c r="C920" s="172" t="s">
        <v>2110</v>
      </c>
      <c r="D920" s="184" t="s">
        <v>140</v>
      </c>
      <c r="E920" s="184" t="s">
        <v>143</v>
      </c>
      <c r="F920" s="185">
        <v>43158</v>
      </c>
      <c r="G920" s="177">
        <v>2018</v>
      </c>
      <c r="H920" s="171" t="s">
        <v>53</v>
      </c>
      <c r="I920" s="171" t="str">
        <f t="shared" si="49"/>
        <v>SC</v>
      </c>
      <c r="J920" s="171" t="str">
        <f t="shared" si="52"/>
        <v>SC</v>
      </c>
      <c r="K920" s="176" t="str">
        <f t="shared" si="50"/>
        <v>Southeast</v>
      </c>
      <c r="L920" s="171" t="str">
        <f>INDEX('State '!$A$1:$C$62,MATCH($I920,'State '!$B:$B,0),3)</f>
        <v>Southeast</v>
      </c>
      <c r="M920" s="171" t="str">
        <f>INDEX('State '!$A$1:$C$62,MATCH($J920,'State '!$B:$B,0),3)</f>
        <v>Southeast</v>
      </c>
      <c r="N920" s="171"/>
      <c r="O920" s="178">
        <v>119</v>
      </c>
      <c r="P920" s="178">
        <v>55</v>
      </c>
      <c r="Q920" s="178">
        <v>80</v>
      </c>
      <c r="R920" s="177">
        <v>12</v>
      </c>
      <c r="S920" s="171" t="s">
        <v>135</v>
      </c>
      <c r="T920" s="171" t="s">
        <v>381</v>
      </c>
      <c r="U920" s="171" t="s">
        <v>2250</v>
      </c>
      <c r="V920" s="171" t="s">
        <v>2236</v>
      </c>
      <c r="W920" s="170" t="s">
        <v>2580</v>
      </c>
      <c r="X920" s="170"/>
      <c r="Y920" s="170"/>
    </row>
    <row r="921" spans="1:25" s="19" customFormat="1" x14ac:dyDescent="0.2">
      <c r="A921" s="171">
        <v>39990</v>
      </c>
      <c r="B921" s="184" t="s">
        <v>1253</v>
      </c>
      <c r="C921" s="184" t="s">
        <v>1932</v>
      </c>
      <c r="D921" s="184" t="s">
        <v>140</v>
      </c>
      <c r="E921" s="184" t="s">
        <v>143</v>
      </c>
      <c r="F921" s="185">
        <v>37926</v>
      </c>
      <c r="G921" s="177">
        <v>2003</v>
      </c>
      <c r="H921" s="171" t="s">
        <v>400</v>
      </c>
      <c r="I921" s="171" t="str">
        <f t="shared" si="49"/>
        <v>PA</v>
      </c>
      <c r="J921" s="171" t="str">
        <f t="shared" si="52"/>
        <v>NJ</v>
      </c>
      <c r="K921" s="171" t="str">
        <f t="shared" si="50"/>
        <v>Northeast</v>
      </c>
      <c r="L921" s="171" t="str">
        <f>INDEX('State '!$A$1:$C$62,MATCH($I921,'State '!$B:$B,0),3)</f>
        <v>Northeast</v>
      </c>
      <c r="M921" s="171" t="str">
        <f>INDEX('State '!$A$1:$C$62,MATCH($J921,'State '!$B:$B,0),3)</f>
        <v>Northeast</v>
      </c>
      <c r="N921" s="171"/>
      <c r="O921" s="178">
        <v>32.6</v>
      </c>
      <c r="P921" s="178">
        <v>9.65</v>
      </c>
      <c r="Q921" s="178">
        <v>49</v>
      </c>
      <c r="R921" s="177" t="s">
        <v>404</v>
      </c>
      <c r="S921" s="171" t="s">
        <v>135</v>
      </c>
      <c r="T921" s="171" t="s">
        <v>381</v>
      </c>
      <c r="U921" s="171" t="s">
        <v>1254</v>
      </c>
      <c r="V921" s="171"/>
      <c r="W921" s="170"/>
      <c r="X921" s="170"/>
      <c r="Y921" s="170"/>
    </row>
    <row r="922" spans="1:25" s="19" customFormat="1" x14ac:dyDescent="0.2">
      <c r="A922" s="171">
        <v>39990</v>
      </c>
      <c r="B922" s="184" t="s">
        <v>1162</v>
      </c>
      <c r="C922" s="184" t="s">
        <v>304</v>
      </c>
      <c r="D922" s="184" t="s">
        <v>140</v>
      </c>
      <c r="E922" s="184" t="s">
        <v>143</v>
      </c>
      <c r="F922" s="185">
        <v>38231</v>
      </c>
      <c r="G922" s="177">
        <v>2004</v>
      </c>
      <c r="H922" s="171" t="s">
        <v>1154</v>
      </c>
      <c r="I922" s="171" t="str">
        <f t="shared" ref="I922:I980" si="53">LEFT($H922,2)</f>
        <v>CO</v>
      </c>
      <c r="J922" s="171" t="str">
        <f t="shared" si="52"/>
        <v>NM</v>
      </c>
      <c r="K922" s="171" t="str">
        <f t="shared" ref="K922:K980" si="54">IF($L922=$M922,L922,CONCATENATE($L922,", ",IF(ISBLANK(N922),"",CONCATENATE(N922,", ")),$M922))</f>
        <v>Mountain</v>
      </c>
      <c r="L922" s="171" t="str">
        <f>INDEX('State '!$A$1:$C$62,MATCH($I922,'State '!$B:$B,0),3)</f>
        <v>Mountain</v>
      </c>
      <c r="M922" s="171" t="str">
        <f>INDEX('State '!$A$1:$C$62,MATCH($J922,'State '!$B:$B,0),3)</f>
        <v>Mountain</v>
      </c>
      <c r="N922" s="171"/>
      <c r="O922" s="178">
        <v>33</v>
      </c>
      <c r="P922" s="178"/>
      <c r="Q922" s="178">
        <v>125</v>
      </c>
      <c r="R922" s="177">
        <v>22</v>
      </c>
      <c r="S922" s="171" t="s">
        <v>135</v>
      </c>
      <c r="T922" s="171" t="s">
        <v>381</v>
      </c>
      <c r="U922" s="171" t="s">
        <v>1163</v>
      </c>
      <c r="V922" s="171"/>
      <c r="W922" s="170"/>
      <c r="X922" s="170"/>
      <c r="Y922" s="170"/>
    </row>
    <row r="923" spans="1:25" s="19" customFormat="1" x14ac:dyDescent="0.2">
      <c r="A923" s="196">
        <v>39990</v>
      </c>
      <c r="B923" s="184" t="s">
        <v>1835</v>
      </c>
      <c r="C923" s="184" t="s">
        <v>304</v>
      </c>
      <c r="D923" s="184" t="s">
        <v>140</v>
      </c>
      <c r="E923" s="184" t="s">
        <v>143</v>
      </c>
      <c r="F923" s="185">
        <v>35400</v>
      </c>
      <c r="G923" s="177">
        <v>1996</v>
      </c>
      <c r="H923" s="171" t="s">
        <v>1154</v>
      </c>
      <c r="I923" s="171" t="str">
        <f t="shared" si="53"/>
        <v>CO</v>
      </c>
      <c r="J923" s="171" t="str">
        <f t="shared" si="52"/>
        <v>NM</v>
      </c>
      <c r="K923" s="171" t="str">
        <f t="shared" si="54"/>
        <v>Mountain</v>
      </c>
      <c r="L923" s="171" t="str">
        <f>INDEX('State '!$A$1:$C$62,MATCH($I923,'State '!$B:$B,0),3)</f>
        <v>Mountain</v>
      </c>
      <c r="M923" s="171" t="str">
        <f>INDEX('State '!$A$1:$C$62,MATCH($J923,'State '!$B:$B,0),3)</f>
        <v>Mountain</v>
      </c>
      <c r="N923" s="171"/>
      <c r="O923" s="178">
        <v>35</v>
      </c>
      <c r="P923" s="178">
        <v>41.4</v>
      </c>
      <c r="Q923" s="178">
        <v>120</v>
      </c>
      <c r="R923" s="177">
        <v>24</v>
      </c>
      <c r="S923" s="171" t="s">
        <v>135</v>
      </c>
      <c r="T923" s="171" t="s">
        <v>381</v>
      </c>
      <c r="U923" s="171" t="s">
        <v>1562</v>
      </c>
      <c r="V923" s="171"/>
      <c r="W923" s="170"/>
      <c r="X923" s="170"/>
      <c r="Y923" s="170"/>
    </row>
    <row r="924" spans="1:25" s="19" customFormat="1" x14ac:dyDescent="0.2">
      <c r="A924" s="171">
        <v>39990</v>
      </c>
      <c r="B924" s="184" t="s">
        <v>956</v>
      </c>
      <c r="C924" s="184" t="s">
        <v>304</v>
      </c>
      <c r="D924" s="184" t="s">
        <v>140</v>
      </c>
      <c r="E924" s="184" t="s">
        <v>143</v>
      </c>
      <c r="F924" s="185">
        <v>39447</v>
      </c>
      <c r="G924" s="177">
        <v>2007</v>
      </c>
      <c r="H924" s="171" t="s">
        <v>957</v>
      </c>
      <c r="I924" s="171" t="str">
        <f t="shared" si="53"/>
        <v>NM</v>
      </c>
      <c r="J924" s="171" t="str">
        <f t="shared" si="52"/>
        <v>CO</v>
      </c>
      <c r="K924" s="171" t="str">
        <f t="shared" si="54"/>
        <v>Mountain</v>
      </c>
      <c r="L924" s="171" t="str">
        <f>INDEX('State '!$A$1:$C$62,MATCH($I924,'State '!$B:$B,0),3)</f>
        <v>Mountain</v>
      </c>
      <c r="M924" s="171" t="str">
        <f>INDEX('State '!$A$1:$C$62,MATCH($J924,'State '!$B:$B,0),3)</f>
        <v>Mountain</v>
      </c>
      <c r="N924" s="171"/>
      <c r="O924" s="178">
        <v>58.1</v>
      </c>
      <c r="P924" s="178">
        <v>0.25</v>
      </c>
      <c r="Q924" s="178">
        <v>250</v>
      </c>
      <c r="R924" s="177" t="s">
        <v>436</v>
      </c>
      <c r="S924" s="171" t="s">
        <v>135</v>
      </c>
      <c r="T924" s="171" t="s">
        <v>381</v>
      </c>
      <c r="U924" s="171" t="s">
        <v>958</v>
      </c>
      <c r="V924" s="171"/>
      <c r="W924" s="170"/>
      <c r="X924" s="170"/>
      <c r="Y924" s="170"/>
    </row>
    <row r="925" spans="1:25" s="19" customFormat="1" x14ac:dyDescent="0.2">
      <c r="A925" s="171">
        <v>39990</v>
      </c>
      <c r="B925" s="184" t="s">
        <v>1559</v>
      </c>
      <c r="C925" s="184" t="s">
        <v>304</v>
      </c>
      <c r="D925" s="184" t="s">
        <v>140</v>
      </c>
      <c r="E925" s="184" t="s">
        <v>143</v>
      </c>
      <c r="F925" s="185">
        <v>36206</v>
      </c>
      <c r="G925" s="177">
        <v>1999</v>
      </c>
      <c r="H925" s="171" t="s">
        <v>25</v>
      </c>
      <c r="I925" s="171" t="str">
        <f t="shared" si="53"/>
        <v>CO</v>
      </c>
      <c r="J925" s="171" t="str">
        <f t="shared" si="52"/>
        <v>CO</v>
      </c>
      <c r="K925" s="171" t="str">
        <f t="shared" si="54"/>
        <v>Mountain</v>
      </c>
      <c r="L925" s="171" t="str">
        <f>INDEX('State '!$A$1:$C$62,MATCH($I925,'State '!$B:$B,0),3)</f>
        <v>Mountain</v>
      </c>
      <c r="M925" s="171" t="str">
        <f>INDEX('State '!$A$1:$C$62,MATCH($J925,'State '!$B:$B,0),3)</f>
        <v>Mountain</v>
      </c>
      <c r="N925" s="171"/>
      <c r="O925" s="178">
        <v>4.25</v>
      </c>
      <c r="P925" s="178">
        <v>5.3</v>
      </c>
      <c r="Q925" s="178">
        <v>156.69999999999999</v>
      </c>
      <c r="R925" s="177">
        <v>22</v>
      </c>
      <c r="S925" s="171" t="s">
        <v>135</v>
      </c>
      <c r="T925" s="171" t="s">
        <v>381</v>
      </c>
      <c r="U925" s="171" t="s">
        <v>1560</v>
      </c>
      <c r="V925" s="171"/>
      <c r="W925" s="170"/>
      <c r="X925" s="170"/>
      <c r="Y925" s="170"/>
    </row>
    <row r="926" spans="1:25" s="19" customFormat="1" x14ac:dyDescent="0.2">
      <c r="A926" s="171">
        <v>39990</v>
      </c>
      <c r="B926" s="172" t="s">
        <v>1026</v>
      </c>
      <c r="C926" s="172" t="s">
        <v>304</v>
      </c>
      <c r="D926" s="172" t="s">
        <v>140</v>
      </c>
      <c r="E926" s="173" t="s">
        <v>143</v>
      </c>
      <c r="F926" s="174">
        <v>38718</v>
      </c>
      <c r="G926" s="181">
        <v>2006</v>
      </c>
      <c r="H926" s="171" t="s">
        <v>25</v>
      </c>
      <c r="I926" s="171" t="str">
        <f t="shared" si="53"/>
        <v>CO</v>
      </c>
      <c r="J926" s="171" t="str">
        <f t="shared" si="52"/>
        <v>CO</v>
      </c>
      <c r="K926" s="171" t="str">
        <f t="shared" si="54"/>
        <v>Mountain</v>
      </c>
      <c r="L926" s="171" t="str">
        <f>INDEX('State '!$A$1:$C$62,MATCH($I926,'State '!$B:$B,0),3)</f>
        <v>Mountain</v>
      </c>
      <c r="M926" s="171" t="str">
        <f>INDEX('State '!$A$1:$C$62,MATCH($J926,'State '!$B:$B,0),3)</f>
        <v>Mountain</v>
      </c>
      <c r="N926" s="171"/>
      <c r="O926" s="178">
        <v>16.3</v>
      </c>
      <c r="P926" s="177"/>
      <c r="Q926" s="177">
        <v>300</v>
      </c>
      <c r="R926" s="178" t="s">
        <v>1027</v>
      </c>
      <c r="S926" s="179" t="s">
        <v>135</v>
      </c>
      <c r="T926" s="176" t="s">
        <v>381</v>
      </c>
      <c r="U926" s="180" t="s">
        <v>1028</v>
      </c>
      <c r="V926" s="171"/>
      <c r="W926" s="170"/>
      <c r="X926" s="170"/>
      <c r="Y926" s="170"/>
    </row>
    <row r="927" spans="1:25" s="19" customFormat="1" x14ac:dyDescent="0.2">
      <c r="A927" s="171">
        <v>39990</v>
      </c>
      <c r="B927" s="184" t="s">
        <v>1561</v>
      </c>
      <c r="C927" s="184" t="s">
        <v>304</v>
      </c>
      <c r="D927" s="184" t="s">
        <v>140</v>
      </c>
      <c r="E927" s="184" t="s">
        <v>143</v>
      </c>
      <c r="F927" s="185">
        <v>36206</v>
      </c>
      <c r="G927" s="177">
        <v>1999</v>
      </c>
      <c r="H927" s="171" t="s">
        <v>25</v>
      </c>
      <c r="I927" s="171" t="str">
        <f t="shared" si="53"/>
        <v>CO</v>
      </c>
      <c r="J927" s="171" t="str">
        <f t="shared" si="52"/>
        <v>CO</v>
      </c>
      <c r="K927" s="171" t="str">
        <f t="shared" si="54"/>
        <v>Mountain</v>
      </c>
      <c r="L927" s="171" t="str">
        <f>INDEX('State '!$A$1:$C$62,MATCH($I927,'State '!$B:$B,0),3)</f>
        <v>Mountain</v>
      </c>
      <c r="M927" s="171" t="str">
        <f>INDEX('State '!$A$1:$C$62,MATCH($J927,'State '!$B:$B,0),3)</f>
        <v>Mountain</v>
      </c>
      <c r="N927" s="171"/>
      <c r="O927" s="178">
        <v>240</v>
      </c>
      <c r="P927" s="178">
        <v>266</v>
      </c>
      <c r="Q927" s="178">
        <v>300</v>
      </c>
      <c r="R927" s="177">
        <v>22</v>
      </c>
      <c r="S927" s="171" t="s">
        <v>135</v>
      </c>
      <c r="T927" s="171" t="s">
        <v>381</v>
      </c>
      <c r="U927" s="171" t="s">
        <v>1562</v>
      </c>
      <c r="V927" s="171"/>
      <c r="W927" s="170"/>
      <c r="X927" s="170"/>
      <c r="Y927" s="170"/>
    </row>
    <row r="928" spans="1:25" s="19" customFormat="1" x14ac:dyDescent="0.2">
      <c r="A928" s="196">
        <v>39990</v>
      </c>
      <c r="B928" s="172" t="s">
        <v>1763</v>
      </c>
      <c r="C928" s="172" t="s">
        <v>379</v>
      </c>
      <c r="D928" s="172" t="s">
        <v>136</v>
      </c>
      <c r="E928" s="184" t="s">
        <v>143</v>
      </c>
      <c r="F928" s="185">
        <v>35521</v>
      </c>
      <c r="G928" s="177">
        <v>1997</v>
      </c>
      <c r="H928" s="171" t="s">
        <v>37</v>
      </c>
      <c r="I928" s="171" t="str">
        <f t="shared" si="53"/>
        <v>OK</v>
      </c>
      <c r="J928" s="171" t="str">
        <f t="shared" si="52"/>
        <v>OK</v>
      </c>
      <c r="K928" s="171" t="str">
        <f t="shared" si="54"/>
        <v>South Central</v>
      </c>
      <c r="L928" s="171" t="str">
        <f>INDEX('State '!$A$1:$C$62,MATCH($I928,'State '!$B:$B,0),3)</f>
        <v>South Central</v>
      </c>
      <c r="M928" s="171" t="str">
        <f>INDEX('State '!$A$1:$C$62,MATCH($J928,'State '!$B:$B,0),3)</f>
        <v>South Central</v>
      </c>
      <c r="N928" s="171"/>
      <c r="O928" s="178">
        <v>75</v>
      </c>
      <c r="P928" s="178">
        <v>130</v>
      </c>
      <c r="Q928" s="177">
        <v>255</v>
      </c>
      <c r="R928" s="177">
        <v>24</v>
      </c>
      <c r="S928" s="171" t="s">
        <v>138</v>
      </c>
      <c r="T928" s="171" t="s">
        <v>187</v>
      </c>
      <c r="U928" s="171" t="s">
        <v>382</v>
      </c>
      <c r="V928" s="171"/>
      <c r="W928" s="170"/>
      <c r="X928" s="170"/>
      <c r="Y928" s="206"/>
    </row>
    <row r="929" spans="1:25" s="19" customFormat="1" x14ac:dyDescent="0.2">
      <c r="A929" s="171">
        <v>42853</v>
      </c>
      <c r="B929" s="184" t="s">
        <v>2308</v>
      </c>
      <c r="C929" s="184" t="s">
        <v>2088</v>
      </c>
      <c r="D929" s="184" t="s">
        <v>136</v>
      </c>
      <c r="E929" s="184" t="s">
        <v>143</v>
      </c>
      <c r="F929" s="185">
        <v>42825</v>
      </c>
      <c r="G929" s="177">
        <v>2017</v>
      </c>
      <c r="H929" s="171" t="s">
        <v>410</v>
      </c>
      <c r="I929" s="171" t="str">
        <f t="shared" si="53"/>
        <v>TX</v>
      </c>
      <c r="J929" s="171" t="str">
        <f t="shared" si="52"/>
        <v>MX</v>
      </c>
      <c r="K929" s="176" t="str">
        <f t="shared" si="54"/>
        <v>South Central, Mexico</v>
      </c>
      <c r="L929" s="171" t="str">
        <f>INDEX('State '!$A$1:$C$62,MATCH($I929,'State '!$B:$B,0),3)</f>
        <v>South Central</v>
      </c>
      <c r="M929" s="171" t="str">
        <f>INDEX('State '!$A$1:$C$62,MATCH($J929,'State '!$B:$B,0),3)</f>
        <v>Mexico</v>
      </c>
      <c r="N929" s="171"/>
      <c r="O929" s="178">
        <v>3.6</v>
      </c>
      <c r="P929" s="178">
        <v>148</v>
      </c>
      <c r="Q929" s="178">
        <v>1400</v>
      </c>
      <c r="R929" s="177">
        <v>42</v>
      </c>
      <c r="S929" s="171" t="s">
        <v>135</v>
      </c>
      <c r="T929" s="171" t="s">
        <v>381</v>
      </c>
      <c r="U929" s="171" t="s">
        <v>2252</v>
      </c>
      <c r="V929" s="171" t="s">
        <v>2239</v>
      </c>
      <c r="W929" s="170"/>
      <c r="X929" s="170"/>
      <c r="Y929" s="170"/>
    </row>
    <row r="930" spans="1:25" s="19" customFormat="1" x14ac:dyDescent="0.2">
      <c r="A930" s="171">
        <v>39990</v>
      </c>
      <c r="B930" s="184" t="s">
        <v>1435</v>
      </c>
      <c r="C930" s="184" t="s">
        <v>356</v>
      </c>
      <c r="D930" s="184" t="s">
        <v>136</v>
      </c>
      <c r="E930" s="184" t="s">
        <v>143</v>
      </c>
      <c r="F930" s="185">
        <v>37194</v>
      </c>
      <c r="G930" s="177">
        <v>2001</v>
      </c>
      <c r="H930" s="171" t="s">
        <v>1436</v>
      </c>
      <c r="I930" s="171" t="str">
        <f t="shared" si="53"/>
        <v>LA</v>
      </c>
      <c r="J930" s="171" t="str">
        <f t="shared" si="52"/>
        <v>AR</v>
      </c>
      <c r="K930" s="171" t="str">
        <f t="shared" si="54"/>
        <v>South Central</v>
      </c>
      <c r="L930" s="171" t="str">
        <f>INDEX('State '!$A$1:$C$62,MATCH($I930,'State '!$B:$B,0),3)</f>
        <v>South Central</v>
      </c>
      <c r="M930" s="171" t="str">
        <f>INDEX('State '!$A$1:$C$62,MATCH($J930,'State '!$B:$B,0),3)</f>
        <v>South Central</v>
      </c>
      <c r="N930" s="171"/>
      <c r="O930" s="178">
        <v>45</v>
      </c>
      <c r="P930" s="178">
        <v>41.7</v>
      </c>
      <c r="Q930" s="178">
        <v>427</v>
      </c>
      <c r="R930" s="177">
        <v>30</v>
      </c>
      <c r="S930" s="171" t="s">
        <v>135</v>
      </c>
      <c r="T930" s="171" t="s">
        <v>381</v>
      </c>
      <c r="U930" s="171" t="s">
        <v>1437</v>
      </c>
      <c r="V930" s="171"/>
      <c r="W930" s="170"/>
      <c r="X930" s="170"/>
      <c r="Y930" s="170"/>
    </row>
    <row r="931" spans="1:25" s="19" customFormat="1" x14ac:dyDescent="0.2">
      <c r="A931" s="225">
        <v>43691</v>
      </c>
      <c r="B931" s="223" t="s">
        <v>2454</v>
      </c>
      <c r="C931" s="223" t="s">
        <v>266</v>
      </c>
      <c r="D931" s="223" t="s">
        <v>140</v>
      </c>
      <c r="E931" s="223" t="s">
        <v>143</v>
      </c>
      <c r="F931" s="63">
        <v>43579</v>
      </c>
      <c r="G931" s="104">
        <v>2019</v>
      </c>
      <c r="H931" s="225" t="s">
        <v>43</v>
      </c>
      <c r="I931" s="225" t="str">
        <f t="shared" si="53"/>
        <v>NM</v>
      </c>
      <c r="J931" s="225" t="str">
        <f t="shared" si="52"/>
        <v>NM</v>
      </c>
      <c r="K931" s="231" t="str">
        <f t="shared" si="54"/>
        <v>Mountain</v>
      </c>
      <c r="L931" s="225" t="str">
        <f>INDEX('State '!$A$1:$C$62,MATCH($I931,'State '!$B:$B,0),3)</f>
        <v>Mountain</v>
      </c>
      <c r="M931" s="225" t="str">
        <f>INDEX('State '!$A$1:$C$62,MATCH($J931,'State '!$B:$B,0),3)</f>
        <v>Mountain</v>
      </c>
      <c r="N931" s="225"/>
      <c r="O931" s="178">
        <v>1.5</v>
      </c>
      <c r="P931" s="199"/>
      <c r="Q931" s="165">
        <v>130</v>
      </c>
      <c r="R931" s="104"/>
      <c r="S931" s="225" t="s">
        <v>138</v>
      </c>
      <c r="T931" s="225" t="s">
        <v>381</v>
      </c>
      <c r="U931" s="225" t="s">
        <v>2467</v>
      </c>
      <c r="V931" s="225" t="s">
        <v>2236</v>
      </c>
      <c r="W931" s="223"/>
      <c r="X931" s="223"/>
      <c r="Y931" s="226"/>
    </row>
    <row r="932" spans="1:25" s="19" customFormat="1" x14ac:dyDescent="0.2">
      <c r="A932" s="171">
        <v>41426</v>
      </c>
      <c r="B932" s="172" t="s">
        <v>1874</v>
      </c>
      <c r="C932" s="172" t="s">
        <v>1875</v>
      </c>
      <c r="D932" s="172" t="s">
        <v>134</v>
      </c>
      <c r="E932" s="173" t="s">
        <v>143</v>
      </c>
      <c r="F932" s="174">
        <v>41417</v>
      </c>
      <c r="G932" s="181">
        <v>2013</v>
      </c>
      <c r="H932" s="171" t="s">
        <v>6</v>
      </c>
      <c r="I932" s="171" t="str">
        <f t="shared" si="53"/>
        <v>TX</v>
      </c>
      <c r="J932" s="171" t="str">
        <f t="shared" si="52"/>
        <v>TX</v>
      </c>
      <c r="K932" s="171" t="str">
        <f t="shared" si="54"/>
        <v>South Central</v>
      </c>
      <c r="L932" s="171" t="str">
        <f>INDEX('State '!$A$1:$C$62,MATCH($I932,'State '!$B:$B,0),3)</f>
        <v>South Central</v>
      </c>
      <c r="M932" s="171" t="str">
        <f>INDEX('State '!$A$1:$C$62,MATCH($J932,'State '!$B:$B,0),3)</f>
        <v>South Central</v>
      </c>
      <c r="N932" s="171"/>
      <c r="O932" s="178">
        <v>0</v>
      </c>
      <c r="P932" s="177">
        <v>19.7</v>
      </c>
      <c r="Q932" s="177">
        <v>400</v>
      </c>
      <c r="R932" s="178">
        <v>24</v>
      </c>
      <c r="S932" s="179" t="s">
        <v>1870</v>
      </c>
      <c r="T932" s="176" t="s">
        <v>381</v>
      </c>
      <c r="U932" s="180" t="s">
        <v>1876</v>
      </c>
      <c r="V932" s="171"/>
      <c r="W932" s="170"/>
      <c r="X932" s="170"/>
      <c r="Y932" s="170"/>
    </row>
    <row r="933" spans="1:25" s="19" customFormat="1" x14ac:dyDescent="0.2">
      <c r="A933" s="171">
        <v>40381</v>
      </c>
      <c r="B933" s="184" t="s">
        <v>870</v>
      </c>
      <c r="C933" s="184" t="s">
        <v>295</v>
      </c>
      <c r="D933" s="184" t="s">
        <v>134</v>
      </c>
      <c r="E933" s="184" t="s">
        <v>143</v>
      </c>
      <c r="F933" s="185">
        <v>39722</v>
      </c>
      <c r="G933" s="177">
        <v>2008</v>
      </c>
      <c r="H933" s="171" t="s">
        <v>6</v>
      </c>
      <c r="I933" s="171" t="str">
        <f t="shared" si="53"/>
        <v>TX</v>
      </c>
      <c r="J933" s="171" t="str">
        <f t="shared" si="52"/>
        <v>TX</v>
      </c>
      <c r="K933" s="171" t="str">
        <f t="shared" si="54"/>
        <v>South Central</v>
      </c>
      <c r="L933" s="171" t="str">
        <f>INDEX('State '!$A$1:$C$62,MATCH($I933,'State '!$B:$B,0),3)</f>
        <v>South Central</v>
      </c>
      <c r="M933" s="171" t="str">
        <f>INDEX('State '!$A$1:$C$62,MATCH($J933,'State '!$B:$B,0),3)</f>
        <v>South Central</v>
      </c>
      <c r="N933" s="171"/>
      <c r="O933" s="178">
        <v>60</v>
      </c>
      <c r="P933" s="178">
        <v>41.72</v>
      </c>
      <c r="Q933" s="178">
        <v>2500</v>
      </c>
      <c r="R933" s="177">
        <v>36</v>
      </c>
      <c r="S933" s="171" t="s">
        <v>135</v>
      </c>
      <c r="T933" s="171" t="s">
        <v>381</v>
      </c>
      <c r="U933" s="171" t="s">
        <v>871</v>
      </c>
      <c r="V933" s="171"/>
      <c r="W933" s="170"/>
      <c r="X933" s="170"/>
      <c r="Y933" s="170"/>
    </row>
    <row r="934" spans="1:25" s="19" customFormat="1" x14ac:dyDescent="0.2">
      <c r="A934" s="171">
        <v>43068</v>
      </c>
      <c r="B934" s="184" t="s">
        <v>2115</v>
      </c>
      <c r="C934" s="172" t="s">
        <v>206</v>
      </c>
      <c r="D934" s="184" t="s">
        <v>140</v>
      </c>
      <c r="E934" s="173" t="s">
        <v>143</v>
      </c>
      <c r="F934" s="185">
        <v>43040</v>
      </c>
      <c r="G934" s="177">
        <v>2017</v>
      </c>
      <c r="H934" s="171" t="s">
        <v>7</v>
      </c>
      <c r="I934" s="171" t="str">
        <f t="shared" si="53"/>
        <v>PA</v>
      </c>
      <c r="J934" s="171" t="str">
        <f t="shared" si="52"/>
        <v>PA</v>
      </c>
      <c r="K934" s="176" t="str">
        <f t="shared" si="54"/>
        <v>Northeast</v>
      </c>
      <c r="L934" s="171" t="str">
        <f>INDEX('State '!$A$1:$C$62,MATCH($I934,'State '!$B:$B,0),3)</f>
        <v>Northeast</v>
      </c>
      <c r="M934" s="171" t="str">
        <f>INDEX('State '!$A$1:$C$62,MATCH($J934,'State '!$B:$B,0),3)</f>
        <v>Northeast</v>
      </c>
      <c r="N934" s="171"/>
      <c r="O934" s="178">
        <v>87.4</v>
      </c>
      <c r="P934" s="178">
        <v>7</v>
      </c>
      <c r="Q934" s="178">
        <v>180</v>
      </c>
      <c r="R934" s="177">
        <v>36</v>
      </c>
      <c r="S934" s="171" t="s">
        <v>135</v>
      </c>
      <c r="T934" s="171" t="s">
        <v>381</v>
      </c>
      <c r="U934" s="171" t="s">
        <v>2116</v>
      </c>
      <c r="V934" s="171" t="s">
        <v>2236</v>
      </c>
      <c r="W934" s="170"/>
      <c r="X934" s="170"/>
      <c r="Y934" s="170"/>
    </row>
    <row r="935" spans="1:25" s="19" customFormat="1" x14ac:dyDescent="0.2">
      <c r="A935" s="225">
        <v>44162</v>
      </c>
      <c r="B935" s="223" t="s">
        <v>3019</v>
      </c>
      <c r="C935" s="223" t="s">
        <v>260</v>
      </c>
      <c r="D935" s="223" t="s">
        <v>140</v>
      </c>
      <c r="E935" s="223" t="s">
        <v>143</v>
      </c>
      <c r="F935" s="63">
        <v>44133</v>
      </c>
      <c r="G935" s="104">
        <v>2020</v>
      </c>
      <c r="H935" s="225" t="s">
        <v>34</v>
      </c>
      <c r="I935" s="225" t="str">
        <f t="shared" si="53"/>
        <v>WI</v>
      </c>
      <c r="J935" s="225" t="str">
        <f t="shared" si="52"/>
        <v>WI</v>
      </c>
      <c r="K935" s="231" t="str">
        <f t="shared" si="54"/>
        <v>Midwest</v>
      </c>
      <c r="L935" s="225" t="str">
        <f>INDEX('State '!$A$1:$C$62,MATCH($I935,'State '!$B:$B,0),3)</f>
        <v>Midwest</v>
      </c>
      <c r="M935" s="225" t="str">
        <f>INDEX('State '!$A$1:$C$62,MATCH($J935,'State '!$B:$B,0),3)</f>
        <v>Midwest</v>
      </c>
      <c r="N935" s="225"/>
      <c r="O935" s="178">
        <v>24.6</v>
      </c>
      <c r="P935" s="178">
        <v>7.4</v>
      </c>
      <c r="Q935" s="165">
        <v>15</v>
      </c>
      <c r="R935" s="104">
        <v>8</v>
      </c>
      <c r="S935" s="225" t="s">
        <v>135</v>
      </c>
      <c r="T935" s="225" t="s">
        <v>381</v>
      </c>
      <c r="U935" s="225" t="s">
        <v>3020</v>
      </c>
      <c r="V935" s="225" t="s">
        <v>2236</v>
      </c>
      <c r="W935" s="223" t="s">
        <v>3021</v>
      </c>
      <c r="X935" s="223" t="s">
        <v>2908</v>
      </c>
      <c r="Y935" s="226"/>
    </row>
    <row r="936" spans="1:25" s="19" customFormat="1" x14ac:dyDescent="0.2">
      <c r="A936" s="171">
        <v>43124</v>
      </c>
      <c r="B936" s="184" t="s">
        <v>2066</v>
      </c>
      <c r="C936" s="184" t="s">
        <v>288</v>
      </c>
      <c r="D936" s="184" t="s">
        <v>1935</v>
      </c>
      <c r="E936" s="184" t="s">
        <v>143</v>
      </c>
      <c r="F936" s="185">
        <v>42978</v>
      </c>
      <c r="G936" s="177">
        <v>2017</v>
      </c>
      <c r="H936" s="171" t="s">
        <v>2067</v>
      </c>
      <c r="I936" s="171" t="str">
        <f t="shared" si="53"/>
        <v>IL</v>
      </c>
      <c r="J936" s="171" t="str">
        <f t="shared" si="52"/>
        <v>MS</v>
      </c>
      <c r="K936" s="176" t="str">
        <f t="shared" si="54"/>
        <v>Midwest, South Central</v>
      </c>
      <c r="L936" s="171" t="str">
        <f>INDEX('State '!$A$1:$C$62,MATCH($I936,'State '!$B:$B,0),3)</f>
        <v>Midwest</v>
      </c>
      <c r="M936" s="171" t="str">
        <f>INDEX('State '!$A$1:$C$62,MATCH($J936,'State '!$B:$B,0),3)</f>
        <v>South Central</v>
      </c>
      <c r="N936" s="171"/>
      <c r="O936" s="178">
        <v>51</v>
      </c>
      <c r="P936" s="178"/>
      <c r="Q936" s="178">
        <v>800</v>
      </c>
      <c r="R936" s="177"/>
      <c r="S936" s="171" t="s">
        <v>135</v>
      </c>
      <c r="T936" s="171" t="s">
        <v>381</v>
      </c>
      <c r="U936" s="171" t="s">
        <v>2257</v>
      </c>
      <c r="V936" s="171" t="s">
        <v>2239</v>
      </c>
      <c r="W936" s="170"/>
      <c r="X936" s="170"/>
      <c r="Y936" s="170"/>
    </row>
    <row r="937" spans="1:25" s="19" customFormat="1" x14ac:dyDescent="0.2">
      <c r="A937" s="171">
        <v>39990</v>
      </c>
      <c r="B937" s="184" t="s">
        <v>844</v>
      </c>
      <c r="C937" s="184" t="s">
        <v>288</v>
      </c>
      <c r="D937" s="184" t="s">
        <v>140</v>
      </c>
      <c r="E937" s="184" t="s">
        <v>143</v>
      </c>
      <c r="F937" s="185">
        <v>39767</v>
      </c>
      <c r="G937" s="177">
        <v>2008</v>
      </c>
      <c r="H937" s="171" t="s">
        <v>6</v>
      </c>
      <c r="I937" s="171" t="str">
        <f t="shared" si="53"/>
        <v>TX</v>
      </c>
      <c r="J937" s="171" t="str">
        <f t="shared" si="52"/>
        <v>TX</v>
      </c>
      <c r="K937" s="171" t="str">
        <f t="shared" si="54"/>
        <v>South Central</v>
      </c>
      <c r="L937" s="171" t="str">
        <f>INDEX('State '!$A$1:$C$62,MATCH($I937,'State '!$B:$B,0),3)</f>
        <v>South Central</v>
      </c>
      <c r="M937" s="171" t="str">
        <f>INDEX('State '!$A$1:$C$62,MATCH($J937,'State '!$B:$B,0),3)</f>
        <v>South Central</v>
      </c>
      <c r="N937" s="171"/>
      <c r="O937" s="178">
        <v>23.1</v>
      </c>
      <c r="P937" s="178">
        <v>6.6</v>
      </c>
      <c r="Q937" s="178">
        <v>95</v>
      </c>
      <c r="R937" s="177">
        <v>36</v>
      </c>
      <c r="S937" s="171" t="s">
        <v>135</v>
      </c>
      <c r="T937" s="171" t="s">
        <v>381</v>
      </c>
      <c r="U937" s="171" t="s">
        <v>845</v>
      </c>
      <c r="V937" s="171"/>
      <c r="W937" s="170"/>
      <c r="X937" s="170"/>
      <c r="Y937" s="170"/>
    </row>
    <row r="938" spans="1:25" s="19" customFormat="1" x14ac:dyDescent="0.2">
      <c r="A938" s="171">
        <v>39990</v>
      </c>
      <c r="B938" s="184" t="s">
        <v>842</v>
      </c>
      <c r="C938" s="184" t="s">
        <v>288</v>
      </c>
      <c r="D938" s="184" t="s">
        <v>140</v>
      </c>
      <c r="E938" s="184" t="s">
        <v>143</v>
      </c>
      <c r="F938" s="185">
        <v>39479</v>
      </c>
      <c r="G938" s="177">
        <v>2008</v>
      </c>
      <c r="H938" s="171" t="s">
        <v>0</v>
      </c>
      <c r="I938" s="171" t="str">
        <f t="shared" si="53"/>
        <v>LA</v>
      </c>
      <c r="J938" s="171" t="str">
        <f t="shared" si="52"/>
        <v>LA</v>
      </c>
      <c r="K938" s="171" t="str">
        <f t="shared" si="54"/>
        <v>South Central</v>
      </c>
      <c r="L938" s="171" t="str">
        <f>INDEX('State '!$A$1:$C$62,MATCH($I938,'State '!$B:$B,0),3)</f>
        <v>South Central</v>
      </c>
      <c r="M938" s="171" t="str">
        <f>INDEX('State '!$A$1:$C$62,MATCH($J938,'State '!$B:$B,0),3)</f>
        <v>South Central</v>
      </c>
      <c r="N938" s="171"/>
      <c r="O938" s="178">
        <v>20</v>
      </c>
      <c r="P938" s="178">
        <v>13.5</v>
      </c>
      <c r="Q938" s="178">
        <v>625</v>
      </c>
      <c r="R938" s="177">
        <v>36</v>
      </c>
      <c r="S938" s="171" t="s">
        <v>135</v>
      </c>
      <c r="T938" s="171" t="s">
        <v>381</v>
      </c>
      <c r="U938" s="171" t="s">
        <v>843</v>
      </c>
      <c r="V938" s="171"/>
      <c r="W938" s="170"/>
      <c r="X938" s="170"/>
      <c r="Y938" s="170"/>
    </row>
    <row r="939" spans="1:25" s="19" customFormat="1" x14ac:dyDescent="0.2">
      <c r="A939" s="171">
        <v>39990</v>
      </c>
      <c r="B939" s="184" t="s">
        <v>1085</v>
      </c>
      <c r="C939" s="184" t="s">
        <v>288</v>
      </c>
      <c r="D939" s="184" t="s">
        <v>140</v>
      </c>
      <c r="E939" s="184" t="s">
        <v>143</v>
      </c>
      <c r="F939" s="185">
        <v>38626</v>
      </c>
      <c r="G939" s="177">
        <v>2005</v>
      </c>
      <c r="H939" s="171" t="s">
        <v>0</v>
      </c>
      <c r="I939" s="171" t="str">
        <f t="shared" si="53"/>
        <v>LA</v>
      </c>
      <c r="J939" s="171" t="str">
        <f t="shared" si="52"/>
        <v>LA</v>
      </c>
      <c r="K939" s="171" t="str">
        <f t="shared" si="54"/>
        <v>South Central</v>
      </c>
      <c r="L939" s="171" t="str">
        <f>INDEX('State '!$A$1:$C$62,MATCH($I939,'State '!$B:$B,0),3)</f>
        <v>South Central</v>
      </c>
      <c r="M939" s="171" t="str">
        <f>INDEX('State '!$A$1:$C$62,MATCH($J939,'State '!$B:$B,0),3)</f>
        <v>South Central</v>
      </c>
      <c r="N939" s="171"/>
      <c r="O939" s="178">
        <v>39.9</v>
      </c>
      <c r="P939" s="178">
        <v>22.8</v>
      </c>
      <c r="Q939" s="178">
        <v>1100</v>
      </c>
      <c r="R939" s="177">
        <v>36</v>
      </c>
      <c r="S939" s="171" t="s">
        <v>135</v>
      </c>
      <c r="T939" s="171" t="s">
        <v>381</v>
      </c>
      <c r="U939" s="171" t="s">
        <v>1086</v>
      </c>
      <c r="V939" s="171"/>
      <c r="W939" s="170"/>
      <c r="X939" s="170"/>
      <c r="Y939" s="170"/>
    </row>
    <row r="940" spans="1:25" s="19" customFormat="1" x14ac:dyDescent="0.2">
      <c r="A940" s="171">
        <v>39990</v>
      </c>
      <c r="B940" s="172" t="s">
        <v>926</v>
      </c>
      <c r="C940" s="172" t="s">
        <v>288</v>
      </c>
      <c r="D940" s="172" t="s">
        <v>140</v>
      </c>
      <c r="E940" s="173" t="s">
        <v>143</v>
      </c>
      <c r="F940" s="174">
        <v>39406</v>
      </c>
      <c r="G940" s="181">
        <v>2007</v>
      </c>
      <c r="H940" s="171" t="s">
        <v>433</v>
      </c>
      <c r="I940" s="171" t="str">
        <f t="shared" si="53"/>
        <v>TX</v>
      </c>
      <c r="J940" s="171" t="str">
        <f t="shared" si="52"/>
        <v>LA</v>
      </c>
      <c r="K940" s="171" t="str">
        <f t="shared" si="54"/>
        <v>South Central</v>
      </c>
      <c r="L940" s="171" t="str">
        <f>INDEX('State '!$A$1:$C$62,MATCH($I940,'State '!$B:$B,0),3)</f>
        <v>South Central</v>
      </c>
      <c r="M940" s="171" t="str">
        <f>INDEX('State '!$A$1:$C$62,MATCH($J940,'State '!$B:$B,0),3)</f>
        <v>South Central</v>
      </c>
      <c r="N940" s="171"/>
      <c r="O940" s="178">
        <v>178.9</v>
      </c>
      <c r="P940" s="177">
        <v>45</v>
      </c>
      <c r="Q940" s="177">
        <v>625</v>
      </c>
      <c r="R940" s="178">
        <v>36</v>
      </c>
      <c r="S940" s="179" t="s">
        <v>135</v>
      </c>
      <c r="T940" s="176" t="s">
        <v>381</v>
      </c>
      <c r="U940" s="180" t="s">
        <v>843</v>
      </c>
      <c r="V940" s="171"/>
      <c r="W940" s="170"/>
      <c r="X940" s="170"/>
      <c r="Y940" s="170"/>
    </row>
    <row r="941" spans="1:25" s="19" customFormat="1" x14ac:dyDescent="0.2">
      <c r="A941" s="171">
        <v>39990</v>
      </c>
      <c r="B941" s="184" t="s">
        <v>1609</v>
      </c>
      <c r="C941" s="184" t="s">
        <v>288</v>
      </c>
      <c r="D941" s="184" t="s">
        <v>140</v>
      </c>
      <c r="E941" s="184" t="s">
        <v>143</v>
      </c>
      <c r="F941" s="185">
        <v>35886</v>
      </c>
      <c r="G941" s="177">
        <v>1998</v>
      </c>
      <c r="H941" s="171" t="s">
        <v>1128</v>
      </c>
      <c r="I941" s="171" t="str">
        <f t="shared" si="53"/>
        <v>GM</v>
      </c>
      <c r="J941" s="171" t="str">
        <f t="shared" si="52"/>
        <v>LA</v>
      </c>
      <c r="K941" s="171" t="str">
        <f t="shared" si="54"/>
        <v>Gulf of Mexico, South Central</v>
      </c>
      <c r="L941" s="171" t="str">
        <f>INDEX('State '!$A$1:$C$62,MATCH($I941,'State '!$B:$B,0),3)</f>
        <v>Gulf of Mexico</v>
      </c>
      <c r="M941" s="171" t="str">
        <f>INDEX('State '!$A$1:$C$62,MATCH($J941,'State '!$B:$B,0),3)</f>
        <v>South Central</v>
      </c>
      <c r="N941" s="171"/>
      <c r="O941" s="178">
        <v>52.2</v>
      </c>
      <c r="P941" s="178"/>
      <c r="Q941" s="178">
        <v>500</v>
      </c>
      <c r="R941" s="177"/>
      <c r="S941" s="171" t="s">
        <v>135</v>
      </c>
      <c r="T941" s="171" t="s">
        <v>381</v>
      </c>
      <c r="U941" s="171" t="s">
        <v>1610</v>
      </c>
      <c r="V941" s="171"/>
      <c r="W941" s="170"/>
      <c r="X941" s="170"/>
      <c r="Y941" s="170"/>
    </row>
    <row r="942" spans="1:25" s="19" customFormat="1" x14ac:dyDescent="0.2">
      <c r="A942" s="171">
        <v>39990</v>
      </c>
      <c r="B942" s="184" t="s">
        <v>2129</v>
      </c>
      <c r="C942" s="184" t="s">
        <v>287</v>
      </c>
      <c r="D942" s="184" t="s">
        <v>134</v>
      </c>
      <c r="E942" s="184" t="s">
        <v>143</v>
      </c>
      <c r="F942" s="185">
        <v>39539</v>
      </c>
      <c r="G942" s="177">
        <v>2008</v>
      </c>
      <c r="H942" s="171" t="s">
        <v>836</v>
      </c>
      <c r="I942" s="171" t="str">
        <f t="shared" si="53"/>
        <v>NV</v>
      </c>
      <c r="J942" s="171" t="str">
        <f t="shared" si="52"/>
        <v>CA</v>
      </c>
      <c r="K942" s="171" t="str">
        <f t="shared" si="54"/>
        <v>Mountain, Pacific</v>
      </c>
      <c r="L942" s="171" t="str">
        <f>INDEX('State '!$A$1:$C$62,MATCH($I942,'State '!$B:$B,0),3)</f>
        <v>Mountain</v>
      </c>
      <c r="M942" s="171" t="str">
        <f>INDEX('State '!$A$1:$C$62,MATCH($J942,'State '!$B:$B,0),3)</f>
        <v>Pacific</v>
      </c>
      <c r="N942" s="171"/>
      <c r="O942" s="178">
        <v>17.420000000000002</v>
      </c>
      <c r="P942" s="178">
        <v>0.2</v>
      </c>
      <c r="Q942" s="178">
        <v>40</v>
      </c>
      <c r="R942" s="177"/>
      <c r="S942" s="171" t="s">
        <v>135</v>
      </c>
      <c r="T942" s="171" t="s">
        <v>381</v>
      </c>
      <c r="U942" s="171" t="s">
        <v>837</v>
      </c>
      <c r="V942" s="171"/>
      <c r="W942" s="170"/>
      <c r="X942" s="170"/>
      <c r="Y942" s="170"/>
    </row>
    <row r="943" spans="1:25" s="19" customFormat="1" x14ac:dyDescent="0.2">
      <c r="A943" s="171">
        <v>42600</v>
      </c>
      <c r="B943" s="184" t="s">
        <v>1895</v>
      </c>
      <c r="C943" s="184" t="s">
        <v>230</v>
      </c>
      <c r="D943" s="184" t="s">
        <v>134</v>
      </c>
      <c r="E943" s="184" t="s">
        <v>143</v>
      </c>
      <c r="F943" s="185">
        <v>42312</v>
      </c>
      <c r="G943" s="177">
        <v>2015</v>
      </c>
      <c r="H943" s="171" t="s">
        <v>10</v>
      </c>
      <c r="I943" s="171" t="str">
        <f t="shared" si="53"/>
        <v>NY</v>
      </c>
      <c r="J943" s="171" t="str">
        <f t="shared" si="52"/>
        <v>NY</v>
      </c>
      <c r="K943" s="171" t="str">
        <f t="shared" si="54"/>
        <v>Northeast</v>
      </c>
      <c r="L943" s="171" t="str">
        <f>INDEX('State '!$A$1:$C$62,MATCH($I943,'State '!$B:$B,0),3)</f>
        <v>Northeast</v>
      </c>
      <c r="M943" s="171" t="str">
        <f>INDEX('State '!$A$1:$C$62,MATCH($J943,'State '!$B:$B,0),3)</f>
        <v>Northeast</v>
      </c>
      <c r="N943" s="171"/>
      <c r="O943" s="178">
        <v>43.7</v>
      </c>
      <c r="P943" s="178">
        <v>17</v>
      </c>
      <c r="Q943" s="178">
        <v>54</v>
      </c>
      <c r="R943" s="177" t="s">
        <v>736</v>
      </c>
      <c r="S943" s="171" t="s">
        <v>135</v>
      </c>
      <c r="T943" s="171" t="s">
        <v>381</v>
      </c>
      <c r="U943" s="171" t="s">
        <v>1946</v>
      </c>
      <c r="V943" s="171" t="s">
        <v>2236</v>
      </c>
      <c r="W943" s="170"/>
      <c r="X943" s="170"/>
      <c r="Y943" s="170"/>
    </row>
    <row r="944" spans="1:25" s="19" customFormat="1" x14ac:dyDescent="0.2">
      <c r="A944" s="171">
        <v>39990</v>
      </c>
      <c r="B944" s="184" t="s">
        <v>819</v>
      </c>
      <c r="C944" s="184" t="s">
        <v>286</v>
      </c>
      <c r="D944" s="184" t="s">
        <v>140</v>
      </c>
      <c r="E944" s="184" t="s">
        <v>143</v>
      </c>
      <c r="F944" s="185">
        <v>39539</v>
      </c>
      <c r="G944" s="177">
        <v>2008</v>
      </c>
      <c r="H944" s="171" t="s">
        <v>820</v>
      </c>
      <c r="I944" s="171" t="str">
        <f t="shared" si="53"/>
        <v>IN</v>
      </c>
      <c r="J944" s="171" t="str">
        <f t="shared" si="52"/>
        <v>OH</v>
      </c>
      <c r="K944" s="171" t="str">
        <f t="shared" si="54"/>
        <v>Midwest, Northeast</v>
      </c>
      <c r="L944" s="171" t="str">
        <f>INDEX('State '!$A$1:$C$62,MATCH($I944,'State '!$B:$B,0),3)</f>
        <v>Midwest</v>
      </c>
      <c r="M944" s="171" t="str">
        <f>INDEX('State '!$A$1:$C$62,MATCH($J944,'State '!$B:$B,0),3)</f>
        <v>Northeast</v>
      </c>
      <c r="N944" s="171"/>
      <c r="O944" s="178">
        <v>55.8</v>
      </c>
      <c r="P944" s="178">
        <v>31</v>
      </c>
      <c r="Q944" s="178">
        <v>500</v>
      </c>
      <c r="R944" s="177">
        <v>30</v>
      </c>
      <c r="S944" s="171" t="s">
        <v>135</v>
      </c>
      <c r="T944" s="171" t="s">
        <v>381</v>
      </c>
      <c r="U944" s="171" t="s">
        <v>821</v>
      </c>
      <c r="V944" s="171"/>
      <c r="W944" s="170"/>
      <c r="X944" s="170"/>
      <c r="Y944" s="170"/>
    </row>
    <row r="945" spans="1:263" s="19" customFormat="1" x14ac:dyDescent="0.2">
      <c r="A945" s="171">
        <v>39990</v>
      </c>
      <c r="B945" s="184" t="s">
        <v>1322</v>
      </c>
      <c r="C945" s="184" t="s">
        <v>266</v>
      </c>
      <c r="D945" s="184" t="s">
        <v>140</v>
      </c>
      <c r="E945" s="184" t="s">
        <v>143</v>
      </c>
      <c r="F945" s="185">
        <v>37408</v>
      </c>
      <c r="G945" s="177">
        <v>2002</v>
      </c>
      <c r="H945" s="171" t="s">
        <v>43</v>
      </c>
      <c r="I945" s="171" t="str">
        <f t="shared" si="53"/>
        <v>NM</v>
      </c>
      <c r="J945" s="171" t="str">
        <f t="shared" si="52"/>
        <v>NM</v>
      </c>
      <c r="K945" s="171" t="str">
        <f t="shared" si="54"/>
        <v>Mountain</v>
      </c>
      <c r="L945" s="171" t="str">
        <f>INDEX('State '!$A$1:$C$62,MATCH($I945,'State '!$B:$B,0),3)</f>
        <v>Mountain</v>
      </c>
      <c r="M945" s="171" t="str">
        <f>INDEX('State '!$A$1:$C$62,MATCH($J945,'State '!$B:$B,0),3)</f>
        <v>Mountain</v>
      </c>
      <c r="N945" s="171"/>
      <c r="O945" s="178">
        <v>0.03</v>
      </c>
      <c r="P945" s="178"/>
      <c r="Q945" s="178">
        <v>10</v>
      </c>
      <c r="R945" s="177"/>
      <c r="S945" s="171" t="s">
        <v>135</v>
      </c>
      <c r="T945" s="171" t="s">
        <v>381</v>
      </c>
      <c r="U945" s="171" t="s">
        <v>1323</v>
      </c>
      <c r="V945" s="171"/>
      <c r="W945" s="170"/>
      <c r="X945" s="170"/>
      <c r="Y945" s="170"/>
    </row>
    <row r="946" spans="1:263" s="19" customFormat="1" x14ac:dyDescent="0.2">
      <c r="A946" s="196">
        <v>39990</v>
      </c>
      <c r="B946" s="184" t="s">
        <v>1769</v>
      </c>
      <c r="C946" s="184" t="s">
        <v>266</v>
      </c>
      <c r="D946" s="184" t="s">
        <v>140</v>
      </c>
      <c r="E946" s="184" t="s">
        <v>143</v>
      </c>
      <c r="F946" s="185">
        <v>35765</v>
      </c>
      <c r="G946" s="177">
        <v>1997</v>
      </c>
      <c r="H946" s="171" t="s">
        <v>43</v>
      </c>
      <c r="I946" s="171" t="str">
        <f t="shared" si="53"/>
        <v>NM</v>
      </c>
      <c r="J946" s="171" t="str">
        <f t="shared" ref="J946:J980" si="55">RIGHT($H946,2)</f>
        <v>NM</v>
      </c>
      <c r="K946" s="171" t="str">
        <f t="shared" si="54"/>
        <v>Mountain</v>
      </c>
      <c r="L946" s="171" t="str">
        <f>INDEX('State '!$A$1:$C$62,MATCH($I946,'State '!$B:$B,0),3)</f>
        <v>Mountain</v>
      </c>
      <c r="M946" s="171" t="str">
        <f>INDEX('State '!$A$1:$C$62,MATCH($J946,'State '!$B:$B,0),3)</f>
        <v>Mountain</v>
      </c>
      <c r="N946" s="171"/>
      <c r="O946" s="178">
        <v>0.03</v>
      </c>
      <c r="P946" s="178"/>
      <c r="Q946" s="178">
        <v>26</v>
      </c>
      <c r="R946" s="177"/>
      <c r="S946" s="171" t="s">
        <v>135</v>
      </c>
      <c r="T946" s="171" t="s">
        <v>381</v>
      </c>
      <c r="U946" s="171" t="s">
        <v>1770</v>
      </c>
      <c r="V946" s="171"/>
      <c r="W946" s="170"/>
      <c r="X946" s="170"/>
      <c r="Y946" s="206"/>
    </row>
    <row r="947" spans="1:263" s="19" customFormat="1" x14ac:dyDescent="0.2">
      <c r="A947" s="171">
        <v>39990</v>
      </c>
      <c r="B947" s="184" t="s">
        <v>1915</v>
      </c>
      <c r="C947" s="184" t="s">
        <v>266</v>
      </c>
      <c r="D947" s="184" t="s">
        <v>140</v>
      </c>
      <c r="E947" s="184" t="s">
        <v>143</v>
      </c>
      <c r="F947" s="185">
        <v>36647</v>
      </c>
      <c r="G947" s="177">
        <v>2000</v>
      </c>
      <c r="H947" s="171" t="s">
        <v>1533</v>
      </c>
      <c r="I947" s="171" t="str">
        <f t="shared" si="53"/>
        <v>NM</v>
      </c>
      <c r="J947" s="171" t="str">
        <f t="shared" si="55"/>
        <v>CA</v>
      </c>
      <c r="K947" s="171" t="str">
        <f t="shared" si="54"/>
        <v>Mountain, Pacific</v>
      </c>
      <c r="L947" s="171" t="str">
        <f>INDEX('State '!$A$1:$C$62,MATCH($I947,'State '!$B:$B,0),3)</f>
        <v>Mountain</v>
      </c>
      <c r="M947" s="171" t="str">
        <f>INDEX('State '!$A$1:$C$62,MATCH($J947,'State '!$B:$B,0),3)</f>
        <v>Pacific</v>
      </c>
      <c r="N947" s="171"/>
      <c r="O947" s="178">
        <v>13</v>
      </c>
      <c r="P947" s="178"/>
      <c r="Q947" s="178">
        <v>136</v>
      </c>
      <c r="R947" s="177">
        <v>30</v>
      </c>
      <c r="S947" s="171" t="s">
        <v>135</v>
      </c>
      <c r="T947" s="171" t="s">
        <v>381</v>
      </c>
      <c r="U947" s="171" t="s">
        <v>1534</v>
      </c>
      <c r="V947" s="171"/>
      <c r="W947" s="170"/>
      <c r="X947" s="170"/>
      <c r="Y947" s="170"/>
    </row>
    <row r="948" spans="1:263" s="18" customFormat="1" x14ac:dyDescent="0.2">
      <c r="A948" s="171">
        <v>40248</v>
      </c>
      <c r="B948" s="184" t="s">
        <v>674</v>
      </c>
      <c r="C948" s="184" t="s">
        <v>266</v>
      </c>
      <c r="D948" s="184" t="s">
        <v>140</v>
      </c>
      <c r="E948" s="184" t="s">
        <v>143</v>
      </c>
      <c r="F948" s="185">
        <v>39864</v>
      </c>
      <c r="G948" s="177">
        <v>2009</v>
      </c>
      <c r="H948" s="171" t="s">
        <v>40</v>
      </c>
      <c r="I948" s="171" t="str">
        <f t="shared" si="53"/>
        <v>AZ</v>
      </c>
      <c r="J948" s="171" t="str">
        <f t="shared" si="55"/>
        <v>AZ</v>
      </c>
      <c r="K948" s="171" t="str">
        <f t="shared" si="54"/>
        <v>Mountain</v>
      </c>
      <c r="L948" s="171" t="str">
        <f>INDEX('State '!$A$1:$C$62,MATCH($I948,'State '!$B:$B,0),3)</f>
        <v>Mountain</v>
      </c>
      <c r="M948" s="171" t="str">
        <f>INDEX('State '!$A$1:$C$62,MATCH($J948,'State '!$B:$B,0),3)</f>
        <v>Mountain</v>
      </c>
      <c r="N948" s="171"/>
      <c r="O948" s="178">
        <v>957</v>
      </c>
      <c r="P948" s="178">
        <v>284</v>
      </c>
      <c r="Q948" s="178">
        <v>500</v>
      </c>
      <c r="R948" s="177" t="s">
        <v>675</v>
      </c>
      <c r="S948" s="171" t="s">
        <v>135</v>
      </c>
      <c r="T948" s="171" t="s">
        <v>381</v>
      </c>
      <c r="U948" s="171" t="s">
        <v>676</v>
      </c>
      <c r="V948" s="171"/>
      <c r="W948" s="170"/>
      <c r="X948" s="170"/>
      <c r="Y948" s="170"/>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9"/>
      <c r="CO948" s="19"/>
      <c r="CP948" s="19"/>
      <c r="CQ948" s="19"/>
      <c r="CR948" s="19"/>
      <c r="CS948" s="19"/>
      <c r="CT948" s="19"/>
      <c r="CU948" s="19"/>
      <c r="CV948" s="19"/>
      <c r="CW948" s="19"/>
      <c r="CX948" s="19"/>
      <c r="CY948" s="19"/>
      <c r="CZ948" s="19"/>
      <c r="DA948" s="19"/>
      <c r="DB948" s="19"/>
      <c r="DC948" s="19"/>
      <c r="DD948" s="19"/>
      <c r="DE948" s="19"/>
      <c r="DF948" s="19"/>
      <c r="DG948" s="19"/>
      <c r="DH948" s="19"/>
      <c r="DI948" s="19"/>
      <c r="DJ948" s="19"/>
      <c r="DK948" s="19"/>
      <c r="DL948" s="19"/>
      <c r="DM948" s="19"/>
      <c r="DN948" s="19"/>
      <c r="DO948" s="19"/>
      <c r="DP948" s="19"/>
      <c r="DQ948" s="19"/>
      <c r="DR948" s="19"/>
      <c r="DS948" s="19"/>
      <c r="DT948" s="19"/>
      <c r="DU948" s="19"/>
      <c r="DV948" s="19"/>
      <c r="DW948" s="19"/>
      <c r="DX948" s="19"/>
      <c r="DY948" s="19"/>
      <c r="DZ948" s="19"/>
      <c r="EA948" s="19"/>
      <c r="EB948" s="19"/>
      <c r="EC948" s="19"/>
      <c r="ED948" s="19"/>
      <c r="EE948" s="19"/>
      <c r="EF948" s="19"/>
      <c r="EG948" s="19"/>
      <c r="EH948" s="19"/>
      <c r="EI948" s="19"/>
      <c r="EJ948" s="19"/>
      <c r="EK948" s="19"/>
      <c r="EL948" s="19"/>
      <c r="EM948" s="19"/>
      <c r="EN948" s="19"/>
      <c r="EO948" s="19"/>
      <c r="EP948" s="19"/>
      <c r="EQ948" s="19"/>
      <c r="ER948" s="19"/>
      <c r="ES948" s="19"/>
      <c r="ET948" s="19"/>
      <c r="EU948" s="19"/>
      <c r="EV948" s="19"/>
      <c r="EW948" s="19"/>
      <c r="EX948" s="19"/>
      <c r="EY948" s="19"/>
      <c r="EZ948" s="19"/>
      <c r="FA948" s="19"/>
      <c r="FB948" s="19"/>
      <c r="FC948" s="19"/>
      <c r="FD948" s="19"/>
      <c r="FE948" s="19"/>
      <c r="FF948" s="19"/>
      <c r="FG948" s="19"/>
      <c r="FH948" s="19"/>
      <c r="FI948" s="19"/>
      <c r="FJ948" s="19"/>
      <c r="FK948" s="19"/>
      <c r="FL948" s="19"/>
      <c r="FM948" s="19"/>
      <c r="FN948" s="19"/>
      <c r="FO948" s="19"/>
      <c r="FP948" s="19"/>
      <c r="FQ948" s="19"/>
      <c r="FR948" s="19"/>
      <c r="FS948" s="19"/>
      <c r="FT948" s="19"/>
      <c r="FU948" s="19"/>
      <c r="FV948" s="19"/>
      <c r="FW948" s="19"/>
      <c r="FX948" s="19"/>
      <c r="FY948" s="19"/>
      <c r="FZ948" s="19"/>
      <c r="GA948" s="19"/>
      <c r="GB948" s="19"/>
      <c r="GC948" s="19"/>
      <c r="GD948" s="19"/>
      <c r="GE948" s="19"/>
      <c r="GF948" s="19"/>
      <c r="GG948" s="19"/>
      <c r="GH948" s="19"/>
      <c r="GI948" s="19"/>
      <c r="GJ948" s="19"/>
      <c r="GK948" s="19"/>
      <c r="GL948" s="19"/>
      <c r="GM948" s="19"/>
      <c r="GN948" s="19"/>
      <c r="GO948" s="19"/>
      <c r="GP948" s="19"/>
      <c r="GQ948" s="19"/>
      <c r="GR948" s="19"/>
      <c r="GS948" s="19"/>
      <c r="GT948" s="19"/>
      <c r="GU948" s="19"/>
      <c r="GV948" s="19"/>
      <c r="GW948" s="19"/>
      <c r="GX948" s="19"/>
      <c r="GY948" s="19"/>
      <c r="GZ948" s="19"/>
      <c r="HA948" s="19"/>
      <c r="HB948" s="19"/>
      <c r="HC948" s="19"/>
      <c r="HD948" s="19"/>
      <c r="HE948" s="19"/>
      <c r="HF948" s="19"/>
      <c r="HG948" s="19"/>
      <c r="HH948" s="19"/>
      <c r="HI948" s="19"/>
      <c r="HJ948" s="19"/>
      <c r="HK948" s="19"/>
      <c r="HL948" s="19"/>
      <c r="HM948" s="19"/>
      <c r="HN948" s="19"/>
      <c r="HO948" s="19"/>
      <c r="HP948" s="19"/>
      <c r="HQ948" s="19"/>
      <c r="HR948" s="19"/>
      <c r="HS948" s="19"/>
      <c r="HT948" s="19"/>
      <c r="HU948" s="19"/>
      <c r="HV948" s="19"/>
      <c r="HW948" s="19"/>
      <c r="HX948" s="19"/>
      <c r="HY948" s="19"/>
      <c r="HZ948" s="19"/>
      <c r="IA948" s="19"/>
      <c r="IB948" s="19"/>
      <c r="IC948" s="19"/>
      <c r="ID948" s="19"/>
      <c r="IE948" s="19"/>
      <c r="IF948" s="19"/>
      <c r="IG948" s="19"/>
      <c r="IH948" s="19"/>
      <c r="II948" s="19"/>
      <c r="IJ948" s="19"/>
      <c r="IK948" s="19"/>
      <c r="IL948" s="19"/>
      <c r="IM948" s="19"/>
      <c r="IN948" s="19"/>
      <c r="IO948" s="19"/>
      <c r="IP948" s="19"/>
      <c r="IQ948" s="19"/>
      <c r="IR948" s="19"/>
      <c r="IS948" s="19"/>
      <c r="IT948" s="19"/>
      <c r="IU948" s="19"/>
      <c r="IV948" s="19"/>
      <c r="IW948" s="19"/>
      <c r="IX948" s="19"/>
      <c r="IY948" s="19"/>
      <c r="IZ948" s="19"/>
      <c r="JA948" s="19"/>
    </row>
    <row r="949" spans="1:263" x14ac:dyDescent="0.2">
      <c r="A949" s="171">
        <v>39990</v>
      </c>
      <c r="B949" s="184" t="s">
        <v>1916</v>
      </c>
      <c r="C949" s="184" t="s">
        <v>266</v>
      </c>
      <c r="D949" s="184" t="s">
        <v>140</v>
      </c>
      <c r="E949" s="184" t="s">
        <v>143</v>
      </c>
      <c r="F949" s="185">
        <v>37424</v>
      </c>
      <c r="G949" s="177">
        <v>2002</v>
      </c>
      <c r="H949" s="171" t="s">
        <v>1343</v>
      </c>
      <c r="I949" s="171" t="str">
        <f t="shared" si="53"/>
        <v>NM</v>
      </c>
      <c r="J949" s="171" t="str">
        <f t="shared" si="55"/>
        <v>CA</v>
      </c>
      <c r="K949" s="171" t="str">
        <f t="shared" si="54"/>
        <v>Mountain, Pacific</v>
      </c>
      <c r="L949" s="171" t="str">
        <f>INDEX('State '!$A$1:$C$62,MATCH($I949,'State '!$B:$B,0),3)</f>
        <v>Mountain</v>
      </c>
      <c r="M949" s="171" t="str">
        <f>INDEX('State '!$A$1:$C$62,MATCH($J949,'State '!$B:$B,0),3)</f>
        <v>Pacific</v>
      </c>
      <c r="N949" s="171"/>
      <c r="O949" s="178">
        <v>93.3</v>
      </c>
      <c r="P949" s="178"/>
      <c r="Q949" s="178">
        <v>120</v>
      </c>
      <c r="R949" s="177">
        <v>30</v>
      </c>
      <c r="S949" s="171" t="s">
        <v>135</v>
      </c>
      <c r="T949" s="171" t="s">
        <v>381</v>
      </c>
      <c r="U949" s="171" t="s">
        <v>1348</v>
      </c>
      <c r="V949" s="171"/>
      <c r="W949" s="170"/>
      <c r="X949" s="170"/>
      <c r="Y949" s="170"/>
      <c r="Z949" s="93"/>
      <c r="AA949" s="93"/>
      <c r="AB949" s="93"/>
    </row>
    <row r="950" spans="1:263" x14ac:dyDescent="0.2">
      <c r="A950" s="171">
        <v>39990</v>
      </c>
      <c r="B950" s="184" t="s">
        <v>1182</v>
      </c>
      <c r="C950" s="184" t="s">
        <v>266</v>
      </c>
      <c r="D950" s="184" t="s">
        <v>140</v>
      </c>
      <c r="E950" s="184" t="s">
        <v>143</v>
      </c>
      <c r="F950" s="185">
        <v>38310</v>
      </c>
      <c r="G950" s="177">
        <v>2004</v>
      </c>
      <c r="H950" s="171" t="s">
        <v>1183</v>
      </c>
      <c r="I950" s="171" t="str">
        <f t="shared" si="53"/>
        <v>NM</v>
      </c>
      <c r="J950" s="171" t="str">
        <f t="shared" si="55"/>
        <v>TX</v>
      </c>
      <c r="K950" s="171" t="str">
        <f t="shared" si="54"/>
        <v>Mountain, South Central</v>
      </c>
      <c r="L950" s="171" t="str">
        <f>INDEX('State '!$A$1:$C$62,MATCH($I950,'State '!$B:$B,0),3)</f>
        <v>Mountain</v>
      </c>
      <c r="M950" s="171" t="str">
        <f>INDEX('State '!$A$1:$C$62,MATCH($J950,'State '!$B:$B,0),3)</f>
        <v>South Central</v>
      </c>
      <c r="N950" s="171"/>
      <c r="O950" s="178">
        <v>0.25</v>
      </c>
      <c r="P950" s="178"/>
      <c r="Q950" s="178">
        <v>10</v>
      </c>
      <c r="R950" s="177">
        <v>24</v>
      </c>
      <c r="S950" s="171" t="s">
        <v>135</v>
      </c>
      <c r="T950" s="171" t="s">
        <v>381</v>
      </c>
      <c r="U950" s="171" t="s">
        <v>1184</v>
      </c>
      <c r="V950" s="171"/>
      <c r="W950" s="170"/>
      <c r="X950" s="170"/>
      <c r="Y950" s="170"/>
      <c r="Z950" s="93"/>
      <c r="AA950" s="93"/>
      <c r="AB950" s="93"/>
    </row>
    <row r="951" spans="1:263" x14ac:dyDescent="0.2">
      <c r="A951" s="171">
        <v>39990</v>
      </c>
      <c r="B951" s="184" t="s">
        <v>1075</v>
      </c>
      <c r="C951" s="184" t="s">
        <v>266</v>
      </c>
      <c r="D951" s="184" t="s">
        <v>140</v>
      </c>
      <c r="E951" s="184" t="s">
        <v>143</v>
      </c>
      <c r="F951" s="185">
        <v>38473</v>
      </c>
      <c r="G951" s="177">
        <v>2005</v>
      </c>
      <c r="H951" s="171" t="s">
        <v>43</v>
      </c>
      <c r="I951" s="171" t="str">
        <f t="shared" si="53"/>
        <v>NM</v>
      </c>
      <c r="J951" s="171" t="str">
        <f t="shared" si="55"/>
        <v>NM</v>
      </c>
      <c r="K951" s="171" t="str">
        <f t="shared" si="54"/>
        <v>Mountain</v>
      </c>
      <c r="L951" s="171" t="str">
        <f>INDEX('State '!$A$1:$C$62,MATCH($I951,'State '!$B:$B,0),3)</f>
        <v>Mountain</v>
      </c>
      <c r="M951" s="171" t="str">
        <f>INDEX('State '!$A$1:$C$62,MATCH($J951,'State '!$B:$B,0),3)</f>
        <v>Mountain</v>
      </c>
      <c r="N951" s="171"/>
      <c r="O951" s="178">
        <v>138.4</v>
      </c>
      <c r="P951" s="178">
        <v>72.599999999999994</v>
      </c>
      <c r="Q951" s="178">
        <v>375</v>
      </c>
      <c r="R951" s="177">
        <v>36</v>
      </c>
      <c r="S951" s="171" t="s">
        <v>135</v>
      </c>
      <c r="T951" s="171" t="s">
        <v>381</v>
      </c>
      <c r="U951" s="171" t="s">
        <v>1076</v>
      </c>
      <c r="V951" s="171"/>
      <c r="W951" s="170"/>
      <c r="X951" s="170"/>
      <c r="Y951" s="170"/>
      <c r="Z951" s="93"/>
      <c r="AA951" s="93"/>
      <c r="AB951" s="93"/>
    </row>
    <row r="952" spans="1:263" x14ac:dyDescent="0.2">
      <c r="A952" s="196">
        <v>39990</v>
      </c>
      <c r="B952" s="184" t="s">
        <v>1839</v>
      </c>
      <c r="C952" s="184" t="s">
        <v>266</v>
      </c>
      <c r="D952" s="184" t="s">
        <v>140</v>
      </c>
      <c r="E952" s="184" t="s">
        <v>143</v>
      </c>
      <c r="F952" s="185">
        <v>35400</v>
      </c>
      <c r="G952" s="177">
        <v>1996</v>
      </c>
      <c r="H952" s="171" t="s">
        <v>1183</v>
      </c>
      <c r="I952" s="171" t="str">
        <f t="shared" si="53"/>
        <v>NM</v>
      </c>
      <c r="J952" s="171" t="str">
        <f t="shared" si="55"/>
        <v>TX</v>
      </c>
      <c r="K952" s="171" t="str">
        <f t="shared" si="54"/>
        <v>Mountain, South Central</v>
      </c>
      <c r="L952" s="171" t="str">
        <f>INDEX('State '!$A$1:$C$62,MATCH($I952,'State '!$B:$B,0),3)</f>
        <v>Mountain</v>
      </c>
      <c r="M952" s="171" t="str">
        <f>INDEX('State '!$A$1:$C$62,MATCH($J952,'State '!$B:$B,0),3)</f>
        <v>South Central</v>
      </c>
      <c r="N952" s="171"/>
      <c r="O952" s="178">
        <v>14.6</v>
      </c>
      <c r="P952" s="178"/>
      <c r="Q952" s="178">
        <v>170</v>
      </c>
      <c r="R952" s="177">
        <v>30</v>
      </c>
      <c r="S952" s="171" t="s">
        <v>135</v>
      </c>
      <c r="T952" s="171" t="s">
        <v>381</v>
      </c>
      <c r="U952" s="171" t="s">
        <v>1840</v>
      </c>
      <c r="V952" s="171"/>
      <c r="W952" s="170"/>
      <c r="X952" s="170"/>
      <c r="Y952" s="170"/>
      <c r="Z952" s="93"/>
      <c r="AA952" s="93"/>
      <c r="AB952" s="93"/>
    </row>
    <row r="953" spans="1:263" x14ac:dyDescent="0.2">
      <c r="A953" s="171">
        <v>39990</v>
      </c>
      <c r="B953" s="184" t="s">
        <v>1917</v>
      </c>
      <c r="C953" s="184" t="s">
        <v>266</v>
      </c>
      <c r="D953" s="184" t="s">
        <v>140</v>
      </c>
      <c r="E953" s="184" t="s">
        <v>143</v>
      </c>
      <c r="F953" s="185">
        <v>35886</v>
      </c>
      <c r="G953" s="177">
        <v>1998</v>
      </c>
      <c r="H953" s="171" t="s">
        <v>43</v>
      </c>
      <c r="I953" s="171" t="str">
        <f t="shared" si="53"/>
        <v>NM</v>
      </c>
      <c r="J953" s="171" t="str">
        <f t="shared" si="55"/>
        <v>NM</v>
      </c>
      <c r="K953" s="171" t="str">
        <f t="shared" si="54"/>
        <v>Mountain</v>
      </c>
      <c r="L953" s="171" t="str">
        <f>INDEX('State '!$A$1:$C$62,MATCH($I953,'State '!$B:$B,0),3)</f>
        <v>Mountain</v>
      </c>
      <c r="M953" s="171" t="str">
        <f>INDEX('State '!$A$1:$C$62,MATCH($J953,'State '!$B:$B,0),3)</f>
        <v>Mountain</v>
      </c>
      <c r="N953" s="171"/>
      <c r="O953" s="178">
        <v>5</v>
      </c>
      <c r="P953" s="178"/>
      <c r="Q953" s="178">
        <v>200</v>
      </c>
      <c r="R953" s="177">
        <v>28</v>
      </c>
      <c r="S953" s="171" t="s">
        <v>135</v>
      </c>
      <c r="T953" s="171" t="s">
        <v>381</v>
      </c>
      <c r="U953" s="171" t="s">
        <v>1613</v>
      </c>
      <c r="V953" s="171"/>
      <c r="W953" s="170"/>
      <c r="X953" s="170"/>
      <c r="Y953" s="170"/>
      <c r="Z953" s="93"/>
      <c r="AA953" s="93"/>
      <c r="AB953" s="93"/>
    </row>
    <row r="954" spans="1:263" x14ac:dyDescent="0.2">
      <c r="A954" s="171">
        <v>39990</v>
      </c>
      <c r="B954" s="184" t="s">
        <v>846</v>
      </c>
      <c r="C954" s="184" t="s">
        <v>266</v>
      </c>
      <c r="D954" s="184" t="s">
        <v>140</v>
      </c>
      <c r="E954" s="184" t="s">
        <v>143</v>
      </c>
      <c r="F954" s="185">
        <v>39651</v>
      </c>
      <c r="G954" s="177">
        <v>2008</v>
      </c>
      <c r="H954" s="171" t="s">
        <v>43</v>
      </c>
      <c r="I954" s="171" t="str">
        <f t="shared" si="53"/>
        <v>NM</v>
      </c>
      <c r="J954" s="171" t="str">
        <f t="shared" si="55"/>
        <v>NM</v>
      </c>
      <c r="K954" s="171" t="str">
        <f t="shared" si="54"/>
        <v>Mountain</v>
      </c>
      <c r="L954" s="171" t="str">
        <f>INDEX('State '!$A$1:$C$62,MATCH($I954,'State '!$B:$B,0),3)</f>
        <v>Mountain</v>
      </c>
      <c r="M954" s="171" t="str">
        <f>INDEX('State '!$A$1:$C$62,MATCH($J954,'State '!$B:$B,0),3)</f>
        <v>Mountain</v>
      </c>
      <c r="N954" s="171"/>
      <c r="O954" s="178">
        <v>107.2</v>
      </c>
      <c r="P954" s="178">
        <v>25</v>
      </c>
      <c r="Q954" s="178">
        <v>375</v>
      </c>
      <c r="R954" s="177">
        <v>36</v>
      </c>
      <c r="S954" s="171" t="s">
        <v>135</v>
      </c>
      <c r="T954" s="171" t="s">
        <v>381</v>
      </c>
      <c r="U954" s="171" t="s">
        <v>676</v>
      </c>
      <c r="V954" s="171"/>
      <c r="W954" s="170"/>
      <c r="X954" s="170"/>
      <c r="Y954" s="170"/>
      <c r="Z954" s="93"/>
      <c r="AA954" s="93"/>
      <c r="AB954" s="93"/>
    </row>
    <row r="955" spans="1:263" s="19" customFormat="1" x14ac:dyDescent="0.2">
      <c r="A955" s="171">
        <v>39990</v>
      </c>
      <c r="B955" s="184" t="s">
        <v>1611</v>
      </c>
      <c r="C955" s="184" t="s">
        <v>369</v>
      </c>
      <c r="D955" s="184" t="s">
        <v>134</v>
      </c>
      <c r="E955" s="184" t="s">
        <v>143</v>
      </c>
      <c r="F955" s="185">
        <v>36153</v>
      </c>
      <c r="G955" s="177">
        <v>1998</v>
      </c>
      <c r="H955" s="171" t="s">
        <v>1165</v>
      </c>
      <c r="I955" s="171" t="str">
        <f t="shared" si="53"/>
        <v>TN</v>
      </c>
      <c r="J955" s="171" t="str">
        <f t="shared" si="55"/>
        <v>AL</v>
      </c>
      <c r="K955" s="171" t="str">
        <f t="shared" si="54"/>
        <v>Midwest, South Central</v>
      </c>
      <c r="L955" s="171" t="str">
        <f>INDEX('State '!$A$1:$C$62,MATCH($I955,'State '!$B:$B,0),3)</f>
        <v>Midwest</v>
      </c>
      <c r="M955" s="171" t="str">
        <f>INDEX('State '!$A$1:$C$62,MATCH($J955,'State '!$B:$B,0),3)</f>
        <v>South Central</v>
      </c>
      <c r="N955" s="171"/>
      <c r="O955" s="178">
        <v>4</v>
      </c>
      <c r="P955" s="178">
        <v>15</v>
      </c>
      <c r="Q955" s="178">
        <v>20.6</v>
      </c>
      <c r="R955" s="177">
        <v>10</v>
      </c>
      <c r="S955" s="171" t="s">
        <v>135</v>
      </c>
      <c r="T955" s="171" t="s">
        <v>381</v>
      </c>
      <c r="U955" s="171" t="s">
        <v>1612</v>
      </c>
      <c r="V955" s="171"/>
      <c r="W955" s="170"/>
      <c r="X955" s="170"/>
      <c r="Y955" s="170"/>
      <c r="AC955" s="93"/>
      <c r="AD955" s="93"/>
      <c r="AE955" s="93"/>
      <c r="AF955" s="93"/>
      <c r="AG955" s="93"/>
      <c r="AH955" s="93"/>
      <c r="AI955" s="93"/>
      <c r="AJ955" s="93"/>
      <c r="AK955" s="93"/>
      <c r="AL955" s="93"/>
      <c r="AM955" s="93"/>
      <c r="AN955" s="93"/>
      <c r="AO955" s="93"/>
      <c r="AP955" s="93"/>
      <c r="AQ955" s="93"/>
      <c r="AR955" s="93"/>
      <c r="AS955" s="93"/>
      <c r="AT955" s="93"/>
      <c r="AU955" s="93"/>
      <c r="AV955" s="93"/>
      <c r="AW955" s="93"/>
      <c r="AX955" s="93"/>
      <c r="AY955" s="93"/>
      <c r="AZ955" s="93"/>
      <c r="BA955" s="93"/>
      <c r="BB955" s="93"/>
      <c r="BC955" s="93"/>
      <c r="BD955" s="93"/>
      <c r="BE955" s="93"/>
      <c r="BF955" s="93"/>
      <c r="BG955" s="93"/>
      <c r="BH955" s="93"/>
      <c r="BI955" s="93"/>
      <c r="BJ955" s="93"/>
      <c r="BK955" s="93"/>
      <c r="BL955" s="93"/>
      <c r="BM955" s="93"/>
      <c r="BN955" s="93"/>
      <c r="BO955" s="93"/>
      <c r="BP955" s="93"/>
      <c r="BQ955" s="93"/>
      <c r="BR955" s="93"/>
      <c r="BS955" s="93"/>
      <c r="BT955" s="93"/>
      <c r="BU955" s="93"/>
      <c r="BV955" s="93"/>
      <c r="BW955" s="93"/>
      <c r="BX955" s="93"/>
      <c r="BY955" s="93"/>
      <c r="BZ955" s="93"/>
      <c r="CA955" s="93"/>
      <c r="CB955" s="93"/>
      <c r="CC955" s="93"/>
      <c r="CD955" s="93"/>
      <c r="CE955" s="93"/>
      <c r="CF955" s="93"/>
      <c r="CG955" s="93"/>
      <c r="CH955" s="93"/>
      <c r="CI955" s="93"/>
      <c r="CJ955" s="93"/>
      <c r="CK955" s="93"/>
      <c r="CL955" s="93"/>
      <c r="CM955" s="93"/>
      <c r="CN955" s="93"/>
      <c r="CO955" s="93"/>
      <c r="CP955" s="93"/>
      <c r="CQ955" s="93"/>
      <c r="CR955" s="93"/>
      <c r="CS955" s="93"/>
      <c r="CT955" s="93"/>
      <c r="CU955" s="93"/>
      <c r="CV955" s="93"/>
      <c r="CW955" s="93"/>
      <c r="CX955" s="93"/>
      <c r="CY955" s="93"/>
      <c r="CZ955" s="93"/>
      <c r="DA955" s="93"/>
      <c r="DB955" s="93"/>
      <c r="DC955" s="93"/>
      <c r="DD955" s="93"/>
      <c r="DE955" s="93"/>
      <c r="DF955" s="93"/>
      <c r="DG955" s="93"/>
      <c r="DH955" s="93"/>
      <c r="DI955" s="93"/>
      <c r="DJ955" s="93"/>
      <c r="DK955" s="93"/>
      <c r="DL955" s="93"/>
      <c r="DM955" s="93"/>
      <c r="DN955" s="93"/>
      <c r="DO955" s="93"/>
      <c r="DP955" s="93"/>
      <c r="DQ955" s="93"/>
      <c r="DR955" s="93"/>
      <c r="DS955" s="93"/>
      <c r="DT955" s="93"/>
      <c r="DU955" s="93"/>
      <c r="DV955" s="93"/>
      <c r="DW955" s="93"/>
      <c r="DX955" s="93"/>
      <c r="DY955" s="93"/>
      <c r="DZ955" s="93"/>
      <c r="EA955" s="93"/>
      <c r="EB955" s="93"/>
      <c r="EC955" s="93"/>
      <c r="ED955" s="93"/>
      <c r="EE955" s="93"/>
      <c r="EF955" s="93"/>
      <c r="EG955" s="93"/>
      <c r="EH955" s="93"/>
      <c r="EI955" s="93"/>
      <c r="EJ955" s="93"/>
      <c r="EK955" s="93"/>
      <c r="EL955" s="93"/>
      <c r="EM955" s="93"/>
      <c r="EN955" s="93"/>
      <c r="EO955" s="93"/>
      <c r="EP955" s="93"/>
      <c r="EQ955" s="93"/>
      <c r="ER955" s="93"/>
      <c r="ES955" s="93"/>
      <c r="ET955" s="93"/>
      <c r="EU955" s="93"/>
      <c r="EV955" s="93"/>
      <c r="EW955" s="93"/>
      <c r="EX955" s="93"/>
      <c r="EY955" s="93"/>
      <c r="EZ955" s="93"/>
      <c r="FA955" s="93"/>
      <c r="FB955" s="93"/>
      <c r="FC955" s="93"/>
      <c r="FD955" s="93"/>
      <c r="FE955" s="93"/>
      <c r="FF955" s="93"/>
      <c r="FG955" s="93"/>
      <c r="FH955" s="93"/>
      <c r="FI955" s="93"/>
      <c r="FJ955" s="93"/>
      <c r="FK955" s="93"/>
      <c r="FL955" s="93"/>
      <c r="FM955" s="93"/>
      <c r="FN955" s="93"/>
      <c r="FO955" s="93"/>
      <c r="FP955" s="93"/>
      <c r="FQ955" s="93"/>
      <c r="FR955" s="93"/>
      <c r="FS955" s="93"/>
      <c r="FT955" s="93"/>
      <c r="FU955" s="93"/>
      <c r="FV955" s="93"/>
      <c r="FW955" s="93"/>
      <c r="FX955" s="93"/>
      <c r="FY955" s="93"/>
      <c r="FZ955" s="93"/>
      <c r="GA955" s="93"/>
      <c r="GB955" s="93"/>
      <c r="GC955" s="93"/>
      <c r="GD955" s="93"/>
      <c r="GE955" s="93"/>
      <c r="GF955" s="93"/>
      <c r="GG955" s="93"/>
      <c r="GH955" s="93"/>
      <c r="GI955" s="93"/>
      <c r="GJ955" s="93"/>
      <c r="GK955" s="93"/>
      <c r="GL955" s="93"/>
      <c r="GM955" s="93"/>
      <c r="GN955" s="93"/>
      <c r="GO955" s="93"/>
      <c r="GP955" s="93"/>
      <c r="GQ955" s="93"/>
      <c r="GR955" s="93"/>
      <c r="GS955" s="93"/>
      <c r="GT955" s="93"/>
      <c r="GU955" s="93"/>
      <c r="GV955" s="93"/>
      <c r="GW955" s="93"/>
      <c r="GX955" s="93"/>
      <c r="GY955" s="93"/>
      <c r="GZ955" s="93"/>
      <c r="HA955" s="93"/>
      <c r="HB955" s="93"/>
      <c r="HC955" s="93"/>
      <c r="HD955" s="93"/>
      <c r="HE955" s="93"/>
      <c r="HF955" s="93"/>
      <c r="HG955" s="93"/>
      <c r="HH955" s="93"/>
      <c r="HI955" s="93"/>
      <c r="HJ955" s="93"/>
      <c r="HK955" s="93"/>
      <c r="HL955" s="93"/>
      <c r="HM955" s="93"/>
      <c r="HN955" s="93"/>
      <c r="HO955" s="93"/>
      <c r="HP955" s="93"/>
      <c r="HQ955" s="93"/>
      <c r="HR955" s="93"/>
      <c r="HS955" s="93"/>
      <c r="HT955" s="93"/>
      <c r="HU955" s="93"/>
      <c r="HV955" s="93"/>
      <c r="HW955" s="93"/>
      <c r="HX955" s="93"/>
      <c r="HY955" s="93"/>
      <c r="HZ955" s="93"/>
      <c r="IA955" s="93"/>
      <c r="IB955" s="93"/>
      <c r="IC955" s="93"/>
      <c r="ID955" s="93"/>
      <c r="IE955" s="93"/>
      <c r="IF955" s="93"/>
      <c r="IG955" s="93"/>
      <c r="IH955" s="93"/>
      <c r="II955" s="93"/>
      <c r="IJ955" s="93"/>
      <c r="IK955" s="93"/>
      <c r="IL955" s="93"/>
      <c r="IM955" s="93"/>
      <c r="IN955" s="93"/>
      <c r="IO955" s="93"/>
      <c r="IP955" s="93"/>
      <c r="IQ955" s="93"/>
      <c r="IR955" s="93"/>
      <c r="IS955" s="93"/>
      <c r="IT955" s="93"/>
      <c r="IU955" s="93"/>
      <c r="IV955" s="93"/>
      <c r="IW955" s="93"/>
      <c r="IX955" s="93"/>
      <c r="IY955" s="93"/>
      <c r="IZ955" s="93"/>
      <c r="JA955" s="93"/>
      <c r="JB955" s="93"/>
      <c r="JC955" s="93"/>
    </row>
    <row r="956" spans="1:263" x14ac:dyDescent="0.2">
      <c r="A956" s="171">
        <v>43124</v>
      </c>
      <c r="B956" s="172" t="s">
        <v>2061</v>
      </c>
      <c r="C956" s="172" t="s">
        <v>1974</v>
      </c>
      <c r="D956" s="172" t="s">
        <v>134</v>
      </c>
      <c r="E956" s="173" t="s">
        <v>143</v>
      </c>
      <c r="F956" s="174">
        <v>42738</v>
      </c>
      <c r="G956" s="181">
        <v>2017</v>
      </c>
      <c r="H956" s="171" t="s">
        <v>7</v>
      </c>
      <c r="I956" s="171" t="str">
        <f t="shared" si="53"/>
        <v>PA</v>
      </c>
      <c r="J956" s="171" t="str">
        <f t="shared" si="55"/>
        <v>PA</v>
      </c>
      <c r="K956" s="176" t="str">
        <f t="shared" si="54"/>
        <v>Northeast</v>
      </c>
      <c r="L956" s="171" t="str">
        <f>INDEX('State '!$A$1:$C$62,MATCH($I956,'State '!$B:$B,0),3)</f>
        <v>Northeast</v>
      </c>
      <c r="M956" s="171" t="str">
        <f>INDEX('State '!$A$1:$C$62,MATCH($J956,'State '!$B:$B,0),3)</f>
        <v>Northeast</v>
      </c>
      <c r="N956" s="171"/>
      <c r="O956" s="178">
        <v>178</v>
      </c>
      <c r="P956" s="177">
        <v>35</v>
      </c>
      <c r="Q956" s="177">
        <v>200</v>
      </c>
      <c r="R956" s="178">
        <v>20</v>
      </c>
      <c r="S956" s="179" t="s">
        <v>135</v>
      </c>
      <c r="T956" s="176" t="s">
        <v>381</v>
      </c>
      <c r="U956" s="180" t="s">
        <v>2106</v>
      </c>
      <c r="V956" s="171" t="s">
        <v>2236</v>
      </c>
      <c r="W956" s="170"/>
      <c r="X956" s="170"/>
      <c r="Y956" s="170"/>
      <c r="Z956" s="93"/>
      <c r="AA956" s="93"/>
      <c r="AB956" s="93"/>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9"/>
      <c r="CO956" s="19"/>
      <c r="CP956" s="19"/>
      <c r="CQ956" s="19"/>
      <c r="CR956" s="19"/>
      <c r="CS956" s="19"/>
      <c r="CT956" s="19"/>
      <c r="CU956" s="19"/>
      <c r="CV956" s="19"/>
      <c r="CW956" s="19"/>
      <c r="CX956" s="19"/>
      <c r="CY956" s="19"/>
      <c r="CZ956" s="19"/>
      <c r="DA956" s="19"/>
      <c r="DB956" s="19"/>
      <c r="DC956" s="19"/>
      <c r="DD956" s="19"/>
      <c r="DE956" s="19"/>
      <c r="DF956" s="19"/>
      <c r="DG956" s="19"/>
      <c r="DH956" s="19"/>
      <c r="DI956" s="19"/>
      <c r="DJ956" s="19"/>
      <c r="DK956" s="19"/>
      <c r="DL956" s="19"/>
      <c r="DM956" s="19"/>
      <c r="DN956" s="19"/>
      <c r="DO956" s="19"/>
      <c r="DP956" s="19"/>
      <c r="DQ956" s="19"/>
      <c r="DR956" s="19"/>
      <c r="DS956" s="19"/>
      <c r="DT956" s="19"/>
      <c r="DU956" s="19"/>
      <c r="DV956" s="19"/>
      <c r="DW956" s="19"/>
      <c r="DX956" s="19"/>
      <c r="DY956" s="19"/>
      <c r="DZ956" s="19"/>
      <c r="EA956" s="19"/>
      <c r="EB956" s="19"/>
      <c r="EC956" s="19"/>
      <c r="ED956" s="19"/>
      <c r="EE956" s="19"/>
      <c r="EF956" s="19"/>
      <c r="EG956" s="19"/>
      <c r="EH956" s="19"/>
      <c r="EI956" s="19"/>
      <c r="EJ956" s="19"/>
      <c r="EK956" s="19"/>
      <c r="EL956" s="19"/>
      <c r="EM956" s="19"/>
      <c r="EN956" s="19"/>
      <c r="EO956" s="19"/>
      <c r="EP956" s="19"/>
      <c r="EQ956" s="19"/>
      <c r="ER956" s="19"/>
      <c r="ES956" s="19"/>
      <c r="ET956" s="19"/>
      <c r="EU956" s="19"/>
      <c r="EV956" s="19"/>
      <c r="EW956" s="19"/>
      <c r="EX956" s="19"/>
      <c r="EY956" s="19"/>
      <c r="EZ956" s="19"/>
      <c r="FA956" s="19"/>
      <c r="FB956" s="19"/>
      <c r="FC956" s="19"/>
      <c r="FD956" s="19"/>
      <c r="FE956" s="19"/>
      <c r="FF956" s="19"/>
      <c r="FG956" s="19"/>
      <c r="FH956" s="19"/>
      <c r="FI956" s="19"/>
      <c r="FJ956" s="19"/>
      <c r="FK956" s="19"/>
      <c r="FL956" s="19"/>
      <c r="FM956" s="19"/>
      <c r="FN956" s="19"/>
      <c r="FO956" s="19"/>
      <c r="FP956" s="19"/>
      <c r="FQ956" s="19"/>
      <c r="FR956" s="19"/>
      <c r="FS956" s="19"/>
      <c r="FT956" s="19"/>
      <c r="FU956" s="19"/>
      <c r="FV956" s="19"/>
      <c r="FW956" s="19"/>
      <c r="FX956" s="19"/>
      <c r="FY956" s="19"/>
      <c r="FZ956" s="19"/>
      <c r="GA956" s="19"/>
      <c r="GB956" s="19"/>
      <c r="GC956" s="19"/>
      <c r="GD956" s="19"/>
      <c r="GE956" s="19"/>
      <c r="GF956" s="19"/>
      <c r="GG956" s="19"/>
      <c r="GH956" s="19"/>
      <c r="GI956" s="19"/>
      <c r="GJ956" s="19"/>
      <c r="GK956" s="19"/>
      <c r="GL956" s="19"/>
      <c r="GM956" s="19"/>
      <c r="GN956" s="19"/>
      <c r="GO956" s="19"/>
      <c r="GP956" s="19"/>
      <c r="GQ956" s="19"/>
      <c r="GR956" s="19"/>
      <c r="GS956" s="19"/>
      <c r="GT956" s="19"/>
      <c r="GU956" s="19"/>
      <c r="GV956" s="19"/>
      <c r="GW956" s="19"/>
      <c r="GX956" s="19"/>
      <c r="GY956" s="19"/>
      <c r="GZ956" s="19"/>
      <c r="HA956" s="19"/>
      <c r="HB956" s="19"/>
      <c r="HC956" s="19"/>
      <c r="HD956" s="19"/>
      <c r="HE956" s="19"/>
      <c r="HF956" s="19"/>
      <c r="HG956" s="19"/>
      <c r="HH956" s="19"/>
      <c r="HI956" s="19"/>
      <c r="HJ956" s="19"/>
      <c r="HK956" s="19"/>
      <c r="HL956" s="19"/>
      <c r="HM956" s="19"/>
      <c r="HN956" s="19"/>
      <c r="HO956" s="19"/>
      <c r="HP956" s="19"/>
      <c r="HQ956" s="19"/>
      <c r="HR956" s="19"/>
      <c r="HS956" s="19"/>
      <c r="HT956" s="19"/>
      <c r="HU956" s="19"/>
      <c r="HV956" s="19"/>
      <c r="HW956" s="19"/>
      <c r="HX956" s="19"/>
      <c r="HY956" s="19"/>
      <c r="HZ956" s="19"/>
      <c r="IA956" s="19"/>
      <c r="IB956" s="19"/>
      <c r="IC956" s="19"/>
      <c r="ID956" s="19"/>
      <c r="IE956" s="19"/>
      <c r="IF956" s="19"/>
      <c r="IG956" s="19"/>
      <c r="IH956" s="19"/>
      <c r="II956" s="19"/>
      <c r="IJ956" s="19"/>
      <c r="IK956" s="19"/>
      <c r="IL956" s="19"/>
      <c r="IM956" s="19"/>
      <c r="IN956" s="19"/>
      <c r="IO956" s="19"/>
      <c r="IP956" s="19"/>
      <c r="IQ956" s="19"/>
      <c r="IR956" s="19"/>
      <c r="IS956" s="19"/>
      <c r="IT956" s="19"/>
      <c r="IU956" s="19"/>
      <c r="IV956" s="19"/>
      <c r="IW956" s="19"/>
      <c r="IX956" s="19"/>
      <c r="IY956" s="19"/>
      <c r="IZ956" s="19"/>
      <c r="JA956" s="19"/>
      <c r="JB956" s="19"/>
      <c r="JC956" s="19"/>
    </row>
    <row r="957" spans="1:263" s="19" customFormat="1" x14ac:dyDescent="0.2">
      <c r="A957" s="171">
        <v>40367</v>
      </c>
      <c r="B957" s="172" t="s">
        <v>693</v>
      </c>
      <c r="C957" s="172" t="s">
        <v>270</v>
      </c>
      <c r="D957" s="172" t="s">
        <v>136</v>
      </c>
      <c r="E957" s="173" t="s">
        <v>143</v>
      </c>
      <c r="F957" s="174">
        <v>39918</v>
      </c>
      <c r="G957" s="181">
        <v>2009</v>
      </c>
      <c r="H957" s="171" t="s">
        <v>38</v>
      </c>
      <c r="I957" s="171" t="str">
        <f t="shared" si="53"/>
        <v>NH</v>
      </c>
      <c r="J957" s="171" t="str">
        <f t="shared" si="55"/>
        <v>NH</v>
      </c>
      <c r="K957" s="171" t="str">
        <f t="shared" si="54"/>
        <v>Northeast</v>
      </c>
      <c r="L957" s="171" t="str">
        <f>INDEX('State '!$A$1:$C$62,MATCH($I957,'State '!$B:$B,0),3)</f>
        <v>Northeast</v>
      </c>
      <c r="M957" s="171" t="str">
        <f>INDEX('State '!$A$1:$C$62,MATCH($J957,'State '!$B:$B,0),3)</f>
        <v>Northeast</v>
      </c>
      <c r="N957" s="171"/>
      <c r="O957" s="178">
        <v>15</v>
      </c>
      <c r="P957" s="177">
        <v>12.7</v>
      </c>
      <c r="Q957" s="177">
        <v>26</v>
      </c>
      <c r="R957" s="178">
        <v>12</v>
      </c>
      <c r="S957" s="179" t="s">
        <v>138</v>
      </c>
      <c r="T957" s="176" t="s">
        <v>187</v>
      </c>
      <c r="U957" s="180" t="s">
        <v>382</v>
      </c>
      <c r="V957" s="171"/>
      <c r="W957" s="170"/>
      <c r="X957" s="170"/>
      <c r="Y957" s="170"/>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3"/>
      <c r="AZ957" s="93"/>
      <c r="BA957" s="93"/>
      <c r="BB957" s="93"/>
      <c r="BC957" s="93"/>
      <c r="BD957" s="93"/>
      <c r="BE957" s="93"/>
      <c r="BF957" s="93"/>
      <c r="BG957" s="93"/>
      <c r="BH957" s="93"/>
      <c r="BI957" s="93"/>
      <c r="BJ957" s="93"/>
      <c r="BK957" s="93"/>
      <c r="BL957" s="93"/>
      <c r="BM957" s="93"/>
      <c r="BN957" s="93"/>
      <c r="BO957" s="93"/>
      <c r="BP957" s="93"/>
      <c r="BQ957" s="93"/>
      <c r="BR957" s="93"/>
      <c r="BS957" s="93"/>
      <c r="BT957" s="93"/>
      <c r="BU957" s="93"/>
      <c r="BV957" s="93"/>
      <c r="BW957" s="93"/>
      <c r="BX957" s="93"/>
      <c r="BY957" s="93"/>
      <c r="BZ957" s="93"/>
      <c r="CA957" s="93"/>
      <c r="CB957" s="93"/>
      <c r="CC957" s="93"/>
      <c r="CD957" s="93"/>
      <c r="CE957" s="93"/>
      <c r="CF957" s="93"/>
      <c r="CG957" s="93"/>
      <c r="CH957" s="93"/>
      <c r="CI957" s="93"/>
      <c r="CJ957" s="93"/>
      <c r="CK957" s="93"/>
      <c r="CL957" s="93"/>
      <c r="CM957" s="93"/>
      <c r="CN957" s="93"/>
      <c r="CO957" s="93"/>
      <c r="CP957" s="93"/>
      <c r="CQ957" s="93"/>
      <c r="CR957" s="93"/>
      <c r="CS957" s="93"/>
      <c r="CT957" s="93"/>
      <c r="CU957" s="93"/>
      <c r="CV957" s="93"/>
      <c r="CW957" s="93"/>
      <c r="CX957" s="93"/>
      <c r="CY957" s="93"/>
      <c r="CZ957" s="93"/>
      <c r="DA957" s="93"/>
      <c r="DB957" s="93"/>
      <c r="DC957" s="93"/>
      <c r="DD957" s="93"/>
      <c r="DE957" s="93"/>
      <c r="DF957" s="93"/>
      <c r="DG957" s="93"/>
      <c r="DH957" s="93"/>
      <c r="DI957" s="93"/>
      <c r="DJ957" s="93"/>
      <c r="DK957" s="93"/>
      <c r="DL957" s="93"/>
      <c r="DM957" s="93"/>
      <c r="DN957" s="93"/>
      <c r="DO957" s="93"/>
      <c r="DP957" s="93"/>
      <c r="DQ957" s="93"/>
      <c r="DR957" s="93"/>
      <c r="DS957" s="93"/>
      <c r="DT957" s="93"/>
      <c r="DU957" s="93"/>
      <c r="DV957" s="93"/>
      <c r="DW957" s="93"/>
      <c r="DX957" s="93"/>
      <c r="DY957" s="93"/>
      <c r="DZ957" s="93"/>
      <c r="EA957" s="93"/>
      <c r="EB957" s="93"/>
      <c r="EC957" s="93"/>
      <c r="ED957" s="93"/>
      <c r="EE957" s="93"/>
      <c r="EF957" s="93"/>
      <c r="EG957" s="93"/>
      <c r="EH957" s="93"/>
      <c r="EI957" s="93"/>
      <c r="EJ957" s="93"/>
      <c r="EK957" s="93"/>
      <c r="EL957" s="93"/>
      <c r="EM957" s="93"/>
      <c r="EN957" s="93"/>
      <c r="EO957" s="93"/>
      <c r="EP957" s="93"/>
      <c r="EQ957" s="93"/>
      <c r="ER957" s="93"/>
      <c r="ES957" s="93"/>
      <c r="ET957" s="93"/>
      <c r="EU957" s="93"/>
      <c r="EV957" s="93"/>
      <c r="EW957" s="93"/>
      <c r="EX957" s="93"/>
      <c r="EY957" s="93"/>
      <c r="EZ957" s="93"/>
      <c r="FA957" s="93"/>
      <c r="FB957" s="93"/>
      <c r="FC957" s="93"/>
      <c r="FD957" s="93"/>
      <c r="FE957" s="93"/>
      <c r="FF957" s="93"/>
      <c r="FG957" s="93"/>
      <c r="FH957" s="93"/>
      <c r="FI957" s="93"/>
      <c r="FJ957" s="93"/>
      <c r="FK957" s="93"/>
      <c r="FL957" s="93"/>
      <c r="FM957" s="93"/>
      <c r="FN957" s="93"/>
      <c r="FO957" s="93"/>
      <c r="FP957" s="93"/>
      <c r="FQ957" s="93"/>
      <c r="FR957" s="93"/>
      <c r="FS957" s="93"/>
      <c r="FT957" s="93"/>
      <c r="FU957" s="93"/>
      <c r="FV957" s="93"/>
      <c r="FW957" s="93"/>
      <c r="FX957" s="93"/>
      <c r="FY957" s="93"/>
      <c r="FZ957" s="93"/>
      <c r="GA957" s="93"/>
      <c r="GB957" s="93"/>
      <c r="GC957" s="93"/>
      <c r="GD957" s="93"/>
      <c r="GE957" s="93"/>
      <c r="GF957" s="93"/>
      <c r="GG957" s="93"/>
      <c r="GH957" s="93"/>
      <c r="GI957" s="93"/>
      <c r="GJ957" s="93"/>
      <c r="GK957" s="93"/>
      <c r="GL957" s="93"/>
      <c r="GM957" s="93"/>
      <c r="GN957" s="93"/>
      <c r="GO957" s="93"/>
      <c r="GP957" s="93"/>
      <c r="GQ957" s="93"/>
      <c r="GR957" s="93"/>
      <c r="GS957" s="93"/>
      <c r="GT957" s="93"/>
      <c r="GU957" s="93"/>
      <c r="GV957" s="93"/>
      <c r="GW957" s="93"/>
      <c r="GX957" s="93"/>
      <c r="GY957" s="93"/>
      <c r="GZ957" s="93"/>
      <c r="HA957" s="93"/>
      <c r="HB957" s="93"/>
      <c r="HC957" s="93"/>
      <c r="HD957" s="93"/>
      <c r="HE957" s="93"/>
      <c r="HF957" s="93"/>
      <c r="HG957" s="93"/>
      <c r="HH957" s="93"/>
      <c r="HI957" s="93"/>
      <c r="HJ957" s="93"/>
      <c r="HK957" s="93"/>
      <c r="HL957" s="93"/>
      <c r="HM957" s="93"/>
      <c r="HN957" s="93"/>
      <c r="HO957" s="93"/>
      <c r="HP957" s="93"/>
      <c r="HQ957" s="93"/>
      <c r="HR957" s="93"/>
      <c r="HS957" s="93"/>
      <c r="HT957" s="93"/>
      <c r="HU957" s="93"/>
      <c r="HV957" s="93"/>
      <c r="HW957" s="93"/>
      <c r="HX957" s="93"/>
      <c r="HY957" s="93"/>
      <c r="HZ957" s="93"/>
      <c r="IA957" s="93"/>
      <c r="IB957" s="93"/>
      <c r="IC957" s="93"/>
      <c r="ID957" s="93"/>
      <c r="IE957" s="93"/>
      <c r="IF957" s="93"/>
      <c r="IG957" s="93"/>
      <c r="IH957" s="93"/>
      <c r="II957" s="93"/>
      <c r="IJ957" s="93"/>
      <c r="IK957" s="93"/>
      <c r="IL957" s="93"/>
      <c r="IM957" s="93"/>
      <c r="IN957" s="93"/>
      <c r="IO957" s="93"/>
      <c r="IP957" s="93"/>
      <c r="IQ957" s="93"/>
      <c r="IR957" s="93"/>
      <c r="IS957" s="93"/>
      <c r="IT957" s="93"/>
      <c r="IU957" s="93"/>
      <c r="IV957" s="93"/>
      <c r="IW957" s="93"/>
      <c r="IX957" s="93"/>
      <c r="IY957" s="93"/>
      <c r="IZ957" s="93"/>
      <c r="JA957" s="93"/>
      <c r="JB957" s="93"/>
      <c r="JC957" s="93"/>
    </row>
    <row r="958" spans="1:263" x14ac:dyDescent="0.2">
      <c r="A958" s="171">
        <v>39990</v>
      </c>
      <c r="B958" s="172" t="s">
        <v>1973</v>
      </c>
      <c r="C958" s="172" t="s">
        <v>1970</v>
      </c>
      <c r="D958" s="172" t="s">
        <v>140</v>
      </c>
      <c r="E958" s="173" t="s">
        <v>143</v>
      </c>
      <c r="F958" s="174">
        <v>39022</v>
      </c>
      <c r="G958" s="181">
        <v>2006</v>
      </c>
      <c r="H958" s="171" t="s">
        <v>44</v>
      </c>
      <c r="I958" s="171" t="str">
        <f t="shared" si="53"/>
        <v>ON</v>
      </c>
      <c r="J958" s="171" t="str">
        <f t="shared" si="55"/>
        <v>ON</v>
      </c>
      <c r="K958" s="171" t="str">
        <f t="shared" si="54"/>
        <v>Canada</v>
      </c>
      <c r="L958" s="171" t="str">
        <f>INDEX('State '!$A$1:$C$62,MATCH($I958,'State '!$B:$B,0),3)</f>
        <v>Canada</v>
      </c>
      <c r="M958" s="171" t="str">
        <f>INDEX('State '!$A$1:$C$62,MATCH($J958,'State '!$B:$B,0),3)</f>
        <v>Canada</v>
      </c>
      <c r="N958" s="171"/>
      <c r="O958" s="178">
        <v>120</v>
      </c>
      <c r="P958" s="177">
        <v>22</v>
      </c>
      <c r="Q958" s="177">
        <v>372</v>
      </c>
      <c r="R958" s="178"/>
      <c r="S958" s="179" t="s">
        <v>1971</v>
      </c>
      <c r="T958" s="176" t="s">
        <v>833</v>
      </c>
      <c r="U958" s="180" t="s">
        <v>382</v>
      </c>
      <c r="V958" s="171"/>
      <c r="W958" s="170"/>
      <c r="X958" s="170"/>
      <c r="Y958" s="170"/>
      <c r="Z958" s="93"/>
      <c r="AA958" s="93"/>
      <c r="AB958" s="93"/>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19"/>
      <c r="FJ958" s="19"/>
      <c r="FK958" s="19"/>
      <c r="FL958" s="19"/>
      <c r="FM958" s="19"/>
      <c r="FN958" s="19"/>
      <c r="FO958" s="19"/>
      <c r="FP958" s="19"/>
      <c r="FQ958" s="19"/>
      <c r="FR958" s="19"/>
      <c r="FS958" s="19"/>
      <c r="FT958" s="19"/>
      <c r="FU958" s="19"/>
      <c r="FV958" s="19"/>
      <c r="FW958" s="19"/>
      <c r="FX958" s="19"/>
      <c r="FY958" s="19"/>
      <c r="FZ958" s="19"/>
      <c r="GA958" s="19"/>
      <c r="GB958" s="19"/>
      <c r="GC958" s="19"/>
      <c r="GD958" s="19"/>
      <c r="GE958" s="19"/>
      <c r="GF958" s="19"/>
      <c r="GG958" s="19"/>
      <c r="GH958" s="19"/>
      <c r="GI958" s="19"/>
      <c r="GJ958" s="19"/>
      <c r="GK958" s="19"/>
      <c r="GL958" s="19"/>
      <c r="GM958" s="19"/>
      <c r="GN958" s="19"/>
      <c r="GO958" s="19"/>
      <c r="GP958" s="19"/>
      <c r="GQ958" s="19"/>
      <c r="GR958" s="19"/>
      <c r="GS958" s="19"/>
      <c r="GT958" s="19"/>
      <c r="GU958" s="19"/>
      <c r="GV958" s="19"/>
      <c r="GW958" s="19"/>
      <c r="GX958" s="19"/>
      <c r="GY958" s="19"/>
      <c r="GZ958" s="19"/>
      <c r="HA958" s="19"/>
      <c r="HB958" s="19"/>
      <c r="HC958" s="19"/>
      <c r="HD958" s="19"/>
      <c r="HE958" s="19"/>
      <c r="HF958" s="19"/>
      <c r="HG958" s="19"/>
      <c r="HH958" s="19"/>
      <c r="HI958" s="19"/>
      <c r="HJ958" s="19"/>
      <c r="HK958" s="19"/>
      <c r="HL958" s="19"/>
      <c r="HM958" s="19"/>
      <c r="HN958" s="19"/>
      <c r="HO958" s="19"/>
      <c r="HP958" s="19"/>
      <c r="HQ958" s="19"/>
      <c r="HR958" s="19"/>
      <c r="HS958" s="19"/>
      <c r="HT958" s="19"/>
      <c r="HU958" s="19"/>
      <c r="HV958" s="19"/>
      <c r="HW958" s="19"/>
      <c r="HX958" s="19"/>
      <c r="HY958" s="19"/>
      <c r="HZ958" s="19"/>
      <c r="IA958" s="19"/>
      <c r="IB958" s="19"/>
      <c r="IC958" s="19"/>
      <c r="ID958" s="19"/>
      <c r="IE958" s="19"/>
      <c r="IF958" s="19"/>
      <c r="IG958" s="19"/>
      <c r="IH958" s="19"/>
      <c r="II958" s="19"/>
      <c r="IJ958" s="19"/>
      <c r="IK958" s="19"/>
      <c r="IL958" s="19"/>
      <c r="IM958" s="19"/>
      <c r="IN958" s="19"/>
      <c r="IO958" s="19"/>
      <c r="IP958" s="19"/>
      <c r="IQ958" s="19"/>
      <c r="IR958" s="19"/>
      <c r="IS958" s="19"/>
      <c r="IT958" s="19"/>
      <c r="IU958" s="19"/>
      <c r="IV958" s="19"/>
      <c r="IW958" s="19"/>
      <c r="IX958" s="19"/>
      <c r="IY958" s="19"/>
      <c r="IZ958" s="19"/>
      <c r="JA958" s="19"/>
      <c r="JB958" s="19"/>
      <c r="JC958" s="19"/>
    </row>
    <row r="959" spans="1:263" s="19" customFormat="1" x14ac:dyDescent="0.2">
      <c r="A959" s="171">
        <v>39990</v>
      </c>
      <c r="B959" s="172" t="s">
        <v>1972</v>
      </c>
      <c r="C959" s="172" t="s">
        <v>1970</v>
      </c>
      <c r="D959" s="172" t="s">
        <v>140</v>
      </c>
      <c r="E959" s="173" t="s">
        <v>143</v>
      </c>
      <c r="F959" s="174">
        <v>39387</v>
      </c>
      <c r="G959" s="181">
        <v>2007</v>
      </c>
      <c r="H959" s="171" t="s">
        <v>44</v>
      </c>
      <c r="I959" s="171" t="str">
        <f t="shared" si="53"/>
        <v>ON</v>
      </c>
      <c r="J959" s="171" t="str">
        <f t="shared" si="55"/>
        <v>ON</v>
      </c>
      <c r="K959" s="171" t="str">
        <f t="shared" si="54"/>
        <v>Canada</v>
      </c>
      <c r="L959" s="171" t="str">
        <f>INDEX('State '!$A$1:$C$62,MATCH($I959,'State '!$B:$B,0),3)</f>
        <v>Canada</v>
      </c>
      <c r="M959" s="171" t="str">
        <f>INDEX('State '!$A$1:$C$62,MATCH($J959,'State '!$B:$B,0),3)</f>
        <v>Canada</v>
      </c>
      <c r="N959" s="171"/>
      <c r="O959" s="178">
        <v>80</v>
      </c>
      <c r="P959" s="177">
        <v>11</v>
      </c>
      <c r="Q959" s="177">
        <v>488</v>
      </c>
      <c r="R959" s="178"/>
      <c r="S959" s="179" t="s">
        <v>1971</v>
      </c>
      <c r="T959" s="176" t="s">
        <v>833</v>
      </c>
      <c r="U959" s="180" t="s">
        <v>382</v>
      </c>
      <c r="V959" s="171"/>
      <c r="W959" s="170"/>
      <c r="X959" s="170"/>
      <c r="Y959" s="170"/>
      <c r="AC959" s="93"/>
      <c r="AD959" s="93"/>
      <c r="AE959" s="93"/>
      <c r="AF959" s="93"/>
      <c r="AG959" s="93"/>
      <c r="AH959" s="93"/>
      <c r="AI959" s="93"/>
      <c r="AJ959" s="93"/>
      <c r="AK959" s="93"/>
      <c r="AL959" s="93"/>
      <c r="AM959" s="93"/>
      <c r="AN959" s="93"/>
      <c r="AO959" s="93"/>
      <c r="AP959" s="93"/>
      <c r="AQ959" s="93"/>
      <c r="AR959" s="93"/>
      <c r="AS959" s="93"/>
      <c r="AT959" s="93"/>
      <c r="AU959" s="93"/>
      <c r="AV959" s="93"/>
      <c r="AW959" s="93"/>
      <c r="AX959" s="93"/>
      <c r="AY959" s="93"/>
      <c r="AZ959" s="93"/>
      <c r="BA959" s="93"/>
      <c r="BB959" s="93"/>
      <c r="BC959" s="93"/>
      <c r="BD959" s="93"/>
      <c r="BE959" s="93"/>
      <c r="BF959" s="93"/>
      <c r="BG959" s="93"/>
      <c r="BH959" s="93"/>
      <c r="BI959" s="93"/>
      <c r="BJ959" s="93"/>
      <c r="BK959" s="93"/>
      <c r="BL959" s="93"/>
      <c r="BM959" s="93"/>
      <c r="BN959" s="93"/>
      <c r="BO959" s="93"/>
      <c r="BP959" s="93"/>
      <c r="BQ959" s="93"/>
      <c r="BR959" s="93"/>
      <c r="BS959" s="93"/>
      <c r="BT959" s="93"/>
      <c r="BU959" s="93"/>
      <c r="BV959" s="93"/>
      <c r="BW959" s="93"/>
      <c r="BX959" s="93"/>
      <c r="BY959" s="93"/>
      <c r="BZ959" s="93"/>
      <c r="CA959" s="93"/>
      <c r="CB959" s="93"/>
      <c r="CC959" s="93"/>
      <c r="CD959" s="93"/>
      <c r="CE959" s="93"/>
      <c r="CF959" s="93"/>
      <c r="CG959" s="93"/>
      <c r="CH959" s="93"/>
      <c r="CI959" s="93"/>
      <c r="CJ959" s="93"/>
      <c r="CK959" s="93"/>
      <c r="CL959" s="93"/>
      <c r="CM959" s="93"/>
      <c r="CN959" s="93"/>
      <c r="CO959" s="93"/>
      <c r="CP959" s="93"/>
      <c r="CQ959" s="93"/>
      <c r="CR959" s="93"/>
      <c r="CS959" s="93"/>
      <c r="CT959" s="93"/>
      <c r="CU959" s="93"/>
      <c r="CV959" s="93"/>
      <c r="CW959" s="93"/>
      <c r="CX959" s="93"/>
      <c r="CY959" s="93"/>
      <c r="CZ959" s="93"/>
      <c r="DA959" s="93"/>
      <c r="DB959" s="93"/>
      <c r="DC959" s="93"/>
      <c r="DD959" s="93"/>
      <c r="DE959" s="93"/>
      <c r="DF959" s="93"/>
      <c r="DG959" s="93"/>
      <c r="DH959" s="93"/>
      <c r="DI959" s="93"/>
      <c r="DJ959" s="93"/>
      <c r="DK959" s="93"/>
      <c r="DL959" s="93"/>
      <c r="DM959" s="93"/>
      <c r="DN959" s="93"/>
      <c r="DO959" s="93"/>
      <c r="DP959" s="93"/>
      <c r="DQ959" s="93"/>
      <c r="DR959" s="93"/>
      <c r="DS959" s="93"/>
      <c r="DT959" s="93"/>
      <c r="DU959" s="93"/>
      <c r="DV959" s="93"/>
      <c r="DW959" s="93"/>
      <c r="DX959" s="93"/>
      <c r="DY959" s="93"/>
      <c r="DZ959" s="93"/>
      <c r="EA959" s="93"/>
      <c r="EB959" s="93"/>
      <c r="EC959" s="93"/>
      <c r="ED959" s="93"/>
      <c r="EE959" s="93"/>
      <c r="EF959" s="93"/>
      <c r="EG959" s="93"/>
      <c r="EH959" s="93"/>
      <c r="EI959" s="93"/>
      <c r="EJ959" s="93"/>
      <c r="EK959" s="93"/>
      <c r="EL959" s="93"/>
      <c r="EM959" s="93"/>
      <c r="EN959" s="93"/>
      <c r="EO959" s="93"/>
      <c r="EP959" s="93"/>
      <c r="EQ959" s="93"/>
      <c r="ER959" s="93"/>
      <c r="ES959" s="93"/>
      <c r="ET959" s="93"/>
      <c r="EU959" s="93"/>
      <c r="EV959" s="93"/>
      <c r="EW959" s="93"/>
      <c r="EX959" s="93"/>
      <c r="EY959" s="93"/>
      <c r="EZ959" s="93"/>
      <c r="FA959" s="93"/>
      <c r="FB959" s="93"/>
      <c r="FC959" s="93"/>
      <c r="FD959" s="93"/>
      <c r="FE959" s="93"/>
      <c r="FF959" s="93"/>
      <c r="FG959" s="93"/>
      <c r="FH959" s="93"/>
      <c r="FI959" s="93"/>
      <c r="FJ959" s="93"/>
      <c r="FK959" s="93"/>
      <c r="FL959" s="93"/>
      <c r="FM959" s="93"/>
      <c r="FN959" s="93"/>
      <c r="FO959" s="93"/>
      <c r="FP959" s="93"/>
      <c r="FQ959" s="93"/>
      <c r="FR959" s="93"/>
      <c r="FS959" s="93"/>
      <c r="FT959" s="93"/>
      <c r="FU959" s="93"/>
      <c r="FV959" s="93"/>
      <c r="FW959" s="93"/>
      <c r="FX959" s="93"/>
      <c r="FY959" s="93"/>
      <c r="FZ959" s="93"/>
      <c r="GA959" s="93"/>
      <c r="GB959" s="93"/>
      <c r="GC959" s="93"/>
      <c r="GD959" s="93"/>
      <c r="GE959" s="93"/>
      <c r="GF959" s="93"/>
      <c r="GG959" s="93"/>
      <c r="GH959" s="93"/>
      <c r="GI959" s="93"/>
      <c r="GJ959" s="93"/>
      <c r="GK959" s="93"/>
      <c r="GL959" s="93"/>
      <c r="GM959" s="93"/>
      <c r="GN959" s="93"/>
      <c r="GO959" s="93"/>
      <c r="GP959" s="93"/>
      <c r="GQ959" s="93"/>
      <c r="GR959" s="93"/>
      <c r="GS959" s="93"/>
      <c r="GT959" s="93"/>
      <c r="GU959" s="93"/>
      <c r="GV959" s="93"/>
      <c r="GW959" s="93"/>
      <c r="GX959" s="93"/>
      <c r="GY959" s="93"/>
      <c r="GZ959" s="93"/>
      <c r="HA959" s="93"/>
      <c r="HB959" s="93"/>
      <c r="HC959" s="93"/>
      <c r="HD959" s="93"/>
      <c r="HE959" s="93"/>
      <c r="HF959" s="93"/>
      <c r="HG959" s="93"/>
      <c r="HH959" s="93"/>
      <c r="HI959" s="93"/>
      <c r="HJ959" s="93"/>
      <c r="HK959" s="93"/>
      <c r="HL959" s="93"/>
      <c r="HM959" s="93"/>
      <c r="HN959" s="93"/>
      <c r="HO959" s="93"/>
      <c r="HP959" s="93"/>
      <c r="HQ959" s="93"/>
      <c r="HR959" s="93"/>
      <c r="HS959" s="93"/>
      <c r="HT959" s="93"/>
      <c r="HU959" s="93"/>
      <c r="HV959" s="93"/>
      <c r="HW959" s="93"/>
      <c r="HX959" s="93"/>
      <c r="HY959" s="93"/>
      <c r="HZ959" s="93"/>
      <c r="IA959" s="93"/>
      <c r="IB959" s="93"/>
      <c r="IC959" s="93"/>
      <c r="ID959" s="93"/>
      <c r="IE959" s="93"/>
      <c r="IF959" s="93"/>
      <c r="IG959" s="93"/>
      <c r="IH959" s="93"/>
      <c r="II959" s="93"/>
      <c r="IJ959" s="93"/>
      <c r="IK959" s="93"/>
      <c r="IL959" s="93"/>
      <c r="IM959" s="93"/>
      <c r="IN959" s="93"/>
      <c r="IO959" s="93"/>
      <c r="IP959" s="93"/>
      <c r="IQ959" s="93"/>
      <c r="IR959" s="93"/>
      <c r="IS959" s="93"/>
      <c r="IT959" s="93"/>
      <c r="IU959" s="93"/>
      <c r="IV959" s="93"/>
      <c r="IW959" s="93"/>
      <c r="IX959" s="93"/>
      <c r="IY959" s="93"/>
      <c r="IZ959" s="93"/>
      <c r="JA959" s="93"/>
      <c r="JB959" s="93"/>
      <c r="JC959" s="93"/>
    </row>
    <row r="960" spans="1:263" s="19" customFormat="1" x14ac:dyDescent="0.2">
      <c r="A960" s="171">
        <v>39990</v>
      </c>
      <c r="B960" s="184" t="s">
        <v>1969</v>
      </c>
      <c r="C960" s="184" t="s">
        <v>1970</v>
      </c>
      <c r="D960" s="184" t="s">
        <v>140</v>
      </c>
      <c r="E960" s="184" t="s">
        <v>143</v>
      </c>
      <c r="F960" s="185">
        <v>39767</v>
      </c>
      <c r="G960" s="177">
        <v>2008</v>
      </c>
      <c r="H960" s="171" t="s">
        <v>44</v>
      </c>
      <c r="I960" s="171" t="str">
        <f t="shared" si="53"/>
        <v>ON</v>
      </c>
      <c r="J960" s="171" t="str">
        <f t="shared" si="55"/>
        <v>ON</v>
      </c>
      <c r="K960" s="171" t="str">
        <f t="shared" si="54"/>
        <v>Canada</v>
      </c>
      <c r="L960" s="171" t="str">
        <f>INDEX('State '!$A$1:$C$62,MATCH($I960,'State '!$B:$B,0),3)</f>
        <v>Canada</v>
      </c>
      <c r="M960" s="171" t="str">
        <f>INDEX('State '!$A$1:$C$62,MATCH($J960,'State '!$B:$B,0),3)</f>
        <v>Canada</v>
      </c>
      <c r="N960" s="171"/>
      <c r="O960" s="178"/>
      <c r="P960" s="178"/>
      <c r="Q960" s="178">
        <v>485</v>
      </c>
      <c r="R960" s="177"/>
      <c r="S960" s="171" t="s">
        <v>1971</v>
      </c>
      <c r="T960" s="171" t="s">
        <v>833</v>
      </c>
      <c r="U960" s="171" t="s">
        <v>382</v>
      </c>
      <c r="V960" s="171"/>
      <c r="W960" s="170"/>
      <c r="X960" s="170"/>
      <c r="Y960" s="170"/>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93"/>
      <c r="BO960" s="93"/>
      <c r="BP960" s="93"/>
      <c r="BQ960" s="93"/>
      <c r="BR960" s="93"/>
      <c r="BS960" s="93"/>
      <c r="BT960" s="93"/>
      <c r="BU960" s="93"/>
      <c r="BV960" s="93"/>
      <c r="BW960" s="93"/>
      <c r="BX960" s="93"/>
      <c r="BY960" s="93"/>
      <c r="BZ960" s="93"/>
      <c r="CA960" s="93"/>
      <c r="CB960" s="93"/>
      <c r="CC960" s="93"/>
      <c r="CD960" s="93"/>
      <c r="CE960" s="93"/>
      <c r="CF960" s="93"/>
      <c r="CG960" s="93"/>
      <c r="CH960" s="93"/>
      <c r="CI960" s="93"/>
      <c r="CJ960" s="93"/>
      <c r="CK960" s="93"/>
      <c r="CL960" s="93"/>
      <c r="CM960" s="93"/>
      <c r="CN960" s="93"/>
      <c r="CO960" s="93"/>
      <c r="CP960" s="93"/>
      <c r="CQ960" s="93"/>
      <c r="CR960" s="93"/>
      <c r="CS960" s="93"/>
      <c r="CT960" s="93"/>
      <c r="CU960" s="93"/>
      <c r="CV960" s="93"/>
      <c r="CW960" s="93"/>
      <c r="CX960" s="93"/>
      <c r="CY960" s="93"/>
      <c r="CZ960" s="93"/>
      <c r="DA960" s="93"/>
      <c r="DB960" s="93"/>
      <c r="DC960" s="93"/>
      <c r="DD960" s="93"/>
      <c r="DE960" s="93"/>
      <c r="DF960" s="93"/>
      <c r="DG960" s="93"/>
      <c r="DH960" s="93"/>
      <c r="DI960" s="93"/>
      <c r="DJ960" s="93"/>
      <c r="DK960" s="93"/>
      <c r="DL960" s="93"/>
      <c r="DM960" s="93"/>
      <c r="DN960" s="93"/>
      <c r="DO960" s="93"/>
      <c r="DP960" s="93"/>
      <c r="DQ960" s="93"/>
      <c r="DR960" s="93"/>
      <c r="DS960" s="93"/>
      <c r="DT960" s="93"/>
      <c r="DU960" s="93"/>
      <c r="DV960" s="93"/>
      <c r="DW960" s="93"/>
      <c r="DX960" s="93"/>
      <c r="DY960" s="93"/>
      <c r="DZ960" s="93"/>
      <c r="EA960" s="93"/>
      <c r="EB960" s="93"/>
      <c r="EC960" s="93"/>
      <c r="ED960" s="93"/>
      <c r="EE960" s="93"/>
      <c r="EF960" s="93"/>
      <c r="EG960" s="93"/>
      <c r="EH960" s="93"/>
      <c r="EI960" s="93"/>
      <c r="EJ960" s="93"/>
      <c r="EK960" s="93"/>
      <c r="EL960" s="93"/>
      <c r="EM960" s="93"/>
      <c r="EN960" s="93"/>
      <c r="EO960" s="93"/>
      <c r="EP960" s="93"/>
      <c r="EQ960" s="93"/>
      <c r="ER960" s="93"/>
      <c r="ES960" s="93"/>
      <c r="ET960" s="93"/>
      <c r="EU960" s="93"/>
      <c r="EV960" s="93"/>
      <c r="EW960" s="93"/>
      <c r="EX960" s="93"/>
      <c r="EY960" s="93"/>
      <c r="EZ960" s="93"/>
      <c r="FA960" s="93"/>
      <c r="FB960" s="93"/>
      <c r="FC960" s="93"/>
      <c r="FD960" s="93"/>
      <c r="FE960" s="93"/>
      <c r="FF960" s="93"/>
      <c r="FG960" s="93"/>
      <c r="FH960" s="93"/>
      <c r="FI960" s="93"/>
      <c r="FJ960" s="93"/>
      <c r="FK960" s="93"/>
      <c r="FL960" s="93"/>
      <c r="FM960" s="93"/>
      <c r="FN960" s="93"/>
      <c r="FO960" s="93"/>
      <c r="FP960" s="93"/>
      <c r="FQ960" s="93"/>
      <c r="FR960" s="93"/>
      <c r="FS960" s="93"/>
      <c r="FT960" s="93"/>
      <c r="FU960" s="93"/>
      <c r="FV960" s="93"/>
      <c r="FW960" s="93"/>
      <c r="FX960" s="93"/>
      <c r="FY960" s="93"/>
      <c r="FZ960" s="93"/>
      <c r="GA960" s="93"/>
      <c r="GB960" s="93"/>
      <c r="GC960" s="93"/>
      <c r="GD960" s="93"/>
      <c r="GE960" s="93"/>
      <c r="GF960" s="93"/>
      <c r="GG960" s="93"/>
      <c r="GH960" s="93"/>
      <c r="GI960" s="93"/>
      <c r="GJ960" s="93"/>
      <c r="GK960" s="93"/>
      <c r="GL960" s="93"/>
      <c r="GM960" s="93"/>
      <c r="GN960" s="93"/>
      <c r="GO960" s="93"/>
      <c r="GP960" s="93"/>
      <c r="GQ960" s="93"/>
      <c r="GR960" s="93"/>
      <c r="GS960" s="93"/>
      <c r="GT960" s="93"/>
      <c r="GU960" s="93"/>
      <c r="GV960" s="93"/>
      <c r="GW960" s="93"/>
      <c r="GX960" s="93"/>
      <c r="GY960" s="93"/>
      <c r="GZ960" s="93"/>
      <c r="HA960" s="93"/>
      <c r="HB960" s="93"/>
      <c r="HC960" s="93"/>
      <c r="HD960" s="93"/>
      <c r="HE960" s="93"/>
      <c r="HF960" s="93"/>
      <c r="HG960" s="93"/>
      <c r="HH960" s="93"/>
      <c r="HI960" s="93"/>
      <c r="HJ960" s="93"/>
      <c r="HK960" s="93"/>
      <c r="HL960" s="93"/>
      <c r="HM960" s="93"/>
      <c r="HN960" s="93"/>
      <c r="HO960" s="93"/>
      <c r="HP960" s="93"/>
      <c r="HQ960" s="93"/>
      <c r="HR960" s="93"/>
      <c r="HS960" s="93"/>
      <c r="HT960" s="93"/>
      <c r="HU960" s="93"/>
      <c r="HV960" s="93"/>
      <c r="HW960" s="93"/>
      <c r="HX960" s="93"/>
      <c r="HY960" s="93"/>
      <c r="HZ960" s="93"/>
      <c r="IA960" s="93"/>
      <c r="IB960" s="93"/>
      <c r="IC960" s="93"/>
      <c r="ID960" s="93"/>
      <c r="IE960" s="93"/>
      <c r="IF960" s="93"/>
      <c r="IG960" s="93"/>
      <c r="IH960" s="93"/>
      <c r="II960" s="93"/>
      <c r="IJ960" s="93"/>
      <c r="IK960" s="93"/>
      <c r="IL960" s="93"/>
      <c r="IM960" s="93"/>
      <c r="IN960" s="93"/>
      <c r="IO960" s="93"/>
      <c r="IP960" s="93"/>
      <c r="IQ960" s="93"/>
      <c r="IR960" s="93"/>
      <c r="IS960" s="93"/>
      <c r="IT960" s="93"/>
      <c r="IU960" s="93"/>
      <c r="IV960" s="93"/>
      <c r="IW960" s="93"/>
      <c r="IX960" s="93"/>
      <c r="IY960" s="93"/>
      <c r="IZ960" s="93"/>
      <c r="JA960" s="93"/>
      <c r="JB960" s="93"/>
      <c r="JC960" s="93"/>
    </row>
    <row r="961" spans="1:263" s="19" customFormat="1" ht="25.5" x14ac:dyDescent="0.2">
      <c r="A961" s="171">
        <v>42251</v>
      </c>
      <c r="B961" s="172" t="s">
        <v>2022</v>
      </c>
      <c r="C961" s="184" t="s">
        <v>199</v>
      </c>
      <c r="D961" s="172" t="s">
        <v>1935</v>
      </c>
      <c r="E961" s="173" t="s">
        <v>143</v>
      </c>
      <c r="F961" s="174">
        <v>42244</v>
      </c>
      <c r="G961" s="181">
        <v>2015</v>
      </c>
      <c r="H961" s="171" t="s">
        <v>2023</v>
      </c>
      <c r="I961" s="171" t="str">
        <f t="shared" si="53"/>
        <v>PA</v>
      </c>
      <c r="J961" s="171" t="str">
        <f t="shared" si="55"/>
        <v>IN</v>
      </c>
      <c r="K961" s="171" t="str">
        <f t="shared" si="54"/>
        <v>Northeast, Midwest</v>
      </c>
      <c r="L961" s="171" t="str">
        <f>INDEX('State '!$A$1:$C$62,MATCH($I961,'State '!$B:$B,0),3)</f>
        <v>Northeast</v>
      </c>
      <c r="M961" s="171" t="str">
        <f>INDEX('State '!$A$1:$C$62,MATCH($J961,'State '!$B:$B,0),3)</f>
        <v>Midwest</v>
      </c>
      <c r="N961" s="171"/>
      <c r="O961" s="178">
        <v>56</v>
      </c>
      <c r="P961" s="177"/>
      <c r="Q961" s="177">
        <v>425</v>
      </c>
      <c r="R961" s="178"/>
      <c r="S961" s="179" t="s">
        <v>135</v>
      </c>
      <c r="T961" s="176" t="s">
        <v>381</v>
      </c>
      <c r="U961" s="180" t="s">
        <v>2024</v>
      </c>
      <c r="V961" s="171" t="s">
        <v>2239</v>
      </c>
      <c r="W961" s="170"/>
      <c r="X961" s="170"/>
      <c r="Y961" s="170"/>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93"/>
      <c r="BO961" s="93"/>
      <c r="BP961" s="93"/>
      <c r="BQ961" s="93"/>
      <c r="BR961" s="93"/>
      <c r="BS961" s="93"/>
      <c r="BT961" s="93"/>
      <c r="BU961" s="93"/>
      <c r="BV961" s="93"/>
      <c r="BW961" s="93"/>
      <c r="BX961" s="93"/>
      <c r="BY961" s="93"/>
      <c r="BZ961" s="93"/>
      <c r="CA961" s="93"/>
      <c r="CB961" s="93"/>
      <c r="CC961" s="93"/>
      <c r="CD961" s="93"/>
      <c r="CE961" s="93"/>
      <c r="CF961" s="93"/>
      <c r="CG961" s="93"/>
      <c r="CH961" s="93"/>
      <c r="CI961" s="93"/>
      <c r="CJ961" s="93"/>
      <c r="CK961" s="93"/>
      <c r="CL961" s="93"/>
      <c r="CM961" s="93"/>
      <c r="CN961" s="93"/>
      <c r="CO961" s="93"/>
      <c r="CP961" s="93"/>
      <c r="CQ961" s="93"/>
      <c r="CR961" s="93"/>
      <c r="CS961" s="93"/>
      <c r="CT961" s="93"/>
      <c r="CU961" s="93"/>
      <c r="CV961" s="93"/>
      <c r="CW961" s="93"/>
      <c r="CX961" s="93"/>
      <c r="CY961" s="93"/>
      <c r="CZ961" s="93"/>
      <c r="DA961" s="93"/>
      <c r="DB961" s="93"/>
      <c r="DC961" s="93"/>
      <c r="DD961" s="93"/>
      <c r="DE961" s="93"/>
      <c r="DF961" s="93"/>
      <c r="DG961" s="93"/>
      <c r="DH961" s="93"/>
      <c r="DI961" s="93"/>
      <c r="DJ961" s="93"/>
      <c r="DK961" s="93"/>
      <c r="DL961" s="93"/>
      <c r="DM961" s="93"/>
      <c r="DN961" s="93"/>
      <c r="DO961" s="93"/>
      <c r="DP961" s="93"/>
      <c r="DQ961" s="93"/>
      <c r="DR961" s="93"/>
      <c r="DS961" s="93"/>
      <c r="DT961" s="93"/>
      <c r="DU961" s="93"/>
      <c r="DV961" s="93"/>
      <c r="DW961" s="93"/>
      <c r="DX961" s="93"/>
      <c r="DY961" s="93"/>
      <c r="DZ961" s="93"/>
      <c r="EA961" s="93"/>
      <c r="EB961" s="93"/>
      <c r="EC961" s="93"/>
      <c r="ED961" s="93"/>
      <c r="EE961" s="93"/>
      <c r="EF961" s="93"/>
      <c r="EG961" s="93"/>
      <c r="EH961" s="93"/>
      <c r="EI961" s="93"/>
      <c r="EJ961" s="93"/>
      <c r="EK961" s="93"/>
      <c r="EL961" s="93"/>
      <c r="EM961" s="93"/>
      <c r="EN961" s="93"/>
      <c r="EO961" s="93"/>
      <c r="EP961" s="93"/>
      <c r="EQ961" s="93"/>
      <c r="ER961" s="93"/>
      <c r="ES961" s="93"/>
      <c r="ET961" s="93"/>
      <c r="EU961" s="93"/>
      <c r="EV961" s="93"/>
      <c r="EW961" s="93"/>
      <c r="EX961" s="93"/>
      <c r="EY961" s="93"/>
      <c r="EZ961" s="93"/>
      <c r="FA961" s="93"/>
      <c r="FB961" s="93"/>
      <c r="FC961" s="93"/>
      <c r="FD961" s="93"/>
      <c r="FE961" s="93"/>
      <c r="FF961" s="93"/>
      <c r="FG961" s="93"/>
      <c r="FH961" s="93"/>
      <c r="FI961" s="93"/>
      <c r="FJ961" s="93"/>
      <c r="FK961" s="93"/>
      <c r="FL961" s="93"/>
      <c r="FM961" s="93"/>
      <c r="FN961" s="93"/>
      <c r="FO961" s="93"/>
      <c r="FP961" s="93"/>
      <c r="FQ961" s="93"/>
      <c r="FR961" s="93"/>
      <c r="FS961" s="93"/>
      <c r="FT961" s="93"/>
      <c r="FU961" s="93"/>
      <c r="FV961" s="93"/>
      <c r="FW961" s="93"/>
      <c r="FX961" s="93"/>
      <c r="FY961" s="93"/>
      <c r="FZ961" s="93"/>
      <c r="GA961" s="93"/>
      <c r="GB961" s="93"/>
      <c r="GC961" s="93"/>
      <c r="GD961" s="93"/>
      <c r="GE961" s="93"/>
      <c r="GF961" s="93"/>
      <c r="GG961" s="93"/>
      <c r="GH961" s="93"/>
      <c r="GI961" s="93"/>
      <c r="GJ961" s="93"/>
      <c r="GK961" s="93"/>
      <c r="GL961" s="93"/>
      <c r="GM961" s="93"/>
      <c r="GN961" s="93"/>
      <c r="GO961" s="93"/>
      <c r="GP961" s="93"/>
      <c r="GQ961" s="93"/>
      <c r="GR961" s="93"/>
      <c r="GS961" s="93"/>
      <c r="GT961" s="93"/>
      <c r="GU961" s="93"/>
      <c r="GV961" s="93"/>
      <c r="GW961" s="93"/>
      <c r="GX961" s="93"/>
      <c r="GY961" s="93"/>
      <c r="GZ961" s="93"/>
      <c r="HA961" s="93"/>
      <c r="HB961" s="93"/>
      <c r="HC961" s="93"/>
      <c r="HD961" s="93"/>
      <c r="HE961" s="93"/>
      <c r="HF961" s="93"/>
      <c r="HG961" s="93"/>
      <c r="HH961" s="93"/>
      <c r="HI961" s="93"/>
      <c r="HJ961" s="93"/>
      <c r="HK961" s="93"/>
      <c r="HL961" s="93"/>
      <c r="HM961" s="93"/>
      <c r="HN961" s="93"/>
      <c r="HO961" s="93"/>
      <c r="HP961" s="93"/>
      <c r="HQ961" s="93"/>
      <c r="HR961" s="93"/>
      <c r="HS961" s="93"/>
      <c r="HT961" s="93"/>
      <c r="HU961" s="93"/>
      <c r="HV961" s="93"/>
      <c r="HW961" s="93"/>
      <c r="HX961" s="93"/>
      <c r="HY961" s="93"/>
      <c r="HZ961" s="93"/>
      <c r="IA961" s="93"/>
      <c r="IB961" s="93"/>
      <c r="IC961" s="93"/>
      <c r="ID961" s="93"/>
      <c r="IE961" s="93"/>
      <c r="IF961" s="93"/>
      <c r="IG961" s="93"/>
      <c r="IH961" s="93"/>
      <c r="II961" s="93"/>
      <c r="IJ961" s="93"/>
      <c r="IK961" s="93"/>
      <c r="IL961" s="93"/>
      <c r="IM961" s="93"/>
      <c r="IN961" s="93"/>
      <c r="IO961" s="93"/>
      <c r="IP961" s="93"/>
      <c r="IQ961" s="93"/>
      <c r="IR961" s="93"/>
      <c r="IS961" s="93"/>
      <c r="IT961" s="93"/>
      <c r="IU961" s="93"/>
      <c r="IV961" s="93"/>
      <c r="IW961" s="93"/>
      <c r="IX961" s="93"/>
      <c r="IY961" s="93"/>
      <c r="IZ961" s="93"/>
      <c r="JA961" s="93"/>
      <c r="JB961" s="93"/>
      <c r="JC961" s="93"/>
    </row>
    <row r="962" spans="1:263" s="19" customFormat="1" x14ac:dyDescent="0.2">
      <c r="A962" s="171">
        <v>42612</v>
      </c>
      <c r="B962" s="172" t="s">
        <v>2120</v>
      </c>
      <c r="C962" s="172" t="s">
        <v>261</v>
      </c>
      <c r="D962" s="172" t="s">
        <v>134</v>
      </c>
      <c r="E962" s="173" t="s">
        <v>143</v>
      </c>
      <c r="F962" s="174">
        <v>42643</v>
      </c>
      <c r="G962" s="181">
        <v>2016</v>
      </c>
      <c r="H962" s="171" t="s">
        <v>33</v>
      </c>
      <c r="I962" s="171" t="str">
        <f t="shared" si="53"/>
        <v>WV</v>
      </c>
      <c r="J962" s="171" t="str">
        <f t="shared" si="55"/>
        <v>WV</v>
      </c>
      <c r="K962" s="171" t="str">
        <f t="shared" si="54"/>
        <v>Northeast</v>
      </c>
      <c r="L962" s="171" t="str">
        <f>INDEX('State '!$A$1:$C$62,MATCH($I962,'State '!$B:$B,0),3)</f>
        <v>Northeast</v>
      </c>
      <c r="M962" s="171" t="str">
        <f>INDEX('State '!$A$1:$C$62,MATCH($J962,'State '!$B:$B,0),3)</f>
        <v>Northeast</v>
      </c>
      <c r="N962" s="171"/>
      <c r="O962" s="178">
        <v>45</v>
      </c>
      <c r="P962" s="177">
        <v>5</v>
      </c>
      <c r="Q962" s="177">
        <v>205</v>
      </c>
      <c r="R962" s="178"/>
      <c r="S962" s="179" t="s">
        <v>135</v>
      </c>
      <c r="T962" s="176" t="s">
        <v>381</v>
      </c>
      <c r="U962" s="180" t="s">
        <v>2092</v>
      </c>
      <c r="V962" s="171" t="s">
        <v>2236</v>
      </c>
      <c r="W962" s="170"/>
      <c r="X962" s="170"/>
      <c r="Y962" s="170"/>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c r="BS962" s="93"/>
      <c r="BT962" s="93"/>
      <c r="BU962" s="93"/>
      <c r="BV962" s="93"/>
      <c r="BW962" s="93"/>
      <c r="BX962" s="93"/>
      <c r="BY962" s="93"/>
      <c r="BZ962" s="93"/>
      <c r="CA962" s="93"/>
      <c r="CB962" s="93"/>
      <c r="CC962" s="93"/>
      <c r="CD962" s="93"/>
      <c r="CE962" s="93"/>
      <c r="CF962" s="93"/>
      <c r="CG962" s="93"/>
      <c r="CH962" s="93"/>
      <c r="CI962" s="93"/>
      <c r="CJ962" s="93"/>
      <c r="CK962" s="93"/>
      <c r="CL962" s="93"/>
      <c r="CM962" s="93"/>
      <c r="CN962" s="93"/>
      <c r="CO962" s="93"/>
      <c r="CP962" s="93"/>
      <c r="CQ962" s="93"/>
      <c r="CR962" s="93"/>
      <c r="CS962" s="93"/>
      <c r="CT962" s="93"/>
      <c r="CU962" s="93"/>
      <c r="CV962" s="93"/>
      <c r="CW962" s="93"/>
      <c r="CX962" s="93"/>
      <c r="CY962" s="93"/>
      <c r="CZ962" s="93"/>
      <c r="DA962" s="93"/>
      <c r="DB962" s="93"/>
      <c r="DC962" s="93"/>
      <c r="DD962" s="93"/>
      <c r="DE962" s="93"/>
      <c r="DF962" s="93"/>
      <c r="DG962" s="93"/>
      <c r="DH962" s="93"/>
      <c r="DI962" s="93"/>
      <c r="DJ962" s="93"/>
      <c r="DK962" s="93"/>
      <c r="DL962" s="93"/>
      <c r="DM962" s="93"/>
      <c r="DN962" s="93"/>
      <c r="DO962" s="93"/>
      <c r="DP962" s="93"/>
      <c r="DQ962" s="93"/>
      <c r="DR962" s="93"/>
      <c r="DS962" s="93"/>
      <c r="DT962" s="93"/>
      <c r="DU962" s="93"/>
      <c r="DV962" s="93"/>
      <c r="DW962" s="93"/>
      <c r="DX962" s="93"/>
      <c r="DY962" s="93"/>
      <c r="DZ962" s="93"/>
      <c r="EA962" s="93"/>
      <c r="EB962" s="93"/>
      <c r="EC962" s="93"/>
      <c r="ED962" s="93"/>
      <c r="EE962" s="93"/>
      <c r="EF962" s="93"/>
      <c r="EG962" s="93"/>
      <c r="EH962" s="93"/>
      <c r="EI962" s="93"/>
      <c r="EJ962" s="93"/>
      <c r="EK962" s="93"/>
      <c r="EL962" s="93"/>
      <c r="EM962" s="93"/>
      <c r="EN962" s="93"/>
      <c r="EO962" s="93"/>
      <c r="EP962" s="93"/>
      <c r="EQ962" s="93"/>
      <c r="ER962" s="93"/>
      <c r="ES962" s="93"/>
      <c r="ET962" s="93"/>
      <c r="EU962" s="93"/>
      <c r="EV962" s="93"/>
      <c r="EW962" s="93"/>
      <c r="EX962" s="93"/>
      <c r="EY962" s="93"/>
      <c r="EZ962" s="93"/>
      <c r="FA962" s="93"/>
      <c r="FB962" s="93"/>
      <c r="FC962" s="93"/>
      <c r="FD962" s="93"/>
      <c r="FE962" s="93"/>
      <c r="FF962" s="93"/>
      <c r="FG962" s="93"/>
      <c r="FH962" s="93"/>
      <c r="FI962" s="93"/>
      <c r="FJ962" s="93"/>
      <c r="FK962" s="93"/>
      <c r="FL962" s="93"/>
      <c r="FM962" s="93"/>
      <c r="FN962" s="93"/>
      <c r="FO962" s="93"/>
      <c r="FP962" s="93"/>
      <c r="FQ962" s="93"/>
      <c r="FR962" s="93"/>
      <c r="FS962" s="93"/>
      <c r="FT962" s="93"/>
      <c r="FU962" s="93"/>
      <c r="FV962" s="93"/>
      <c r="FW962" s="93"/>
      <c r="FX962" s="93"/>
      <c r="FY962" s="93"/>
      <c r="FZ962" s="93"/>
      <c r="GA962" s="93"/>
      <c r="GB962" s="93"/>
      <c r="GC962" s="93"/>
      <c r="GD962" s="93"/>
      <c r="GE962" s="93"/>
      <c r="GF962" s="93"/>
      <c r="GG962" s="93"/>
      <c r="GH962" s="93"/>
      <c r="GI962" s="93"/>
      <c r="GJ962" s="93"/>
      <c r="GK962" s="93"/>
      <c r="GL962" s="93"/>
      <c r="GM962" s="93"/>
      <c r="GN962" s="93"/>
      <c r="GO962" s="93"/>
      <c r="GP962" s="93"/>
      <c r="GQ962" s="93"/>
      <c r="GR962" s="93"/>
      <c r="GS962" s="93"/>
      <c r="GT962" s="93"/>
      <c r="GU962" s="93"/>
      <c r="GV962" s="93"/>
      <c r="GW962" s="93"/>
      <c r="GX962" s="93"/>
      <c r="GY962" s="93"/>
      <c r="GZ962" s="93"/>
      <c r="HA962" s="93"/>
      <c r="HB962" s="93"/>
      <c r="HC962" s="93"/>
      <c r="HD962" s="93"/>
      <c r="HE962" s="93"/>
      <c r="HF962" s="93"/>
      <c r="HG962" s="93"/>
      <c r="HH962" s="93"/>
      <c r="HI962" s="93"/>
      <c r="HJ962" s="93"/>
      <c r="HK962" s="93"/>
      <c r="HL962" s="93"/>
      <c r="HM962" s="93"/>
      <c r="HN962" s="93"/>
      <c r="HO962" s="93"/>
      <c r="HP962" s="93"/>
      <c r="HQ962" s="93"/>
      <c r="HR962" s="93"/>
      <c r="HS962" s="93"/>
      <c r="HT962" s="93"/>
      <c r="HU962" s="93"/>
      <c r="HV962" s="93"/>
      <c r="HW962" s="93"/>
      <c r="HX962" s="93"/>
      <c r="HY962" s="93"/>
      <c r="HZ962" s="93"/>
      <c r="IA962" s="93"/>
      <c r="IB962" s="93"/>
      <c r="IC962" s="93"/>
      <c r="ID962" s="93"/>
      <c r="IE962" s="93"/>
      <c r="IF962" s="93"/>
      <c r="IG962" s="93"/>
      <c r="IH962" s="93"/>
      <c r="II962" s="93"/>
      <c r="IJ962" s="93"/>
      <c r="IK962" s="93"/>
      <c r="IL962" s="93"/>
      <c r="IM962" s="93"/>
      <c r="IN962" s="93"/>
      <c r="IO962" s="93"/>
      <c r="IP962" s="93"/>
      <c r="IQ962" s="93"/>
      <c r="IR962" s="93"/>
      <c r="IS962" s="93"/>
      <c r="IT962" s="93"/>
      <c r="IU962" s="93"/>
      <c r="IV962" s="93"/>
      <c r="IW962" s="93"/>
      <c r="IX962" s="93"/>
      <c r="IY962" s="93"/>
      <c r="IZ962" s="93"/>
      <c r="JA962" s="93"/>
      <c r="JB962" s="93"/>
      <c r="JC962" s="93"/>
    </row>
    <row r="963" spans="1:263" s="19" customFormat="1" ht="25.5" x14ac:dyDescent="0.2">
      <c r="A963" s="171">
        <v>41990</v>
      </c>
      <c r="B963" s="184" t="s">
        <v>1934</v>
      </c>
      <c r="C963" s="172" t="s">
        <v>206</v>
      </c>
      <c r="D963" s="184" t="s">
        <v>1935</v>
      </c>
      <c r="E963" s="184" t="s">
        <v>143</v>
      </c>
      <c r="F963" s="185">
        <v>41730</v>
      </c>
      <c r="G963" s="177">
        <v>2014</v>
      </c>
      <c r="H963" s="171" t="s">
        <v>2231</v>
      </c>
      <c r="I963" s="171" t="str">
        <f t="shared" si="53"/>
        <v>OH</v>
      </c>
      <c r="J963" s="171" t="str">
        <f t="shared" si="55"/>
        <v>MS</v>
      </c>
      <c r="K963" s="171" t="str">
        <f t="shared" si="54"/>
        <v>Northeast, Midwest, South Central</v>
      </c>
      <c r="L963" s="171" t="str">
        <f>INDEX('State '!$A$1:$C$62,MATCH($I963,'State '!$B:$B,0),3)</f>
        <v>Northeast</v>
      </c>
      <c r="M963" s="171" t="str">
        <f>INDEX('State '!$A$1:$C$62,MATCH($J963,'State '!$B:$B,0),3)</f>
        <v>South Central</v>
      </c>
      <c r="N963" s="171" t="s">
        <v>9</v>
      </c>
      <c r="O963" s="178">
        <v>155.6</v>
      </c>
      <c r="P963" s="178">
        <v>0</v>
      </c>
      <c r="Q963" s="178">
        <v>500</v>
      </c>
      <c r="R963" s="177"/>
      <c r="S963" s="171" t="s">
        <v>135</v>
      </c>
      <c r="T963" s="171" t="s">
        <v>381</v>
      </c>
      <c r="U963" s="171"/>
      <c r="V963" s="171"/>
      <c r="W963" s="170"/>
      <c r="X963" s="170"/>
      <c r="Y963" s="170"/>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93"/>
      <c r="BO963" s="93"/>
      <c r="BP963" s="93"/>
      <c r="BQ963" s="93"/>
      <c r="BR963" s="93"/>
      <c r="BS963" s="93"/>
      <c r="BT963" s="93"/>
      <c r="BU963" s="93"/>
      <c r="BV963" s="93"/>
      <c r="BW963" s="93"/>
      <c r="BX963" s="93"/>
      <c r="BY963" s="93"/>
      <c r="BZ963" s="93"/>
      <c r="CA963" s="93"/>
      <c r="CB963" s="93"/>
      <c r="CC963" s="93"/>
      <c r="CD963" s="93"/>
      <c r="CE963" s="93"/>
      <c r="CF963" s="93"/>
      <c r="CG963" s="93"/>
      <c r="CH963" s="93"/>
      <c r="CI963" s="93"/>
      <c r="CJ963" s="93"/>
      <c r="CK963" s="93"/>
      <c r="CL963" s="93"/>
      <c r="CM963" s="93"/>
      <c r="CN963" s="93"/>
      <c r="CO963" s="93"/>
      <c r="CP963" s="93"/>
      <c r="CQ963" s="93"/>
      <c r="CR963" s="93"/>
      <c r="CS963" s="93"/>
      <c r="CT963" s="93"/>
      <c r="CU963" s="93"/>
      <c r="CV963" s="93"/>
      <c r="CW963" s="93"/>
      <c r="CX963" s="93"/>
      <c r="CY963" s="93"/>
      <c r="CZ963" s="93"/>
      <c r="DA963" s="93"/>
      <c r="DB963" s="93"/>
      <c r="DC963" s="93"/>
      <c r="DD963" s="93"/>
      <c r="DE963" s="93"/>
      <c r="DF963" s="93"/>
      <c r="DG963" s="93"/>
      <c r="DH963" s="93"/>
      <c r="DI963" s="93"/>
      <c r="DJ963" s="93"/>
      <c r="DK963" s="93"/>
      <c r="DL963" s="93"/>
      <c r="DM963" s="93"/>
      <c r="DN963" s="93"/>
      <c r="DO963" s="93"/>
      <c r="DP963" s="93"/>
      <c r="DQ963" s="93"/>
      <c r="DR963" s="93"/>
      <c r="DS963" s="93"/>
      <c r="DT963" s="93"/>
      <c r="DU963" s="93"/>
      <c r="DV963" s="93"/>
      <c r="DW963" s="93"/>
      <c r="DX963" s="93"/>
      <c r="DY963" s="93"/>
      <c r="DZ963" s="93"/>
      <c r="EA963" s="93"/>
      <c r="EB963" s="93"/>
      <c r="EC963" s="93"/>
      <c r="ED963" s="93"/>
      <c r="EE963" s="93"/>
      <c r="EF963" s="93"/>
      <c r="EG963" s="93"/>
      <c r="EH963" s="93"/>
      <c r="EI963" s="93"/>
      <c r="EJ963" s="93"/>
      <c r="EK963" s="93"/>
      <c r="EL963" s="93"/>
      <c r="EM963" s="93"/>
      <c r="EN963" s="93"/>
      <c r="EO963" s="93"/>
      <c r="EP963" s="93"/>
      <c r="EQ963" s="93"/>
      <c r="ER963" s="93"/>
      <c r="ES963" s="93"/>
      <c r="ET963" s="93"/>
      <c r="EU963" s="93"/>
      <c r="EV963" s="93"/>
      <c r="EW963" s="93"/>
      <c r="EX963" s="93"/>
      <c r="EY963" s="93"/>
      <c r="EZ963" s="93"/>
      <c r="FA963" s="93"/>
      <c r="FB963" s="93"/>
      <c r="FC963" s="93"/>
      <c r="FD963" s="93"/>
      <c r="FE963" s="93"/>
      <c r="FF963" s="93"/>
      <c r="FG963" s="93"/>
      <c r="FH963" s="93"/>
      <c r="FI963" s="93"/>
      <c r="FJ963" s="93"/>
      <c r="FK963" s="93"/>
      <c r="FL963" s="93"/>
      <c r="FM963" s="93"/>
      <c r="FN963" s="93"/>
      <c r="FO963" s="93"/>
      <c r="FP963" s="93"/>
      <c r="FQ963" s="93"/>
      <c r="FR963" s="93"/>
      <c r="FS963" s="93"/>
      <c r="FT963" s="93"/>
      <c r="FU963" s="93"/>
      <c r="FV963" s="93"/>
      <c r="FW963" s="93"/>
      <c r="FX963" s="93"/>
      <c r="FY963" s="93"/>
      <c r="FZ963" s="93"/>
      <c r="GA963" s="93"/>
      <c r="GB963" s="93"/>
      <c r="GC963" s="93"/>
      <c r="GD963" s="93"/>
      <c r="GE963" s="93"/>
      <c r="GF963" s="93"/>
      <c r="GG963" s="93"/>
      <c r="GH963" s="93"/>
      <c r="GI963" s="93"/>
      <c r="GJ963" s="93"/>
      <c r="GK963" s="93"/>
      <c r="GL963" s="93"/>
      <c r="GM963" s="93"/>
      <c r="GN963" s="93"/>
      <c r="GO963" s="93"/>
      <c r="GP963" s="93"/>
      <c r="GQ963" s="93"/>
      <c r="GR963" s="93"/>
      <c r="GS963" s="93"/>
      <c r="GT963" s="93"/>
      <c r="GU963" s="93"/>
      <c r="GV963" s="93"/>
      <c r="GW963" s="93"/>
      <c r="GX963" s="93"/>
      <c r="GY963" s="93"/>
      <c r="GZ963" s="93"/>
      <c r="HA963" s="93"/>
      <c r="HB963" s="93"/>
      <c r="HC963" s="93"/>
      <c r="HD963" s="93"/>
      <c r="HE963" s="93"/>
      <c r="HF963" s="93"/>
      <c r="HG963" s="93"/>
      <c r="HH963" s="93"/>
      <c r="HI963" s="93"/>
      <c r="HJ963" s="93"/>
      <c r="HK963" s="93"/>
      <c r="HL963" s="93"/>
      <c r="HM963" s="93"/>
      <c r="HN963" s="93"/>
      <c r="HO963" s="93"/>
      <c r="HP963" s="93"/>
      <c r="HQ963" s="93"/>
      <c r="HR963" s="93"/>
      <c r="HS963" s="93"/>
      <c r="HT963" s="93"/>
      <c r="HU963" s="93"/>
      <c r="HV963" s="93"/>
      <c r="HW963" s="93"/>
      <c r="HX963" s="93"/>
      <c r="HY963" s="93"/>
      <c r="HZ963" s="93"/>
      <c r="IA963" s="93"/>
      <c r="IB963" s="93"/>
      <c r="IC963" s="93"/>
      <c r="ID963" s="93"/>
      <c r="IE963" s="93"/>
      <c r="IF963" s="93"/>
      <c r="IG963" s="93"/>
      <c r="IH963" s="93"/>
      <c r="II963" s="93"/>
      <c r="IJ963" s="93"/>
      <c r="IK963" s="93"/>
      <c r="IL963" s="93"/>
      <c r="IM963" s="93"/>
      <c r="IN963" s="93"/>
      <c r="IO963" s="93"/>
      <c r="IP963" s="93"/>
      <c r="IQ963" s="93"/>
      <c r="IR963" s="93"/>
      <c r="IS963" s="93"/>
      <c r="IT963" s="93"/>
      <c r="IU963" s="93"/>
      <c r="IV963" s="93"/>
      <c r="IW963" s="93"/>
      <c r="IX963" s="93"/>
      <c r="IY963" s="93"/>
      <c r="IZ963" s="93"/>
      <c r="JA963" s="93"/>
      <c r="JB963" s="93"/>
      <c r="JC963" s="93"/>
    </row>
    <row r="964" spans="1:263" ht="38.25" x14ac:dyDescent="0.2">
      <c r="A964" s="225">
        <v>43507</v>
      </c>
      <c r="B964" s="223" t="s">
        <v>2365</v>
      </c>
      <c r="C964" s="223" t="s">
        <v>219</v>
      </c>
      <c r="D964" s="223" t="s">
        <v>136</v>
      </c>
      <c r="E964" s="223" t="s">
        <v>143</v>
      </c>
      <c r="F964" s="63">
        <v>43503</v>
      </c>
      <c r="G964" s="104">
        <v>2019</v>
      </c>
      <c r="H964" s="225" t="s">
        <v>410</v>
      </c>
      <c r="I964" s="225" t="str">
        <f t="shared" si="53"/>
        <v>TX</v>
      </c>
      <c r="J964" s="225" t="str">
        <f t="shared" si="55"/>
        <v>MX</v>
      </c>
      <c r="K964" s="231" t="str">
        <f t="shared" si="54"/>
        <v>South Central, Mexico</v>
      </c>
      <c r="L964" s="225" t="str">
        <f>INDEX('State '!$A$1:$C$62,MATCH($I964,'State '!$B:$B,0),3)</f>
        <v>South Central</v>
      </c>
      <c r="M964" s="225" t="str">
        <f>INDEX('State '!$A$1:$C$62,MATCH($J964,'State '!$B:$B,0),3)</f>
        <v>Mexico</v>
      </c>
      <c r="N964" s="225"/>
      <c r="O964" s="178">
        <v>1550</v>
      </c>
      <c r="P964" s="199">
        <v>171</v>
      </c>
      <c r="Q964" s="165">
        <v>2600</v>
      </c>
      <c r="R964" s="104" t="s">
        <v>1265</v>
      </c>
      <c r="S964" s="225" t="s">
        <v>135</v>
      </c>
      <c r="T964" s="225" t="s">
        <v>381</v>
      </c>
      <c r="U964" s="225" t="s">
        <v>2344</v>
      </c>
      <c r="V964" s="225" t="s">
        <v>2239</v>
      </c>
      <c r="W964" s="170" t="s">
        <v>2490</v>
      </c>
      <c r="X964" s="223"/>
      <c r="Y964" s="226"/>
      <c r="Z964" s="93"/>
      <c r="AA964" s="93"/>
      <c r="AB964" s="93"/>
    </row>
    <row r="965" spans="1:263" x14ac:dyDescent="0.2">
      <c r="A965" s="196">
        <v>43417</v>
      </c>
      <c r="B965" s="184" t="s">
        <v>2357</v>
      </c>
      <c r="C965" s="184" t="s">
        <v>2085</v>
      </c>
      <c r="D965" s="184" t="s">
        <v>140</v>
      </c>
      <c r="E965" s="184" t="s">
        <v>143</v>
      </c>
      <c r="F965" s="185">
        <v>43404</v>
      </c>
      <c r="G965" s="177">
        <v>2018</v>
      </c>
      <c r="H965" s="171" t="s">
        <v>691</v>
      </c>
      <c r="I965" s="171" t="str">
        <f t="shared" si="53"/>
        <v>MN</v>
      </c>
      <c r="J965" s="171" t="str">
        <f t="shared" si="55"/>
        <v>ND</v>
      </c>
      <c r="K965" s="176" t="str">
        <f t="shared" si="54"/>
        <v>Midwest, Mountain</v>
      </c>
      <c r="L965" s="171" t="str">
        <f>INDEX('State '!$A$1:$C$62,MATCH($I965,'State '!$B:$B,0),3)</f>
        <v>Midwest</v>
      </c>
      <c r="M965" s="171" t="str">
        <f>INDEX('State '!$A$1:$C$62,MATCH($J965,'State '!$B:$B,0),3)</f>
        <v>Mountain</v>
      </c>
      <c r="N965" s="171"/>
      <c r="O965" s="178">
        <v>57.3</v>
      </c>
      <c r="P965" s="178">
        <v>37.299999999999997</v>
      </c>
      <c r="Q965" s="178">
        <v>33</v>
      </c>
      <c r="R965" s="177">
        <v>16</v>
      </c>
      <c r="S965" s="171" t="s">
        <v>135</v>
      </c>
      <c r="T965" s="171" t="s">
        <v>381</v>
      </c>
      <c r="U965" s="171" t="s">
        <v>2358</v>
      </c>
      <c r="V965" s="171" t="s">
        <v>2239</v>
      </c>
      <c r="W965" s="170"/>
      <c r="X965" s="170"/>
      <c r="Y965" s="170"/>
      <c r="Z965" s="93"/>
      <c r="AA965" s="93"/>
      <c r="AB965" s="93"/>
    </row>
    <row r="966" spans="1:263" x14ac:dyDescent="0.2">
      <c r="A966" s="171">
        <v>39990</v>
      </c>
      <c r="B966" s="172" t="s">
        <v>963</v>
      </c>
      <c r="C966" s="172" t="s">
        <v>274</v>
      </c>
      <c r="D966" s="172" t="s">
        <v>140</v>
      </c>
      <c r="E966" s="173" t="s">
        <v>143</v>
      </c>
      <c r="F966" s="174">
        <v>39399</v>
      </c>
      <c r="G966" s="181">
        <v>2007</v>
      </c>
      <c r="H966" s="171" t="s">
        <v>714</v>
      </c>
      <c r="I966" s="171" t="str">
        <f t="shared" si="53"/>
        <v>IL</v>
      </c>
      <c r="J966" s="171" t="str">
        <f t="shared" si="55"/>
        <v>ON</v>
      </c>
      <c r="K966" s="171" t="str">
        <f t="shared" si="54"/>
        <v>Midwest, Canada</v>
      </c>
      <c r="L966" s="171" t="str">
        <f>INDEX('State '!$A$1:$C$62,MATCH($I966,'State '!$B:$B,0),3)</f>
        <v>Midwest</v>
      </c>
      <c r="M966" s="171" t="str">
        <f>INDEX('State '!$A$1:$C$62,MATCH($J966,'State '!$B:$B,0),3)</f>
        <v>Canada</v>
      </c>
      <c r="N966" s="171"/>
      <c r="O966" s="178">
        <v>70.400000000000006</v>
      </c>
      <c r="P966" s="177"/>
      <c r="Q966" s="177">
        <v>245</v>
      </c>
      <c r="R966" s="178">
        <v>42</v>
      </c>
      <c r="S966" s="179" t="s">
        <v>135</v>
      </c>
      <c r="T966" s="176" t="s">
        <v>381</v>
      </c>
      <c r="U966" s="180" t="s">
        <v>964</v>
      </c>
      <c r="V966" s="171"/>
      <c r="W966" s="170"/>
      <c r="X966" s="170"/>
      <c r="Y966" s="170"/>
      <c r="Z966" s="93"/>
      <c r="AA966" s="93"/>
      <c r="AB966" s="93"/>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19"/>
      <c r="FJ966" s="19"/>
      <c r="FK966" s="19"/>
      <c r="FL966" s="19"/>
      <c r="FM966" s="19"/>
      <c r="FN966" s="19"/>
      <c r="FO966" s="19"/>
      <c r="FP966" s="19"/>
      <c r="FQ966" s="19"/>
      <c r="FR966" s="19"/>
      <c r="FS966" s="19"/>
      <c r="FT966" s="19"/>
      <c r="FU966" s="19"/>
      <c r="FV966" s="19"/>
      <c r="FW966" s="19"/>
      <c r="FX966" s="19"/>
      <c r="FY966" s="19"/>
      <c r="FZ966" s="19"/>
      <c r="GA966" s="19"/>
      <c r="GB966" s="19"/>
      <c r="GC966" s="19"/>
      <c r="GD966" s="19"/>
      <c r="GE966" s="19"/>
      <c r="GF966" s="19"/>
      <c r="GG966" s="19"/>
      <c r="GH966" s="19"/>
      <c r="GI966" s="19"/>
      <c r="GJ966" s="19"/>
      <c r="GK966" s="19"/>
      <c r="GL966" s="19"/>
      <c r="GM966" s="19"/>
      <c r="GN966" s="19"/>
      <c r="GO966" s="19"/>
      <c r="GP966" s="19"/>
      <c r="GQ966" s="19"/>
      <c r="GR966" s="19"/>
      <c r="GS966" s="19"/>
      <c r="GT966" s="19"/>
      <c r="GU966" s="19"/>
      <c r="GV966" s="19"/>
      <c r="GW966" s="19"/>
      <c r="GX966" s="19"/>
      <c r="GY966" s="19"/>
      <c r="GZ966" s="19"/>
      <c r="HA966" s="19"/>
      <c r="HB966" s="19"/>
      <c r="HC966" s="19"/>
      <c r="HD966" s="19"/>
      <c r="HE966" s="19"/>
      <c r="HF966" s="19"/>
      <c r="HG966" s="19"/>
      <c r="HH966" s="19"/>
      <c r="HI966" s="19"/>
      <c r="HJ966" s="19"/>
      <c r="HK966" s="19"/>
      <c r="HL966" s="19"/>
      <c r="HM966" s="19"/>
      <c r="HN966" s="19"/>
      <c r="HO966" s="19"/>
      <c r="HP966" s="19"/>
      <c r="HQ966" s="19"/>
      <c r="HR966" s="19"/>
      <c r="HS966" s="19"/>
      <c r="HT966" s="19"/>
      <c r="HU966" s="19"/>
      <c r="HV966" s="19"/>
      <c r="HW966" s="19"/>
      <c r="HX966" s="19"/>
      <c r="HY966" s="19"/>
      <c r="HZ966" s="19"/>
      <c r="IA966" s="19"/>
      <c r="IB966" s="19"/>
      <c r="IC966" s="19"/>
      <c r="ID966" s="19"/>
      <c r="IE966" s="19"/>
      <c r="IF966" s="19"/>
      <c r="IG966" s="19"/>
      <c r="IH966" s="19"/>
      <c r="II966" s="19"/>
      <c r="IJ966" s="19"/>
      <c r="IK966" s="19"/>
      <c r="IL966" s="19"/>
      <c r="IM966" s="19"/>
      <c r="IN966" s="19"/>
      <c r="IO966" s="19"/>
      <c r="IP966" s="19"/>
      <c r="IQ966" s="19"/>
      <c r="IR966" s="19"/>
      <c r="IS966" s="19"/>
      <c r="IT966" s="19"/>
      <c r="IU966" s="19"/>
      <c r="IV966" s="19"/>
      <c r="IW966" s="19"/>
      <c r="IX966" s="19"/>
      <c r="IY966" s="19"/>
      <c r="IZ966" s="19"/>
      <c r="JA966" s="19"/>
      <c r="JB966" s="19"/>
      <c r="JC966" s="19"/>
    </row>
    <row r="967" spans="1:263" s="19" customFormat="1" x14ac:dyDescent="0.2">
      <c r="A967" s="171">
        <v>40381</v>
      </c>
      <c r="B967" s="172" t="s">
        <v>713</v>
      </c>
      <c r="C967" s="172" t="s">
        <v>274</v>
      </c>
      <c r="D967" s="172" t="s">
        <v>140</v>
      </c>
      <c r="E967" s="173" t="s">
        <v>143</v>
      </c>
      <c r="F967" s="174">
        <v>40105</v>
      </c>
      <c r="G967" s="181">
        <v>2009</v>
      </c>
      <c r="H967" s="171" t="s">
        <v>714</v>
      </c>
      <c r="I967" s="171" t="str">
        <f t="shared" si="53"/>
        <v>IL</v>
      </c>
      <c r="J967" s="171" t="str">
        <f t="shared" si="55"/>
        <v>ON</v>
      </c>
      <c r="K967" s="171" t="str">
        <f t="shared" si="54"/>
        <v>Midwest, Canada</v>
      </c>
      <c r="L967" s="171" t="str">
        <f>INDEX('State '!$A$1:$C$62,MATCH($I967,'State '!$B:$B,0),3)</f>
        <v>Midwest</v>
      </c>
      <c r="M967" s="171" t="str">
        <f>INDEX('State '!$A$1:$C$62,MATCH($J967,'State '!$B:$B,0),3)</f>
        <v>Canada</v>
      </c>
      <c r="N967" s="171"/>
      <c r="O967" s="178">
        <v>36.200000000000003</v>
      </c>
      <c r="P967" s="177"/>
      <c r="Q967" s="177">
        <v>105</v>
      </c>
      <c r="R967" s="178"/>
      <c r="S967" s="179" t="s">
        <v>135</v>
      </c>
      <c r="T967" s="176" t="s">
        <v>381</v>
      </c>
      <c r="U967" s="180" t="s">
        <v>715</v>
      </c>
      <c r="V967" s="171"/>
      <c r="W967" s="170"/>
      <c r="X967" s="170"/>
      <c r="Y967" s="170"/>
    </row>
    <row r="968" spans="1:263" x14ac:dyDescent="0.2">
      <c r="A968" s="171">
        <v>39990</v>
      </c>
      <c r="B968" s="184" t="s">
        <v>1498</v>
      </c>
      <c r="C968" s="184" t="s">
        <v>274</v>
      </c>
      <c r="D968" s="184" t="s">
        <v>140</v>
      </c>
      <c r="E968" s="184" t="s">
        <v>143</v>
      </c>
      <c r="F968" s="185">
        <v>36860</v>
      </c>
      <c r="G968" s="177">
        <v>2000</v>
      </c>
      <c r="H968" s="171" t="s">
        <v>1499</v>
      </c>
      <c r="I968" s="171" t="str">
        <f t="shared" si="53"/>
        <v>MI</v>
      </c>
      <c r="J968" s="171" t="str">
        <f t="shared" si="55"/>
        <v>ON</v>
      </c>
      <c r="K968" s="171" t="str">
        <f t="shared" si="54"/>
        <v>Midwest, Canada</v>
      </c>
      <c r="L968" s="171" t="str">
        <f>INDEX('State '!$A$1:$C$62,MATCH($I968,'State '!$B:$B,0),3)</f>
        <v>Midwest</v>
      </c>
      <c r="M968" s="171" t="str">
        <f>INDEX('State '!$A$1:$C$62,MATCH($J968,'State '!$B:$B,0),3)</f>
        <v>Canada</v>
      </c>
      <c r="N968" s="171"/>
      <c r="O968" s="178">
        <v>24</v>
      </c>
      <c r="P968" s="178">
        <v>15</v>
      </c>
      <c r="Q968" s="178">
        <v>720</v>
      </c>
      <c r="R968" s="177">
        <v>42</v>
      </c>
      <c r="S968" s="171" t="s">
        <v>135</v>
      </c>
      <c r="T968" s="171" t="s">
        <v>833</v>
      </c>
      <c r="U968" s="171" t="s">
        <v>382</v>
      </c>
      <c r="V968" s="171"/>
      <c r="W968" s="170"/>
      <c r="X968" s="170"/>
      <c r="Y968" s="170"/>
      <c r="Z968" s="93"/>
      <c r="AA968" s="93"/>
      <c r="AB968" s="93"/>
    </row>
    <row r="969" spans="1:263" s="19" customFormat="1" x14ac:dyDescent="0.2">
      <c r="A969" s="171">
        <v>39990</v>
      </c>
      <c r="B969" s="184" t="s">
        <v>1525</v>
      </c>
      <c r="C969" s="184" t="s">
        <v>274</v>
      </c>
      <c r="D969" s="184" t="s">
        <v>136</v>
      </c>
      <c r="E969" s="184" t="s">
        <v>143</v>
      </c>
      <c r="F969" s="185">
        <v>36860</v>
      </c>
      <c r="G969" s="177">
        <v>2000</v>
      </c>
      <c r="H969" s="171" t="s">
        <v>1526</v>
      </c>
      <c r="I969" s="171" t="str">
        <f t="shared" si="53"/>
        <v>IL</v>
      </c>
      <c r="J969" s="171" t="str">
        <f t="shared" si="55"/>
        <v>MI</v>
      </c>
      <c r="K969" s="171" t="str">
        <f t="shared" si="54"/>
        <v>Midwest</v>
      </c>
      <c r="L969" s="171" t="str">
        <f>INDEX('State '!$A$1:$C$62,MATCH($I969,'State '!$B:$B,0),3)</f>
        <v>Midwest</v>
      </c>
      <c r="M969" s="171" t="str">
        <f>INDEX('State '!$A$1:$C$62,MATCH($J969,'State '!$B:$B,0),3)</f>
        <v>Midwest</v>
      </c>
      <c r="N969" s="171"/>
      <c r="O969" s="178">
        <v>447</v>
      </c>
      <c r="P969" s="178">
        <v>329</v>
      </c>
      <c r="Q969" s="178">
        <v>720</v>
      </c>
      <c r="R969" s="177">
        <v>42</v>
      </c>
      <c r="S969" s="171" t="s">
        <v>135</v>
      </c>
      <c r="T969" s="171" t="s">
        <v>381</v>
      </c>
      <c r="U969" s="171" t="s">
        <v>1527</v>
      </c>
      <c r="V969" s="171"/>
      <c r="W969" s="170"/>
      <c r="X969" s="170"/>
      <c r="Y969" s="170"/>
    </row>
    <row r="970" spans="1:263" x14ac:dyDescent="0.2">
      <c r="A970" s="196">
        <v>39990</v>
      </c>
      <c r="B970" s="184" t="s">
        <v>1760</v>
      </c>
      <c r="C970" s="184" t="s">
        <v>378</v>
      </c>
      <c r="D970" s="184" t="s">
        <v>136</v>
      </c>
      <c r="E970" s="184" t="s">
        <v>143</v>
      </c>
      <c r="F970" s="185">
        <v>35735</v>
      </c>
      <c r="G970" s="177">
        <v>1997</v>
      </c>
      <c r="H970" s="171" t="s">
        <v>47</v>
      </c>
      <c r="I970" s="171" t="str">
        <f t="shared" si="53"/>
        <v>GM</v>
      </c>
      <c r="J970" s="171" t="str">
        <f t="shared" si="55"/>
        <v>GM</v>
      </c>
      <c r="K970" s="171" t="str">
        <f t="shared" si="54"/>
        <v>Gulf of Mexico</v>
      </c>
      <c r="L970" s="171" t="str">
        <f>INDEX('State '!$A$1:$C$62,MATCH($I970,'State '!$B:$B,0),3)</f>
        <v>Gulf of Mexico</v>
      </c>
      <c r="M970" s="171" t="str">
        <f>INDEX('State '!$A$1:$C$62,MATCH($J970,'State '!$B:$B,0),3)</f>
        <v>Gulf of Mexico</v>
      </c>
      <c r="N970" s="171"/>
      <c r="O970" s="178">
        <v>39.1</v>
      </c>
      <c r="P970" s="178">
        <v>52</v>
      </c>
      <c r="Q970" s="178">
        <v>328</v>
      </c>
      <c r="R970" s="177">
        <v>24</v>
      </c>
      <c r="S970" s="171" t="s">
        <v>135</v>
      </c>
      <c r="T970" s="171" t="s">
        <v>381</v>
      </c>
      <c r="U970" s="171" t="s">
        <v>1761</v>
      </c>
      <c r="V970" s="171"/>
      <c r="W970" s="170"/>
      <c r="X970" s="170"/>
      <c r="Y970" s="170"/>
      <c r="Z970" s="93"/>
      <c r="AA970" s="93"/>
      <c r="AB970" s="93"/>
    </row>
    <row r="971" spans="1:263" s="19" customFormat="1" x14ac:dyDescent="0.2">
      <c r="A971" s="171">
        <v>41546</v>
      </c>
      <c r="B971" s="172" t="s">
        <v>1852</v>
      </c>
      <c r="C971" s="172" t="s">
        <v>261</v>
      </c>
      <c r="D971" s="172" t="s">
        <v>140</v>
      </c>
      <c r="E971" s="173" t="s">
        <v>143</v>
      </c>
      <c r="F971" s="174">
        <v>41548</v>
      </c>
      <c r="G971" s="181">
        <v>2013</v>
      </c>
      <c r="H971" s="171" t="s">
        <v>19</v>
      </c>
      <c r="I971" s="171" t="str">
        <f t="shared" si="53"/>
        <v>VA</v>
      </c>
      <c r="J971" s="171" t="str">
        <f t="shared" si="55"/>
        <v>VA</v>
      </c>
      <c r="K971" s="171" t="str">
        <f t="shared" si="54"/>
        <v>Northeast</v>
      </c>
      <c r="L971" s="171" t="str">
        <f>INDEX('State '!$A$1:$C$62,MATCH($I971,'State '!$B:$B,0),3)</f>
        <v>Northeast</v>
      </c>
      <c r="M971" s="171" t="str">
        <f>INDEX('State '!$A$1:$C$62,MATCH($J971,'State '!$B:$B,0),3)</f>
        <v>Northeast</v>
      </c>
      <c r="N971" s="171"/>
      <c r="O971" s="178">
        <v>34.299999999999997</v>
      </c>
      <c r="P971" s="177">
        <v>2.5</v>
      </c>
      <c r="Q971" s="177">
        <v>246</v>
      </c>
      <c r="R971" s="178">
        <v>24</v>
      </c>
      <c r="S971" s="179" t="s">
        <v>135</v>
      </c>
      <c r="T971" s="176" t="s">
        <v>381</v>
      </c>
      <c r="U971" s="180" t="s">
        <v>398</v>
      </c>
      <c r="V971" s="171"/>
      <c r="W971" s="170"/>
      <c r="X971" s="170"/>
      <c r="Y971" s="170"/>
    </row>
    <row r="972" spans="1:263" x14ac:dyDescent="0.2">
      <c r="A972" s="171">
        <v>39990</v>
      </c>
      <c r="B972" s="184" t="s">
        <v>1546</v>
      </c>
      <c r="C972" s="184" t="s">
        <v>269</v>
      </c>
      <c r="D972" s="184" t="s">
        <v>140</v>
      </c>
      <c r="E972" s="184" t="s">
        <v>143</v>
      </c>
      <c r="F972" s="185">
        <v>36465</v>
      </c>
      <c r="G972" s="177">
        <v>1999</v>
      </c>
      <c r="H972" s="171" t="s">
        <v>2532</v>
      </c>
      <c r="I972" s="171" t="str">
        <f t="shared" si="53"/>
        <v>MB</v>
      </c>
      <c r="J972" s="171" t="str">
        <f t="shared" si="55"/>
        <v>WI</v>
      </c>
      <c r="K972" s="171" t="str">
        <f t="shared" si="54"/>
        <v>Canada, Midwest</v>
      </c>
      <c r="L972" s="171" t="str">
        <f>INDEX('State '!$A$1:$C$62,MATCH($I972,'State '!$B:$B,0),3)</f>
        <v>Canada</v>
      </c>
      <c r="M972" s="171" t="str">
        <f>INDEX('State '!$A$1:$C$62,MATCH($J972,'State '!$B:$B,0),3)</f>
        <v>Midwest</v>
      </c>
      <c r="N972" s="171"/>
      <c r="O972" s="178">
        <v>21.4</v>
      </c>
      <c r="P972" s="178">
        <v>45</v>
      </c>
      <c r="Q972" s="178">
        <v>28</v>
      </c>
      <c r="R972" s="177">
        <v>24</v>
      </c>
      <c r="S972" s="171" t="s">
        <v>135</v>
      </c>
      <c r="T972" s="171" t="s">
        <v>381</v>
      </c>
      <c r="U972" s="171" t="s">
        <v>1547</v>
      </c>
      <c r="V972" s="171"/>
      <c r="W972" s="170"/>
      <c r="X972" s="170"/>
      <c r="Y972" s="170"/>
      <c r="Z972" s="93"/>
      <c r="AA972" s="93"/>
      <c r="AB972" s="93"/>
    </row>
    <row r="973" spans="1:263" x14ac:dyDescent="0.2">
      <c r="A973" s="171">
        <v>40367</v>
      </c>
      <c r="B973" s="184" t="s">
        <v>690</v>
      </c>
      <c r="C973" s="184" t="s">
        <v>269</v>
      </c>
      <c r="D973" s="184" t="s">
        <v>140</v>
      </c>
      <c r="E973" s="184" t="s">
        <v>143</v>
      </c>
      <c r="F973" s="185">
        <v>40087</v>
      </c>
      <c r="G973" s="177">
        <v>2009</v>
      </c>
      <c r="H973" s="171" t="s">
        <v>691</v>
      </c>
      <c r="I973" s="171" t="str">
        <f t="shared" si="53"/>
        <v>MN</v>
      </c>
      <c r="J973" s="171" t="str">
        <f t="shared" si="55"/>
        <v>ND</v>
      </c>
      <c r="K973" s="171" t="str">
        <f t="shared" si="54"/>
        <v>Midwest, Mountain</v>
      </c>
      <c r="L973" s="171" t="str">
        <f>INDEX('State '!$A$1:$C$62,MATCH($I973,'State '!$B:$B,0),3)</f>
        <v>Midwest</v>
      </c>
      <c r="M973" s="171" t="str">
        <f>INDEX('State '!$A$1:$C$62,MATCH($J973,'State '!$B:$B,0),3)</f>
        <v>Mountain</v>
      </c>
      <c r="N973" s="171"/>
      <c r="O973" s="178">
        <v>14.6</v>
      </c>
      <c r="P973" s="178">
        <v>9.98</v>
      </c>
      <c r="Q973" s="178">
        <v>38</v>
      </c>
      <c r="R973" s="177">
        <v>12</v>
      </c>
      <c r="S973" s="171" t="s">
        <v>135</v>
      </c>
      <c r="T973" s="171" t="s">
        <v>381</v>
      </c>
      <c r="U973" s="171" t="s">
        <v>692</v>
      </c>
      <c r="V973" s="171"/>
      <c r="W973" s="170"/>
      <c r="X973" s="170"/>
      <c r="Y973" s="170"/>
      <c r="Z973" s="93"/>
      <c r="AA973" s="93"/>
      <c r="AB973" s="93"/>
    </row>
    <row r="974" spans="1:263" x14ac:dyDescent="0.2">
      <c r="A974" s="196">
        <v>39990</v>
      </c>
      <c r="B974" s="184" t="s">
        <v>1841</v>
      </c>
      <c r="C974" s="184" t="s">
        <v>269</v>
      </c>
      <c r="D974" s="184" t="s">
        <v>140</v>
      </c>
      <c r="E974" s="184" t="s">
        <v>143</v>
      </c>
      <c r="F974" s="185">
        <v>35370</v>
      </c>
      <c r="G974" s="177">
        <v>1996</v>
      </c>
      <c r="H974" s="171" t="s">
        <v>691</v>
      </c>
      <c r="I974" s="171" t="str">
        <f t="shared" si="53"/>
        <v>MN</v>
      </c>
      <c r="J974" s="171" t="str">
        <f t="shared" si="55"/>
        <v>ND</v>
      </c>
      <c r="K974" s="171" t="str">
        <f t="shared" si="54"/>
        <v>Midwest, Mountain</v>
      </c>
      <c r="L974" s="171" t="str">
        <f>INDEX('State '!$A$1:$C$62,MATCH($I974,'State '!$B:$B,0),3)</f>
        <v>Midwest</v>
      </c>
      <c r="M974" s="171" t="str">
        <f>INDEX('State '!$A$1:$C$62,MATCH($J974,'State '!$B:$B,0),3)</f>
        <v>Mountain</v>
      </c>
      <c r="N974" s="171"/>
      <c r="O974" s="178"/>
      <c r="P974" s="178">
        <v>13.5</v>
      </c>
      <c r="Q974" s="178">
        <v>21</v>
      </c>
      <c r="R974" s="177"/>
      <c r="S974" s="171" t="s">
        <v>135</v>
      </c>
      <c r="T974" s="171" t="s">
        <v>381</v>
      </c>
      <c r="U974" s="171" t="s">
        <v>382</v>
      </c>
      <c r="V974" s="171"/>
      <c r="W974" s="170"/>
      <c r="X974" s="170"/>
      <c r="Y974" s="170"/>
      <c r="Z974" s="93"/>
      <c r="AA974" s="93"/>
      <c r="AB974" s="93"/>
    </row>
    <row r="975" spans="1:263" s="19" customFormat="1" x14ac:dyDescent="0.2">
      <c r="A975" s="196">
        <v>39990</v>
      </c>
      <c r="B975" s="184" t="s">
        <v>1842</v>
      </c>
      <c r="C975" s="184" t="s">
        <v>269</v>
      </c>
      <c r="D975" s="184" t="s">
        <v>140</v>
      </c>
      <c r="E975" s="184" t="s">
        <v>143</v>
      </c>
      <c r="F975" s="185">
        <v>35370</v>
      </c>
      <c r="G975" s="177">
        <v>1996</v>
      </c>
      <c r="H975" s="171" t="s">
        <v>1479</v>
      </c>
      <c r="I975" s="171" t="str">
        <f t="shared" si="53"/>
        <v>SK</v>
      </c>
      <c r="J975" s="171" t="str">
        <f t="shared" si="55"/>
        <v>MN</v>
      </c>
      <c r="K975" s="171" t="str">
        <f t="shared" si="54"/>
        <v>Canada, Mountain, Midwest</v>
      </c>
      <c r="L975" s="171" t="str">
        <f>INDEX('State '!$A$1:$C$62,MATCH($I975,'State '!$B:$B,0),3)</f>
        <v>Canada</v>
      </c>
      <c r="M975" s="171" t="str">
        <f>INDEX('State '!$A$1:$C$62,MATCH($J975,'State '!$B:$B,0),3)</f>
        <v>Midwest</v>
      </c>
      <c r="N975" s="171" t="s">
        <v>2527</v>
      </c>
      <c r="O975" s="178">
        <v>8.4</v>
      </c>
      <c r="P975" s="178">
        <v>13.5</v>
      </c>
      <c r="Q975" s="178">
        <v>19.399999999999999</v>
      </c>
      <c r="R975" s="177">
        <v>24</v>
      </c>
      <c r="S975" s="171" t="s">
        <v>135</v>
      </c>
      <c r="T975" s="171" t="s">
        <v>381</v>
      </c>
      <c r="U975" s="171" t="s">
        <v>1843</v>
      </c>
      <c r="V975" s="171"/>
      <c r="W975" s="170"/>
      <c r="X975" s="206"/>
      <c r="Y975" s="206"/>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93"/>
      <c r="BO975" s="93"/>
      <c r="BP975" s="93"/>
      <c r="BQ975" s="93"/>
      <c r="BR975" s="93"/>
      <c r="BS975" s="93"/>
      <c r="BT975" s="93"/>
      <c r="BU975" s="93"/>
      <c r="BV975" s="93"/>
      <c r="BW975" s="93"/>
      <c r="BX975" s="93"/>
      <c r="BY975" s="93"/>
      <c r="BZ975" s="93"/>
      <c r="CA975" s="93"/>
      <c r="CB975" s="93"/>
      <c r="CC975" s="93"/>
      <c r="CD975" s="93"/>
      <c r="CE975" s="93"/>
      <c r="CF975" s="93"/>
      <c r="CG975" s="93"/>
      <c r="CH975" s="93"/>
      <c r="CI975" s="93"/>
      <c r="CJ975" s="93"/>
      <c r="CK975" s="93"/>
      <c r="CL975" s="93"/>
      <c r="CM975" s="93"/>
      <c r="CN975" s="93"/>
      <c r="CO975" s="93"/>
      <c r="CP975" s="93"/>
      <c r="CQ975" s="93"/>
      <c r="CR975" s="93"/>
      <c r="CS975" s="93"/>
      <c r="CT975" s="93"/>
      <c r="CU975" s="93"/>
      <c r="CV975" s="93"/>
      <c r="CW975" s="93"/>
      <c r="CX975" s="93"/>
      <c r="CY975" s="93"/>
      <c r="CZ975" s="93"/>
      <c r="DA975" s="93"/>
      <c r="DB975" s="93"/>
      <c r="DC975" s="93"/>
      <c r="DD975" s="93"/>
      <c r="DE975" s="93"/>
      <c r="DF975" s="93"/>
      <c r="DG975" s="93"/>
      <c r="DH975" s="93"/>
      <c r="DI975" s="93"/>
      <c r="DJ975" s="93"/>
      <c r="DK975" s="93"/>
      <c r="DL975" s="93"/>
      <c r="DM975" s="93"/>
      <c r="DN975" s="93"/>
      <c r="DO975" s="93"/>
      <c r="DP975" s="93"/>
      <c r="DQ975" s="93"/>
      <c r="DR975" s="93"/>
      <c r="DS975" s="93"/>
      <c r="DT975" s="93"/>
      <c r="DU975" s="93"/>
      <c r="DV975" s="93"/>
      <c r="DW975" s="93"/>
      <c r="DX975" s="93"/>
      <c r="DY975" s="93"/>
      <c r="DZ975" s="93"/>
      <c r="EA975" s="93"/>
      <c r="EB975" s="93"/>
      <c r="EC975" s="93"/>
      <c r="ED975" s="93"/>
      <c r="EE975" s="93"/>
      <c r="EF975" s="93"/>
      <c r="EG975" s="93"/>
      <c r="EH975" s="93"/>
      <c r="EI975" s="93"/>
      <c r="EJ975" s="93"/>
      <c r="EK975" s="93"/>
      <c r="EL975" s="93"/>
      <c r="EM975" s="93"/>
      <c r="EN975" s="93"/>
      <c r="EO975" s="93"/>
      <c r="EP975" s="93"/>
      <c r="EQ975" s="93"/>
      <c r="ER975" s="93"/>
      <c r="ES975" s="93"/>
      <c r="ET975" s="93"/>
      <c r="EU975" s="93"/>
      <c r="EV975" s="93"/>
      <c r="EW975" s="93"/>
      <c r="EX975" s="93"/>
      <c r="EY975" s="93"/>
      <c r="EZ975" s="93"/>
      <c r="FA975" s="93"/>
      <c r="FB975" s="93"/>
      <c r="FC975" s="93"/>
      <c r="FD975" s="93"/>
      <c r="FE975" s="93"/>
      <c r="FF975" s="93"/>
      <c r="FG975" s="93"/>
      <c r="FH975" s="93"/>
      <c r="FI975" s="93"/>
      <c r="FJ975" s="93"/>
      <c r="FK975" s="93"/>
      <c r="FL975" s="93"/>
      <c r="FM975" s="93"/>
      <c r="FN975" s="93"/>
      <c r="FO975" s="93"/>
      <c r="FP975" s="93"/>
      <c r="FQ975" s="93"/>
      <c r="FR975" s="93"/>
      <c r="FS975" s="93"/>
      <c r="FT975" s="93"/>
      <c r="FU975" s="93"/>
      <c r="FV975" s="93"/>
      <c r="FW975" s="93"/>
      <c r="FX975" s="93"/>
      <c r="FY975" s="93"/>
      <c r="FZ975" s="93"/>
      <c r="GA975" s="93"/>
      <c r="GB975" s="93"/>
      <c r="GC975" s="93"/>
      <c r="GD975" s="93"/>
      <c r="GE975" s="93"/>
      <c r="GF975" s="93"/>
      <c r="GG975" s="93"/>
      <c r="GH975" s="93"/>
      <c r="GI975" s="93"/>
      <c r="GJ975" s="93"/>
      <c r="GK975" s="93"/>
      <c r="GL975" s="93"/>
      <c r="GM975" s="93"/>
      <c r="GN975" s="93"/>
      <c r="GO975" s="93"/>
      <c r="GP975" s="93"/>
      <c r="GQ975" s="93"/>
      <c r="GR975" s="93"/>
      <c r="GS975" s="93"/>
      <c r="GT975" s="93"/>
      <c r="GU975" s="93"/>
      <c r="GV975" s="93"/>
      <c r="GW975" s="93"/>
      <c r="GX975" s="93"/>
      <c r="GY975" s="93"/>
      <c r="GZ975" s="93"/>
      <c r="HA975" s="93"/>
      <c r="HB975" s="93"/>
      <c r="HC975" s="93"/>
      <c r="HD975" s="93"/>
      <c r="HE975" s="93"/>
      <c r="HF975" s="93"/>
      <c r="HG975" s="93"/>
      <c r="HH975" s="93"/>
      <c r="HI975" s="93"/>
      <c r="HJ975" s="93"/>
      <c r="HK975" s="93"/>
      <c r="HL975" s="93"/>
      <c r="HM975" s="93"/>
      <c r="HN975" s="93"/>
      <c r="HO975" s="93"/>
      <c r="HP975" s="93"/>
      <c r="HQ975" s="93"/>
      <c r="HR975" s="93"/>
      <c r="HS975" s="93"/>
      <c r="HT975" s="93"/>
      <c r="HU975" s="93"/>
      <c r="HV975" s="93"/>
      <c r="HW975" s="93"/>
      <c r="HX975" s="93"/>
      <c r="HY975" s="93"/>
      <c r="HZ975" s="93"/>
      <c r="IA975" s="93"/>
      <c r="IB975" s="93"/>
      <c r="IC975" s="93"/>
      <c r="ID975" s="93"/>
      <c r="IE975" s="93"/>
      <c r="IF975" s="93"/>
      <c r="IG975" s="93"/>
      <c r="IH975" s="93"/>
      <c r="II975" s="93"/>
      <c r="IJ975" s="93"/>
      <c r="IK975" s="93"/>
      <c r="IL975" s="93"/>
      <c r="IM975" s="93"/>
      <c r="IN975" s="93"/>
      <c r="IO975" s="93"/>
      <c r="IP975" s="93"/>
      <c r="IQ975" s="93"/>
      <c r="IR975" s="93"/>
      <c r="IS975" s="93"/>
      <c r="IT975" s="93"/>
      <c r="IU975" s="93"/>
      <c r="IV975" s="93"/>
      <c r="IW975" s="93"/>
      <c r="IX975" s="93"/>
      <c r="IY975" s="93"/>
      <c r="IZ975" s="93"/>
      <c r="JA975" s="93"/>
      <c r="JB975" s="93"/>
      <c r="JC975" s="93"/>
    </row>
    <row r="976" spans="1:263" s="19" customFormat="1" x14ac:dyDescent="0.2">
      <c r="A976" s="171">
        <v>39990</v>
      </c>
      <c r="B976" s="184" t="s">
        <v>1478</v>
      </c>
      <c r="C976" s="184" t="s">
        <v>269</v>
      </c>
      <c r="D976" s="184" t="s">
        <v>140</v>
      </c>
      <c r="E976" s="184" t="s">
        <v>143</v>
      </c>
      <c r="F976" s="185">
        <v>37176</v>
      </c>
      <c r="G976" s="177">
        <v>2001</v>
      </c>
      <c r="H976" s="171" t="s">
        <v>1479</v>
      </c>
      <c r="I976" s="171" t="str">
        <f t="shared" si="53"/>
        <v>SK</v>
      </c>
      <c r="J976" s="171" t="str">
        <f t="shared" si="55"/>
        <v>MN</v>
      </c>
      <c r="K976" s="171" t="str">
        <f t="shared" si="54"/>
        <v>Canada, Mountain, Midwest</v>
      </c>
      <c r="L976" s="171" t="str">
        <f>INDEX('State '!$A$1:$C$62,MATCH($I976,'State '!$B:$B,0),3)</f>
        <v>Canada</v>
      </c>
      <c r="M976" s="171" t="str">
        <f>INDEX('State '!$A$1:$C$62,MATCH($J976,'State '!$B:$B,0),3)</f>
        <v>Midwest</v>
      </c>
      <c r="N976" s="171" t="s">
        <v>2527</v>
      </c>
      <c r="O976" s="178">
        <v>3.9</v>
      </c>
      <c r="P976" s="178">
        <v>5.6</v>
      </c>
      <c r="Q976" s="178"/>
      <c r="R976" s="177">
        <v>24</v>
      </c>
      <c r="S976" s="171" t="s">
        <v>135</v>
      </c>
      <c r="T976" s="171" t="s">
        <v>381</v>
      </c>
      <c r="U976" s="171" t="s">
        <v>1480</v>
      </c>
      <c r="V976" s="171"/>
      <c r="W976" s="170"/>
      <c r="X976" s="170"/>
      <c r="Y976" s="170"/>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c r="BS976" s="93"/>
      <c r="BT976" s="93"/>
      <c r="BU976" s="93"/>
      <c r="BV976" s="93"/>
      <c r="BW976" s="93"/>
      <c r="BX976" s="93"/>
      <c r="BY976" s="93"/>
      <c r="BZ976" s="93"/>
      <c r="CA976" s="93"/>
      <c r="CB976" s="93"/>
      <c r="CC976" s="93"/>
      <c r="CD976" s="93"/>
      <c r="CE976" s="93"/>
      <c r="CF976" s="93"/>
      <c r="CG976" s="93"/>
      <c r="CH976" s="93"/>
      <c r="CI976" s="93"/>
      <c r="CJ976" s="93"/>
      <c r="CK976" s="93"/>
      <c r="CL976" s="93"/>
      <c r="CM976" s="93"/>
      <c r="CN976" s="93"/>
      <c r="CO976" s="93"/>
      <c r="CP976" s="93"/>
      <c r="CQ976" s="93"/>
      <c r="CR976" s="93"/>
      <c r="CS976" s="93"/>
      <c r="CT976" s="93"/>
      <c r="CU976" s="93"/>
      <c r="CV976" s="93"/>
      <c r="CW976" s="93"/>
      <c r="CX976" s="93"/>
      <c r="CY976" s="93"/>
      <c r="CZ976" s="93"/>
      <c r="DA976" s="93"/>
      <c r="DB976" s="93"/>
      <c r="DC976" s="93"/>
      <c r="DD976" s="93"/>
      <c r="DE976" s="93"/>
      <c r="DF976" s="93"/>
      <c r="DG976" s="93"/>
      <c r="DH976" s="93"/>
      <c r="DI976" s="93"/>
      <c r="DJ976" s="93"/>
      <c r="DK976" s="93"/>
      <c r="DL976" s="93"/>
      <c r="DM976" s="93"/>
      <c r="DN976" s="93"/>
      <c r="DO976" s="93"/>
      <c r="DP976" s="93"/>
      <c r="DQ976" s="93"/>
      <c r="DR976" s="93"/>
      <c r="DS976" s="93"/>
      <c r="DT976" s="93"/>
      <c r="DU976" s="93"/>
      <c r="DV976" s="93"/>
      <c r="DW976" s="93"/>
      <c r="DX976" s="93"/>
      <c r="DY976" s="93"/>
      <c r="DZ976" s="93"/>
      <c r="EA976" s="93"/>
      <c r="EB976" s="93"/>
      <c r="EC976" s="93"/>
      <c r="ED976" s="93"/>
      <c r="EE976" s="93"/>
      <c r="EF976" s="93"/>
      <c r="EG976" s="93"/>
      <c r="EH976" s="93"/>
      <c r="EI976" s="93"/>
      <c r="EJ976" s="93"/>
      <c r="EK976" s="93"/>
      <c r="EL976" s="93"/>
      <c r="EM976" s="93"/>
      <c r="EN976" s="93"/>
      <c r="EO976" s="93"/>
      <c r="EP976" s="93"/>
      <c r="EQ976" s="93"/>
      <c r="ER976" s="93"/>
      <c r="ES976" s="93"/>
      <c r="ET976" s="93"/>
      <c r="EU976" s="93"/>
      <c r="EV976" s="93"/>
      <c r="EW976" s="93"/>
      <c r="EX976" s="93"/>
      <c r="EY976" s="93"/>
      <c r="EZ976" s="93"/>
      <c r="FA976" s="93"/>
      <c r="FB976" s="93"/>
      <c r="FC976" s="93"/>
      <c r="FD976" s="93"/>
      <c r="FE976" s="93"/>
      <c r="FF976" s="93"/>
      <c r="FG976" s="93"/>
      <c r="FH976" s="93"/>
      <c r="FI976" s="93"/>
      <c r="FJ976" s="93"/>
      <c r="FK976" s="93"/>
      <c r="FL976" s="93"/>
      <c r="FM976" s="93"/>
      <c r="FN976" s="93"/>
      <c r="FO976" s="93"/>
      <c r="FP976" s="93"/>
      <c r="FQ976" s="93"/>
      <c r="FR976" s="93"/>
      <c r="FS976" s="93"/>
      <c r="FT976" s="93"/>
      <c r="FU976" s="93"/>
      <c r="FV976" s="93"/>
      <c r="FW976" s="93"/>
      <c r="FX976" s="93"/>
      <c r="FY976" s="93"/>
      <c r="FZ976" s="93"/>
      <c r="GA976" s="93"/>
      <c r="GB976" s="93"/>
      <c r="GC976" s="93"/>
      <c r="GD976" s="93"/>
      <c r="GE976" s="93"/>
      <c r="GF976" s="93"/>
      <c r="GG976" s="93"/>
      <c r="GH976" s="93"/>
      <c r="GI976" s="93"/>
      <c r="GJ976" s="93"/>
      <c r="GK976" s="93"/>
      <c r="GL976" s="93"/>
      <c r="GM976" s="93"/>
      <c r="GN976" s="93"/>
      <c r="GO976" s="93"/>
      <c r="GP976" s="93"/>
      <c r="GQ976" s="93"/>
      <c r="GR976" s="93"/>
      <c r="GS976" s="93"/>
      <c r="GT976" s="93"/>
      <c r="GU976" s="93"/>
      <c r="GV976" s="93"/>
      <c r="GW976" s="93"/>
      <c r="GX976" s="93"/>
      <c r="GY976" s="93"/>
      <c r="GZ976" s="93"/>
      <c r="HA976" s="93"/>
      <c r="HB976" s="93"/>
      <c r="HC976" s="93"/>
      <c r="HD976" s="93"/>
      <c r="HE976" s="93"/>
      <c r="HF976" s="93"/>
      <c r="HG976" s="93"/>
      <c r="HH976" s="93"/>
      <c r="HI976" s="93"/>
      <c r="HJ976" s="93"/>
      <c r="HK976" s="93"/>
      <c r="HL976" s="93"/>
      <c r="HM976" s="93"/>
      <c r="HN976" s="93"/>
      <c r="HO976" s="93"/>
      <c r="HP976" s="93"/>
      <c r="HQ976" s="93"/>
      <c r="HR976" s="93"/>
      <c r="HS976" s="93"/>
      <c r="HT976" s="93"/>
      <c r="HU976" s="93"/>
      <c r="HV976" s="93"/>
      <c r="HW976" s="93"/>
      <c r="HX976" s="93"/>
      <c r="HY976" s="93"/>
      <c r="HZ976" s="93"/>
      <c r="IA976" s="93"/>
      <c r="IB976" s="93"/>
      <c r="IC976" s="93"/>
      <c r="ID976" s="93"/>
      <c r="IE976" s="93"/>
      <c r="IF976" s="93"/>
      <c r="IG976" s="93"/>
      <c r="IH976" s="93"/>
      <c r="II976" s="93"/>
      <c r="IJ976" s="93"/>
      <c r="IK976" s="93"/>
      <c r="IL976" s="93"/>
      <c r="IM976" s="93"/>
      <c r="IN976" s="93"/>
      <c r="IO976" s="93"/>
      <c r="IP976" s="93"/>
      <c r="IQ976" s="93"/>
      <c r="IR976" s="93"/>
      <c r="IS976" s="93"/>
      <c r="IT976" s="93"/>
      <c r="IU976" s="93"/>
      <c r="IV976" s="93"/>
      <c r="IW976" s="93"/>
      <c r="IX976" s="93"/>
      <c r="IY976" s="93"/>
      <c r="IZ976" s="93"/>
      <c r="JA976" s="93"/>
      <c r="JB976" s="93"/>
      <c r="JC976" s="93"/>
    </row>
    <row r="977" spans="1:263" s="19" customFormat="1" x14ac:dyDescent="0.2">
      <c r="A977" s="196">
        <v>39990</v>
      </c>
      <c r="B977" s="184" t="s">
        <v>1766</v>
      </c>
      <c r="C977" s="184" t="s">
        <v>269</v>
      </c>
      <c r="D977" s="184" t="s">
        <v>140</v>
      </c>
      <c r="E977" s="184" t="s">
        <v>143</v>
      </c>
      <c r="F977" s="185">
        <v>35735</v>
      </c>
      <c r="G977" s="177">
        <v>1997</v>
      </c>
      <c r="H977" s="171" t="s">
        <v>1767</v>
      </c>
      <c r="I977" s="171" t="str">
        <f t="shared" si="53"/>
        <v>MB</v>
      </c>
      <c r="J977" s="171" t="str">
        <f t="shared" si="55"/>
        <v>WI</v>
      </c>
      <c r="K977" s="171" t="str">
        <f t="shared" si="54"/>
        <v>Canada, Midwest</v>
      </c>
      <c r="L977" s="171" t="str">
        <f>INDEX('State '!$A$1:$C$62,MATCH($I977,'State '!$B:$B,0),3)</f>
        <v>Canada</v>
      </c>
      <c r="M977" s="171" t="str">
        <f>INDEX('State '!$A$1:$C$62,MATCH($J977,'State '!$B:$B,0),3)</f>
        <v>Midwest</v>
      </c>
      <c r="N977" s="171"/>
      <c r="O977" s="178">
        <v>27.9</v>
      </c>
      <c r="P977" s="178">
        <v>150</v>
      </c>
      <c r="Q977" s="178">
        <v>59.68</v>
      </c>
      <c r="R977" s="177">
        <v>24</v>
      </c>
      <c r="S977" s="171" t="s">
        <v>135</v>
      </c>
      <c r="T977" s="171" t="s">
        <v>381</v>
      </c>
      <c r="U977" s="171" t="s">
        <v>1768</v>
      </c>
      <c r="V977" s="171"/>
      <c r="W977" s="170"/>
      <c r="X977" s="170"/>
      <c r="Y977" s="170"/>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c r="BS977" s="93"/>
      <c r="BT977" s="93"/>
      <c r="BU977" s="93"/>
      <c r="BV977" s="93"/>
      <c r="BW977" s="93"/>
      <c r="BX977" s="93"/>
      <c r="BY977" s="93"/>
      <c r="BZ977" s="93"/>
      <c r="CA977" s="93"/>
      <c r="CB977" s="93"/>
      <c r="CC977" s="93"/>
      <c r="CD977" s="93"/>
      <c r="CE977" s="93"/>
      <c r="CF977" s="93"/>
      <c r="CG977" s="93"/>
      <c r="CH977" s="93"/>
      <c r="CI977" s="93"/>
      <c r="CJ977" s="93"/>
      <c r="CK977" s="93"/>
      <c r="CL977" s="93"/>
      <c r="CM977" s="93"/>
      <c r="CN977" s="93"/>
      <c r="CO977" s="93"/>
      <c r="CP977" s="93"/>
      <c r="CQ977" s="93"/>
      <c r="CR977" s="93"/>
      <c r="CS977" s="93"/>
      <c r="CT977" s="93"/>
      <c r="CU977" s="93"/>
      <c r="CV977" s="93"/>
      <c r="CW977" s="93"/>
      <c r="CX977" s="93"/>
      <c r="CY977" s="93"/>
      <c r="CZ977" s="93"/>
      <c r="DA977" s="93"/>
      <c r="DB977" s="93"/>
      <c r="DC977" s="93"/>
      <c r="DD977" s="93"/>
      <c r="DE977" s="93"/>
      <c r="DF977" s="93"/>
      <c r="DG977" s="93"/>
      <c r="DH977" s="93"/>
      <c r="DI977" s="93"/>
      <c r="DJ977" s="93"/>
      <c r="DK977" s="93"/>
      <c r="DL977" s="93"/>
      <c r="DM977" s="93"/>
      <c r="DN977" s="93"/>
      <c r="DO977" s="93"/>
      <c r="DP977" s="93"/>
      <c r="DQ977" s="93"/>
      <c r="DR977" s="93"/>
      <c r="DS977" s="93"/>
      <c r="DT977" s="93"/>
      <c r="DU977" s="93"/>
      <c r="DV977" s="93"/>
      <c r="DW977" s="93"/>
      <c r="DX977" s="93"/>
      <c r="DY977" s="93"/>
      <c r="DZ977" s="93"/>
      <c r="EA977" s="93"/>
      <c r="EB977" s="93"/>
      <c r="EC977" s="93"/>
      <c r="ED977" s="93"/>
      <c r="EE977" s="93"/>
      <c r="EF977" s="93"/>
      <c r="EG977" s="93"/>
      <c r="EH977" s="93"/>
      <c r="EI977" s="93"/>
      <c r="EJ977" s="93"/>
      <c r="EK977" s="93"/>
      <c r="EL977" s="93"/>
      <c r="EM977" s="93"/>
      <c r="EN977" s="93"/>
      <c r="EO977" s="93"/>
      <c r="EP977" s="93"/>
      <c r="EQ977" s="93"/>
      <c r="ER977" s="93"/>
      <c r="ES977" s="93"/>
      <c r="ET977" s="93"/>
      <c r="EU977" s="93"/>
      <c r="EV977" s="93"/>
      <c r="EW977" s="93"/>
      <c r="EX977" s="93"/>
      <c r="EY977" s="93"/>
      <c r="EZ977" s="93"/>
      <c r="FA977" s="93"/>
      <c r="FB977" s="93"/>
      <c r="FC977" s="93"/>
      <c r="FD977" s="93"/>
      <c r="FE977" s="93"/>
      <c r="FF977" s="93"/>
      <c r="FG977" s="93"/>
      <c r="FH977" s="93"/>
      <c r="FI977" s="93"/>
      <c r="FJ977" s="93"/>
      <c r="FK977" s="93"/>
      <c r="FL977" s="93"/>
      <c r="FM977" s="93"/>
      <c r="FN977" s="93"/>
      <c r="FO977" s="93"/>
      <c r="FP977" s="93"/>
      <c r="FQ977" s="93"/>
      <c r="FR977" s="93"/>
      <c r="FS977" s="93"/>
      <c r="FT977" s="93"/>
      <c r="FU977" s="93"/>
      <c r="FV977" s="93"/>
      <c r="FW977" s="93"/>
      <c r="FX977" s="93"/>
      <c r="FY977" s="93"/>
      <c r="FZ977" s="93"/>
      <c r="GA977" s="93"/>
      <c r="GB977" s="93"/>
      <c r="GC977" s="93"/>
      <c r="GD977" s="93"/>
      <c r="GE977" s="93"/>
      <c r="GF977" s="93"/>
      <c r="GG977" s="93"/>
      <c r="GH977" s="93"/>
      <c r="GI977" s="93"/>
      <c r="GJ977" s="93"/>
      <c r="GK977" s="93"/>
      <c r="GL977" s="93"/>
      <c r="GM977" s="93"/>
      <c r="GN977" s="93"/>
      <c r="GO977" s="93"/>
      <c r="GP977" s="93"/>
      <c r="GQ977" s="93"/>
      <c r="GR977" s="93"/>
      <c r="GS977" s="93"/>
      <c r="GT977" s="93"/>
      <c r="GU977" s="93"/>
      <c r="GV977" s="93"/>
      <c r="GW977" s="93"/>
      <c r="GX977" s="93"/>
      <c r="GY977" s="93"/>
      <c r="GZ977" s="93"/>
      <c r="HA977" s="93"/>
      <c r="HB977" s="93"/>
      <c r="HC977" s="93"/>
      <c r="HD977" s="93"/>
      <c r="HE977" s="93"/>
      <c r="HF977" s="93"/>
      <c r="HG977" s="93"/>
      <c r="HH977" s="93"/>
      <c r="HI977" s="93"/>
      <c r="HJ977" s="93"/>
      <c r="HK977" s="93"/>
      <c r="HL977" s="93"/>
      <c r="HM977" s="93"/>
      <c r="HN977" s="93"/>
      <c r="HO977" s="93"/>
      <c r="HP977" s="93"/>
      <c r="HQ977" s="93"/>
      <c r="HR977" s="93"/>
      <c r="HS977" s="93"/>
      <c r="HT977" s="93"/>
      <c r="HU977" s="93"/>
      <c r="HV977" s="93"/>
      <c r="HW977" s="93"/>
      <c r="HX977" s="93"/>
      <c r="HY977" s="93"/>
      <c r="HZ977" s="93"/>
      <c r="IA977" s="93"/>
      <c r="IB977" s="93"/>
      <c r="IC977" s="93"/>
      <c r="ID977" s="93"/>
      <c r="IE977" s="93"/>
      <c r="IF977" s="93"/>
      <c r="IG977" s="93"/>
      <c r="IH977" s="93"/>
      <c r="II977" s="93"/>
      <c r="IJ977" s="93"/>
      <c r="IK977" s="93"/>
      <c r="IL977" s="93"/>
      <c r="IM977" s="93"/>
      <c r="IN977" s="93"/>
      <c r="IO977" s="93"/>
      <c r="IP977" s="93"/>
      <c r="IQ977" s="93"/>
      <c r="IR977" s="93"/>
      <c r="IS977" s="93"/>
      <c r="IT977" s="93"/>
      <c r="IU977" s="93"/>
      <c r="IV977" s="93"/>
      <c r="IW977" s="93"/>
      <c r="IX977" s="93"/>
      <c r="IY977" s="93"/>
      <c r="IZ977" s="93"/>
      <c r="JA977" s="93"/>
      <c r="JB977" s="93"/>
      <c r="JC977" s="93"/>
    </row>
    <row r="978" spans="1:263" s="19" customFormat="1" x14ac:dyDescent="0.2">
      <c r="A978" s="171">
        <v>42354</v>
      </c>
      <c r="B978" s="184" t="s">
        <v>1787</v>
      </c>
      <c r="C978" s="184" t="s">
        <v>1932</v>
      </c>
      <c r="D978" s="184" t="s">
        <v>140</v>
      </c>
      <c r="E978" s="184" t="s">
        <v>143</v>
      </c>
      <c r="F978" s="185">
        <v>42243</v>
      </c>
      <c r="G978" s="177">
        <v>2015</v>
      </c>
      <c r="H978" s="171" t="s">
        <v>758</v>
      </c>
      <c r="I978" s="171" t="str">
        <f t="shared" si="53"/>
        <v>VA</v>
      </c>
      <c r="J978" s="171" t="str">
        <f t="shared" si="55"/>
        <v>NC</v>
      </c>
      <c r="K978" s="171" t="str">
        <f t="shared" si="54"/>
        <v>Northeast, Southeast</v>
      </c>
      <c r="L978" s="171" t="str">
        <f>INDEX('State '!$A$1:$C$62,MATCH($I978,'State '!$B:$B,0),3)</f>
        <v>Northeast</v>
      </c>
      <c r="M978" s="171" t="str">
        <f>INDEX('State '!$A$1:$C$62,MATCH($J978,'State '!$B:$B,0),3)</f>
        <v>Southeast</v>
      </c>
      <c r="N978" s="171"/>
      <c r="O978" s="178">
        <v>300</v>
      </c>
      <c r="P978" s="178">
        <v>100</v>
      </c>
      <c r="Q978" s="178">
        <v>270</v>
      </c>
      <c r="R978" s="177">
        <v>24</v>
      </c>
      <c r="S978" s="171" t="s">
        <v>135</v>
      </c>
      <c r="T978" s="171" t="s">
        <v>381</v>
      </c>
      <c r="U978" s="171" t="s">
        <v>1858</v>
      </c>
      <c r="V978" s="171" t="s">
        <v>2236</v>
      </c>
      <c r="W978" s="170"/>
      <c r="X978" s="170"/>
      <c r="Y978" s="170"/>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93"/>
      <c r="BO978" s="93"/>
      <c r="BP978" s="93"/>
      <c r="BQ978" s="93"/>
      <c r="BR978" s="93"/>
      <c r="BS978" s="93"/>
      <c r="BT978" s="93"/>
      <c r="BU978" s="93"/>
      <c r="BV978" s="93"/>
      <c r="BW978" s="93"/>
      <c r="BX978" s="93"/>
      <c r="BY978" s="93"/>
      <c r="BZ978" s="93"/>
      <c r="CA978" s="93"/>
      <c r="CB978" s="93"/>
      <c r="CC978" s="93"/>
      <c r="CD978" s="93"/>
      <c r="CE978" s="93"/>
      <c r="CF978" s="93"/>
      <c r="CG978" s="93"/>
      <c r="CH978" s="93"/>
      <c r="CI978" s="93"/>
      <c r="CJ978" s="93"/>
      <c r="CK978" s="93"/>
      <c r="CL978" s="93"/>
      <c r="CM978" s="93"/>
      <c r="CN978" s="93"/>
      <c r="CO978" s="93"/>
      <c r="CP978" s="93"/>
      <c r="CQ978" s="93"/>
      <c r="CR978" s="93"/>
      <c r="CS978" s="93"/>
      <c r="CT978" s="93"/>
      <c r="CU978" s="93"/>
      <c r="CV978" s="93"/>
      <c r="CW978" s="93"/>
      <c r="CX978" s="93"/>
      <c r="CY978" s="93"/>
      <c r="CZ978" s="93"/>
      <c r="DA978" s="93"/>
      <c r="DB978" s="93"/>
      <c r="DC978" s="93"/>
      <c r="DD978" s="93"/>
      <c r="DE978" s="93"/>
      <c r="DF978" s="93"/>
      <c r="DG978" s="93"/>
      <c r="DH978" s="93"/>
      <c r="DI978" s="93"/>
      <c r="DJ978" s="93"/>
      <c r="DK978" s="93"/>
      <c r="DL978" s="93"/>
      <c r="DM978" s="93"/>
      <c r="DN978" s="93"/>
      <c r="DO978" s="93"/>
      <c r="DP978" s="93"/>
      <c r="DQ978" s="93"/>
      <c r="DR978" s="93"/>
      <c r="DS978" s="93"/>
      <c r="DT978" s="93"/>
      <c r="DU978" s="93"/>
      <c r="DV978" s="93"/>
      <c r="DW978" s="93"/>
      <c r="DX978" s="93"/>
      <c r="DY978" s="93"/>
      <c r="DZ978" s="93"/>
      <c r="EA978" s="93"/>
      <c r="EB978" s="93"/>
      <c r="EC978" s="93"/>
      <c r="ED978" s="93"/>
      <c r="EE978" s="93"/>
      <c r="EF978" s="93"/>
      <c r="EG978" s="93"/>
      <c r="EH978" s="93"/>
      <c r="EI978" s="93"/>
      <c r="EJ978" s="93"/>
      <c r="EK978" s="93"/>
      <c r="EL978" s="93"/>
      <c r="EM978" s="93"/>
      <c r="EN978" s="93"/>
      <c r="EO978" s="93"/>
      <c r="EP978" s="93"/>
      <c r="EQ978" s="93"/>
      <c r="ER978" s="93"/>
      <c r="ES978" s="93"/>
      <c r="ET978" s="93"/>
      <c r="EU978" s="93"/>
      <c r="EV978" s="93"/>
      <c r="EW978" s="93"/>
      <c r="EX978" s="93"/>
      <c r="EY978" s="93"/>
      <c r="EZ978" s="93"/>
      <c r="FA978" s="93"/>
      <c r="FB978" s="93"/>
      <c r="FC978" s="93"/>
      <c r="FD978" s="93"/>
      <c r="FE978" s="93"/>
      <c r="FF978" s="93"/>
      <c r="FG978" s="93"/>
      <c r="FH978" s="93"/>
      <c r="FI978" s="93"/>
      <c r="FJ978" s="93"/>
      <c r="FK978" s="93"/>
      <c r="FL978" s="93"/>
      <c r="FM978" s="93"/>
      <c r="FN978" s="93"/>
      <c r="FO978" s="93"/>
      <c r="FP978" s="93"/>
      <c r="FQ978" s="93"/>
      <c r="FR978" s="93"/>
      <c r="FS978" s="93"/>
      <c r="FT978" s="93"/>
      <c r="FU978" s="93"/>
      <c r="FV978" s="93"/>
      <c r="FW978" s="93"/>
      <c r="FX978" s="93"/>
      <c r="FY978" s="93"/>
      <c r="FZ978" s="93"/>
      <c r="GA978" s="93"/>
      <c r="GB978" s="93"/>
      <c r="GC978" s="93"/>
      <c r="GD978" s="93"/>
      <c r="GE978" s="93"/>
      <c r="GF978" s="93"/>
      <c r="GG978" s="93"/>
      <c r="GH978" s="93"/>
      <c r="GI978" s="93"/>
      <c r="GJ978" s="93"/>
      <c r="GK978" s="93"/>
      <c r="GL978" s="93"/>
      <c r="GM978" s="93"/>
      <c r="GN978" s="93"/>
      <c r="GO978" s="93"/>
      <c r="GP978" s="93"/>
      <c r="GQ978" s="93"/>
      <c r="GR978" s="93"/>
      <c r="GS978" s="93"/>
      <c r="GT978" s="93"/>
      <c r="GU978" s="93"/>
      <c r="GV978" s="93"/>
      <c r="GW978" s="93"/>
      <c r="GX978" s="93"/>
      <c r="GY978" s="93"/>
      <c r="GZ978" s="93"/>
      <c r="HA978" s="93"/>
      <c r="HB978" s="93"/>
      <c r="HC978" s="93"/>
      <c r="HD978" s="93"/>
      <c r="HE978" s="93"/>
      <c r="HF978" s="93"/>
      <c r="HG978" s="93"/>
      <c r="HH978" s="93"/>
      <c r="HI978" s="93"/>
      <c r="HJ978" s="93"/>
      <c r="HK978" s="93"/>
      <c r="HL978" s="93"/>
      <c r="HM978" s="93"/>
      <c r="HN978" s="93"/>
      <c r="HO978" s="93"/>
      <c r="HP978" s="93"/>
      <c r="HQ978" s="93"/>
      <c r="HR978" s="93"/>
      <c r="HS978" s="93"/>
      <c r="HT978" s="93"/>
      <c r="HU978" s="93"/>
      <c r="HV978" s="93"/>
      <c r="HW978" s="93"/>
      <c r="HX978" s="93"/>
      <c r="HY978" s="93"/>
      <c r="HZ978" s="93"/>
      <c r="IA978" s="93"/>
      <c r="IB978" s="93"/>
      <c r="IC978" s="93"/>
      <c r="ID978" s="93"/>
      <c r="IE978" s="93"/>
      <c r="IF978" s="93"/>
      <c r="IG978" s="93"/>
      <c r="IH978" s="93"/>
      <c r="II978" s="93"/>
      <c r="IJ978" s="93"/>
      <c r="IK978" s="93"/>
      <c r="IL978" s="93"/>
      <c r="IM978" s="93"/>
      <c r="IN978" s="93"/>
      <c r="IO978" s="93"/>
      <c r="IP978" s="93"/>
      <c r="IQ978" s="93"/>
      <c r="IR978" s="93"/>
      <c r="IS978" s="93"/>
      <c r="IT978" s="93"/>
      <c r="IU978" s="93"/>
      <c r="IV978" s="93"/>
      <c r="IW978" s="93"/>
      <c r="IX978" s="93"/>
      <c r="IY978" s="93"/>
      <c r="IZ978" s="93"/>
      <c r="JA978" s="93"/>
      <c r="JB978" s="93"/>
      <c r="JC978" s="93"/>
    </row>
    <row r="979" spans="1:263" s="19" customFormat="1" x14ac:dyDescent="0.2">
      <c r="A979" s="171">
        <v>43124</v>
      </c>
      <c r="B979" s="184" t="s">
        <v>2162</v>
      </c>
      <c r="C979" s="184" t="s">
        <v>1932</v>
      </c>
      <c r="D979" s="184" t="s">
        <v>134</v>
      </c>
      <c r="E979" s="173" t="s">
        <v>143</v>
      </c>
      <c r="F979" s="185">
        <v>43073</v>
      </c>
      <c r="G979" s="177">
        <v>2017</v>
      </c>
      <c r="H979" s="171" t="s">
        <v>19</v>
      </c>
      <c r="I979" s="171" t="str">
        <f t="shared" si="53"/>
        <v>VA</v>
      </c>
      <c r="J979" s="171" t="str">
        <f t="shared" si="55"/>
        <v>VA</v>
      </c>
      <c r="K979" s="176" t="str">
        <f t="shared" si="54"/>
        <v>Northeast</v>
      </c>
      <c r="L979" s="171" t="str">
        <f>INDEX('State '!$A$1:$C$62,MATCH($I979,'State '!$B:$B,0),3)</f>
        <v>Northeast</v>
      </c>
      <c r="M979" s="171" t="str">
        <f>INDEX('State '!$A$1:$C$62,MATCH($J979,'State '!$B:$B,0),3)</f>
        <v>Northeast</v>
      </c>
      <c r="N979" s="171"/>
      <c r="O979" s="178">
        <v>190.8</v>
      </c>
      <c r="P979" s="178">
        <v>4.9000000000000004</v>
      </c>
      <c r="Q979" s="178">
        <v>250</v>
      </c>
      <c r="R979" s="177">
        <v>24</v>
      </c>
      <c r="S979" s="171" t="s">
        <v>135</v>
      </c>
      <c r="T979" s="171" t="s">
        <v>381</v>
      </c>
      <c r="U979" s="171" t="s">
        <v>2065</v>
      </c>
      <c r="V979" s="171" t="s">
        <v>2236</v>
      </c>
      <c r="W979" s="170"/>
      <c r="X979" s="170"/>
      <c r="Y979" s="170"/>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93"/>
      <c r="BO979" s="93"/>
      <c r="BP979" s="93"/>
      <c r="BQ979" s="93"/>
      <c r="BR979" s="93"/>
      <c r="BS979" s="93"/>
      <c r="BT979" s="93"/>
      <c r="BU979" s="93"/>
      <c r="BV979" s="93"/>
      <c r="BW979" s="93"/>
      <c r="BX979" s="93"/>
      <c r="BY979" s="93"/>
      <c r="BZ979" s="93"/>
      <c r="CA979" s="93"/>
      <c r="CB979" s="93"/>
      <c r="CC979" s="93"/>
      <c r="CD979" s="93"/>
      <c r="CE979" s="93"/>
      <c r="CF979" s="93"/>
      <c r="CG979" s="93"/>
      <c r="CH979" s="93"/>
      <c r="CI979" s="93"/>
      <c r="CJ979" s="93"/>
      <c r="CK979" s="93"/>
      <c r="CL979" s="93"/>
      <c r="CM979" s="93"/>
      <c r="CN979" s="93"/>
      <c r="CO979" s="93"/>
      <c r="CP979" s="93"/>
      <c r="CQ979" s="93"/>
      <c r="CR979" s="93"/>
      <c r="CS979" s="93"/>
      <c r="CT979" s="93"/>
      <c r="CU979" s="93"/>
      <c r="CV979" s="93"/>
      <c r="CW979" s="93"/>
      <c r="CX979" s="93"/>
      <c r="CY979" s="93"/>
      <c r="CZ979" s="93"/>
      <c r="DA979" s="93"/>
      <c r="DB979" s="93"/>
      <c r="DC979" s="93"/>
      <c r="DD979" s="93"/>
      <c r="DE979" s="93"/>
      <c r="DF979" s="93"/>
      <c r="DG979" s="93"/>
      <c r="DH979" s="93"/>
      <c r="DI979" s="93"/>
      <c r="DJ979" s="93"/>
      <c r="DK979" s="93"/>
      <c r="DL979" s="93"/>
      <c r="DM979" s="93"/>
      <c r="DN979" s="93"/>
      <c r="DO979" s="93"/>
      <c r="DP979" s="93"/>
      <c r="DQ979" s="93"/>
      <c r="DR979" s="93"/>
      <c r="DS979" s="93"/>
      <c r="DT979" s="93"/>
      <c r="DU979" s="93"/>
      <c r="DV979" s="93"/>
      <c r="DW979" s="93"/>
      <c r="DX979" s="93"/>
      <c r="DY979" s="93"/>
      <c r="DZ979" s="93"/>
      <c r="EA979" s="93"/>
      <c r="EB979" s="93"/>
      <c r="EC979" s="93"/>
      <c r="ED979" s="93"/>
      <c r="EE979" s="93"/>
      <c r="EF979" s="93"/>
      <c r="EG979" s="93"/>
      <c r="EH979" s="93"/>
      <c r="EI979" s="93"/>
      <c r="EJ979" s="93"/>
      <c r="EK979" s="93"/>
      <c r="EL979" s="93"/>
      <c r="EM979" s="93"/>
      <c r="EN979" s="93"/>
      <c r="EO979" s="93"/>
      <c r="EP979" s="93"/>
      <c r="EQ979" s="93"/>
      <c r="ER979" s="93"/>
      <c r="ES979" s="93"/>
      <c r="ET979" s="93"/>
      <c r="EU979" s="93"/>
      <c r="EV979" s="93"/>
      <c r="EW979" s="93"/>
      <c r="EX979" s="93"/>
      <c r="EY979" s="93"/>
      <c r="EZ979" s="93"/>
      <c r="FA979" s="93"/>
      <c r="FB979" s="93"/>
      <c r="FC979" s="93"/>
      <c r="FD979" s="93"/>
      <c r="FE979" s="93"/>
      <c r="FF979" s="93"/>
      <c r="FG979" s="93"/>
      <c r="FH979" s="93"/>
      <c r="FI979" s="93"/>
      <c r="FJ979" s="93"/>
      <c r="FK979" s="93"/>
      <c r="FL979" s="93"/>
      <c r="FM979" s="93"/>
      <c r="FN979" s="93"/>
      <c r="FO979" s="93"/>
      <c r="FP979" s="93"/>
      <c r="FQ979" s="93"/>
      <c r="FR979" s="93"/>
      <c r="FS979" s="93"/>
      <c r="FT979" s="93"/>
      <c r="FU979" s="93"/>
      <c r="FV979" s="93"/>
      <c r="FW979" s="93"/>
      <c r="FX979" s="93"/>
      <c r="FY979" s="93"/>
      <c r="FZ979" s="93"/>
      <c r="GA979" s="93"/>
      <c r="GB979" s="93"/>
      <c r="GC979" s="93"/>
      <c r="GD979" s="93"/>
      <c r="GE979" s="93"/>
      <c r="GF979" s="93"/>
      <c r="GG979" s="93"/>
      <c r="GH979" s="93"/>
      <c r="GI979" s="93"/>
      <c r="GJ979" s="93"/>
      <c r="GK979" s="93"/>
      <c r="GL979" s="93"/>
      <c r="GM979" s="93"/>
      <c r="GN979" s="93"/>
      <c r="GO979" s="93"/>
      <c r="GP979" s="93"/>
      <c r="GQ979" s="93"/>
      <c r="GR979" s="93"/>
      <c r="GS979" s="93"/>
      <c r="GT979" s="93"/>
      <c r="GU979" s="93"/>
      <c r="GV979" s="93"/>
      <c r="GW979" s="93"/>
      <c r="GX979" s="93"/>
      <c r="GY979" s="93"/>
      <c r="GZ979" s="93"/>
      <c r="HA979" s="93"/>
      <c r="HB979" s="93"/>
      <c r="HC979" s="93"/>
      <c r="HD979" s="93"/>
      <c r="HE979" s="93"/>
      <c r="HF979" s="93"/>
      <c r="HG979" s="93"/>
      <c r="HH979" s="93"/>
      <c r="HI979" s="93"/>
      <c r="HJ979" s="93"/>
      <c r="HK979" s="93"/>
      <c r="HL979" s="93"/>
      <c r="HM979" s="93"/>
      <c r="HN979" s="93"/>
      <c r="HO979" s="93"/>
      <c r="HP979" s="93"/>
      <c r="HQ979" s="93"/>
      <c r="HR979" s="93"/>
      <c r="HS979" s="93"/>
      <c r="HT979" s="93"/>
      <c r="HU979" s="93"/>
      <c r="HV979" s="93"/>
      <c r="HW979" s="93"/>
      <c r="HX979" s="93"/>
      <c r="HY979" s="93"/>
      <c r="HZ979" s="93"/>
      <c r="IA979" s="93"/>
      <c r="IB979" s="93"/>
      <c r="IC979" s="93"/>
      <c r="ID979" s="93"/>
      <c r="IE979" s="93"/>
      <c r="IF979" s="93"/>
      <c r="IG979" s="93"/>
      <c r="IH979" s="93"/>
      <c r="II979" s="93"/>
      <c r="IJ979" s="93"/>
      <c r="IK979" s="93"/>
      <c r="IL979" s="93"/>
      <c r="IM979" s="93"/>
      <c r="IN979" s="93"/>
      <c r="IO979" s="93"/>
      <c r="IP979" s="93"/>
      <c r="IQ979" s="93"/>
      <c r="IR979" s="93"/>
      <c r="IS979" s="93"/>
      <c r="IT979" s="93"/>
      <c r="IU979" s="93"/>
      <c r="IV979" s="93"/>
      <c r="IW979" s="93"/>
      <c r="IX979" s="93"/>
      <c r="IY979" s="93"/>
      <c r="IZ979" s="93"/>
      <c r="JA979" s="93"/>
      <c r="JB979" s="93"/>
      <c r="JC979" s="93"/>
    </row>
    <row r="980" spans="1:263" s="19" customFormat="1" x14ac:dyDescent="0.2">
      <c r="A980" s="171">
        <v>39990</v>
      </c>
      <c r="B980" s="184" t="s">
        <v>1476</v>
      </c>
      <c r="C980" s="184" t="s">
        <v>361</v>
      </c>
      <c r="D980" s="184" t="s">
        <v>134</v>
      </c>
      <c r="E980" s="184" t="s">
        <v>143</v>
      </c>
      <c r="F980" s="185">
        <v>37072</v>
      </c>
      <c r="G980" s="177">
        <v>2001</v>
      </c>
      <c r="H980" s="171" t="s">
        <v>19</v>
      </c>
      <c r="I980" s="171" t="str">
        <f t="shared" si="53"/>
        <v>VA</v>
      </c>
      <c r="J980" s="171" t="str">
        <f t="shared" si="55"/>
        <v>VA</v>
      </c>
      <c r="K980" s="171" t="str">
        <f t="shared" si="54"/>
        <v>Northeast</v>
      </c>
      <c r="L980" s="171" t="str">
        <f>INDEX('State '!$A$1:$C$62,MATCH($I980,'State '!$B:$B,0),3)</f>
        <v>Northeast</v>
      </c>
      <c r="M980" s="171" t="str">
        <f>INDEX('State '!$A$1:$C$62,MATCH($J980,'State '!$B:$B,0),3)</f>
        <v>Northeast</v>
      </c>
      <c r="N980" s="171"/>
      <c r="O980" s="178">
        <v>14.5</v>
      </c>
      <c r="P980" s="178">
        <v>72</v>
      </c>
      <c r="Q980" s="178">
        <v>30</v>
      </c>
      <c r="R980" s="177">
        <v>20</v>
      </c>
      <c r="S980" s="171" t="s">
        <v>138</v>
      </c>
      <c r="T980" s="171" t="s">
        <v>187</v>
      </c>
      <c r="U980" s="171" t="s">
        <v>382</v>
      </c>
      <c r="V980" s="171"/>
      <c r="W980" s="170"/>
      <c r="X980" s="170"/>
      <c r="Y980" s="170"/>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3"/>
      <c r="CD980" s="93"/>
      <c r="CE980" s="93"/>
      <c r="CF980" s="93"/>
      <c r="CG980" s="93"/>
      <c r="CH980" s="93"/>
      <c r="CI980" s="93"/>
      <c r="CJ980" s="93"/>
      <c r="CK980" s="93"/>
      <c r="CL980" s="93"/>
      <c r="CM980" s="93"/>
      <c r="CN980" s="93"/>
      <c r="CO980" s="93"/>
      <c r="CP980" s="93"/>
      <c r="CQ980" s="93"/>
      <c r="CR980" s="93"/>
      <c r="CS980" s="93"/>
      <c r="CT980" s="93"/>
      <c r="CU980" s="93"/>
      <c r="CV980" s="93"/>
      <c r="CW980" s="93"/>
      <c r="CX980" s="93"/>
      <c r="CY980" s="93"/>
      <c r="CZ980" s="93"/>
      <c r="DA980" s="93"/>
      <c r="DB980" s="93"/>
      <c r="DC980" s="93"/>
      <c r="DD980" s="93"/>
      <c r="DE980" s="93"/>
      <c r="DF980" s="93"/>
      <c r="DG980" s="93"/>
      <c r="DH980" s="93"/>
      <c r="DI980" s="93"/>
      <c r="DJ980" s="93"/>
      <c r="DK980" s="93"/>
      <c r="DL980" s="93"/>
      <c r="DM980" s="93"/>
      <c r="DN980" s="93"/>
      <c r="DO980" s="93"/>
      <c r="DP980" s="93"/>
      <c r="DQ980" s="93"/>
      <c r="DR980" s="93"/>
      <c r="DS980" s="93"/>
      <c r="DT980" s="93"/>
      <c r="DU980" s="93"/>
      <c r="DV980" s="93"/>
      <c r="DW980" s="93"/>
      <c r="DX980" s="93"/>
      <c r="DY980" s="93"/>
      <c r="DZ980" s="93"/>
      <c r="EA980" s="93"/>
      <c r="EB980" s="93"/>
      <c r="EC980" s="93"/>
      <c r="ED980" s="93"/>
      <c r="EE980" s="93"/>
      <c r="EF980" s="93"/>
      <c r="EG980" s="93"/>
      <c r="EH980" s="93"/>
      <c r="EI980" s="93"/>
      <c r="EJ980" s="93"/>
      <c r="EK980" s="93"/>
      <c r="EL980" s="93"/>
      <c r="EM980" s="93"/>
      <c r="EN980" s="93"/>
      <c r="EO980" s="93"/>
      <c r="EP980" s="93"/>
      <c r="EQ980" s="93"/>
      <c r="ER980" s="93"/>
      <c r="ES980" s="93"/>
      <c r="ET980" s="93"/>
      <c r="EU980" s="93"/>
      <c r="EV980" s="93"/>
      <c r="EW980" s="93"/>
      <c r="EX980" s="93"/>
      <c r="EY980" s="93"/>
      <c r="EZ980" s="93"/>
      <c r="FA980" s="93"/>
      <c r="FB980" s="93"/>
      <c r="FC980" s="93"/>
      <c r="FD980" s="93"/>
      <c r="FE980" s="93"/>
      <c r="FF980" s="93"/>
      <c r="FG980" s="93"/>
      <c r="FH980" s="93"/>
      <c r="FI980" s="93"/>
      <c r="FJ980" s="93"/>
      <c r="FK980" s="93"/>
      <c r="FL980" s="93"/>
      <c r="FM980" s="93"/>
      <c r="FN980" s="93"/>
      <c r="FO980" s="93"/>
      <c r="FP980" s="93"/>
      <c r="FQ980" s="93"/>
      <c r="FR980" s="93"/>
      <c r="FS980" s="93"/>
      <c r="FT980" s="93"/>
      <c r="FU980" s="93"/>
      <c r="FV980" s="93"/>
      <c r="FW980" s="93"/>
      <c r="FX980" s="93"/>
      <c r="FY980" s="93"/>
      <c r="FZ980" s="93"/>
      <c r="GA980" s="93"/>
      <c r="GB980" s="93"/>
      <c r="GC980" s="93"/>
      <c r="GD980" s="93"/>
      <c r="GE980" s="93"/>
      <c r="GF980" s="93"/>
      <c r="GG980" s="93"/>
      <c r="GH980" s="93"/>
      <c r="GI980" s="93"/>
      <c r="GJ980" s="93"/>
      <c r="GK980" s="93"/>
      <c r="GL980" s="93"/>
      <c r="GM980" s="93"/>
      <c r="GN980" s="93"/>
      <c r="GO980" s="93"/>
      <c r="GP980" s="93"/>
      <c r="GQ980" s="93"/>
      <c r="GR980" s="93"/>
      <c r="GS980" s="93"/>
      <c r="GT980" s="93"/>
      <c r="GU980" s="93"/>
      <c r="GV980" s="93"/>
      <c r="GW980" s="93"/>
      <c r="GX980" s="93"/>
      <c r="GY980" s="93"/>
      <c r="GZ980" s="93"/>
      <c r="HA980" s="93"/>
      <c r="HB980" s="93"/>
      <c r="HC980" s="93"/>
      <c r="HD980" s="93"/>
      <c r="HE980" s="93"/>
      <c r="HF980" s="93"/>
      <c r="HG980" s="93"/>
      <c r="HH980" s="93"/>
      <c r="HI980" s="93"/>
      <c r="HJ980" s="93"/>
      <c r="HK980" s="93"/>
      <c r="HL980" s="93"/>
      <c r="HM980" s="93"/>
      <c r="HN980" s="93"/>
      <c r="HO980" s="93"/>
      <c r="HP980" s="93"/>
      <c r="HQ980" s="93"/>
      <c r="HR980" s="93"/>
      <c r="HS980" s="93"/>
      <c r="HT980" s="93"/>
      <c r="HU980" s="93"/>
      <c r="HV980" s="93"/>
      <c r="HW980" s="93"/>
      <c r="HX980" s="93"/>
      <c r="HY980" s="93"/>
      <c r="HZ980" s="93"/>
      <c r="IA980" s="93"/>
      <c r="IB980" s="93"/>
      <c r="IC980" s="93"/>
      <c r="ID980" s="93"/>
      <c r="IE980" s="93"/>
      <c r="IF980" s="93"/>
      <c r="IG980" s="93"/>
      <c r="IH980" s="93"/>
      <c r="II980" s="93"/>
      <c r="IJ980" s="93"/>
      <c r="IK980" s="93"/>
      <c r="IL980" s="93"/>
      <c r="IM980" s="93"/>
      <c r="IN980" s="93"/>
      <c r="IO980" s="93"/>
      <c r="IP980" s="93"/>
      <c r="IQ980" s="93"/>
      <c r="IR980" s="93"/>
      <c r="IS980" s="93"/>
      <c r="IT980" s="93"/>
      <c r="IU980" s="93"/>
      <c r="IV980" s="93"/>
      <c r="IW980" s="93"/>
      <c r="IX980" s="93"/>
      <c r="IY980" s="93"/>
      <c r="IZ980" s="93"/>
      <c r="JA980" s="93"/>
      <c r="JB980" s="93"/>
      <c r="JC980" s="93"/>
    </row>
    <row r="981" spans="1:263" s="19" customFormat="1" ht="25.5" x14ac:dyDescent="0.2">
      <c r="A981" s="196">
        <v>44295</v>
      </c>
      <c r="B981" s="184" t="s">
        <v>3157</v>
      </c>
      <c r="C981" s="184" t="s">
        <v>3158</v>
      </c>
      <c r="D981" s="184" t="s">
        <v>140</v>
      </c>
      <c r="E981" s="184" t="s">
        <v>143</v>
      </c>
      <c r="F981" s="185">
        <v>44136</v>
      </c>
      <c r="G981" s="177">
        <v>2020</v>
      </c>
      <c r="H981" s="171" t="s">
        <v>29</v>
      </c>
      <c r="I981" s="171" t="s">
        <v>29</v>
      </c>
      <c r="J981" s="171" t="s">
        <v>29</v>
      </c>
      <c r="K981" s="171" t="s">
        <v>2527</v>
      </c>
      <c r="L981" s="171" t="s">
        <v>2527</v>
      </c>
      <c r="M981" s="171" t="s">
        <v>2527</v>
      </c>
      <c r="N981" s="171"/>
      <c r="O981" s="178">
        <v>5.4</v>
      </c>
      <c r="P981" s="178"/>
      <c r="Q981" s="178">
        <v>120</v>
      </c>
      <c r="R981" s="177" t="s">
        <v>3160</v>
      </c>
      <c r="S981" s="171" t="s">
        <v>135</v>
      </c>
      <c r="T981" s="171" t="s">
        <v>381</v>
      </c>
      <c r="U981" s="171" t="s">
        <v>3159</v>
      </c>
      <c r="V981" s="171" t="s">
        <v>2236</v>
      </c>
      <c r="W981" s="170" t="s">
        <v>3161</v>
      </c>
      <c r="X981" s="170"/>
      <c r="Y981" s="241"/>
    </row>
    <row r="982" spans="1:263" x14ac:dyDescent="0.2">
      <c r="A982" s="171">
        <v>39990</v>
      </c>
      <c r="B982" s="172" t="s">
        <v>965</v>
      </c>
      <c r="C982" s="172" t="s">
        <v>237</v>
      </c>
      <c r="D982" s="172" t="s">
        <v>140</v>
      </c>
      <c r="E982" s="173" t="s">
        <v>143</v>
      </c>
      <c r="F982" s="174">
        <v>39417</v>
      </c>
      <c r="G982" s="181">
        <v>2007</v>
      </c>
      <c r="H982" s="171" t="s">
        <v>29</v>
      </c>
      <c r="I982" s="171" t="str">
        <f t="shared" ref="I982:I1013" si="56">LEFT($H982,2)</f>
        <v>WY</v>
      </c>
      <c r="J982" s="171" t="str">
        <f t="shared" ref="J982:J1013" si="57">RIGHT($H982,2)</f>
        <v>WY</v>
      </c>
      <c r="K982" s="171" t="str">
        <f>IF($L982=$M982,L982,CONCATENATE($L982,", ",IF(ISBLANK(N982),"",CONCATENATE(N982,", ")),$M982))</f>
        <v>Mountain</v>
      </c>
      <c r="L982" s="171" t="str">
        <f>INDEX('State '!$A$1:$C$62,MATCH($I982,'State '!$B:$B,0),3)</f>
        <v>Mountain</v>
      </c>
      <c r="M982" s="171" t="str">
        <f>INDEX('State '!$A$1:$C$62,MATCH($J982,'State '!$B:$B,0),3)</f>
        <v>Mountain</v>
      </c>
      <c r="N982" s="171"/>
      <c r="O982" s="178">
        <v>202.3</v>
      </c>
      <c r="P982" s="177">
        <v>77</v>
      </c>
      <c r="Q982" s="177">
        <v>750</v>
      </c>
      <c r="R982" s="178">
        <v>36</v>
      </c>
      <c r="S982" s="179" t="s">
        <v>135</v>
      </c>
      <c r="T982" s="176" t="s">
        <v>381</v>
      </c>
      <c r="U982" s="180" t="s">
        <v>966</v>
      </c>
      <c r="V982" s="171"/>
      <c r="W982" s="176"/>
      <c r="X982" s="176"/>
      <c r="Y982" s="176"/>
      <c r="Z982" s="93"/>
      <c r="AA982" s="93"/>
      <c r="AB982" s="93"/>
    </row>
    <row r="983" spans="1:263" ht="38.25" x14ac:dyDescent="0.2">
      <c r="A983" s="225">
        <v>44158</v>
      </c>
      <c r="B983" s="83" t="s">
        <v>3208</v>
      </c>
      <c r="C983" s="223" t="s">
        <v>2051</v>
      </c>
      <c r="D983" s="83" t="s">
        <v>142</v>
      </c>
      <c r="E983" s="112" t="s">
        <v>143</v>
      </c>
      <c r="F983" s="65">
        <v>44158</v>
      </c>
      <c r="G983" s="117">
        <v>2020</v>
      </c>
      <c r="H983" s="225" t="s">
        <v>46</v>
      </c>
      <c r="I983" s="225" t="str">
        <f t="shared" si="56"/>
        <v>KS</v>
      </c>
      <c r="J983" s="225" t="str">
        <f t="shared" si="57"/>
        <v>KS</v>
      </c>
      <c r="K983" s="231" t="s">
        <v>2529</v>
      </c>
      <c r="L983" s="225" t="s">
        <v>2529</v>
      </c>
      <c r="M983" s="225" t="s">
        <v>2529</v>
      </c>
      <c r="N983" s="225"/>
      <c r="O983" s="178">
        <v>99.1</v>
      </c>
      <c r="P983" s="178">
        <v>31.5</v>
      </c>
      <c r="Q983" s="118"/>
      <c r="R983" s="66">
        <v>36</v>
      </c>
      <c r="S983" s="113" t="s">
        <v>138</v>
      </c>
      <c r="T983" s="114" t="s">
        <v>381</v>
      </c>
      <c r="U983" s="115" t="s">
        <v>3209</v>
      </c>
      <c r="V983" s="225" t="s">
        <v>2236</v>
      </c>
      <c r="W983" s="223" t="s">
        <v>3210</v>
      </c>
      <c r="X983" s="223"/>
      <c r="Y983" s="226"/>
      <c r="Z983" s="93"/>
      <c r="AA983" s="93"/>
      <c r="AB983" s="93"/>
    </row>
    <row r="984" spans="1:263" x14ac:dyDescent="0.2">
      <c r="A984" s="225">
        <v>43124</v>
      </c>
      <c r="B984" s="223" t="s">
        <v>2387</v>
      </c>
      <c r="C984" s="223" t="s">
        <v>2051</v>
      </c>
      <c r="D984" s="223" t="s">
        <v>140</v>
      </c>
      <c r="E984" s="223" t="s">
        <v>2437</v>
      </c>
      <c r="F984" s="63"/>
      <c r="G984" s="104"/>
      <c r="H984" s="225" t="s">
        <v>37</v>
      </c>
      <c r="I984" s="225" t="str">
        <f t="shared" si="56"/>
        <v>OK</v>
      </c>
      <c r="J984" s="225" t="str">
        <f t="shared" si="57"/>
        <v>OK</v>
      </c>
      <c r="K984" s="231" t="str">
        <f t="shared" ref="K984:K1015" si="58">IF($L984=$M984,L984,CONCATENATE($L984,", ",IF(ISBLANK(N984),"",CONCATENATE(N984,", ")),$M984))</f>
        <v>South Central</v>
      </c>
      <c r="L984" s="225" t="str">
        <f>INDEX('State '!$A$1:$C$62,MATCH($I984,'State '!$B:$B,0),3)</f>
        <v>South Central</v>
      </c>
      <c r="M984" s="225" t="str">
        <f>INDEX('State '!$A$1:$C$62,MATCH($J984,'State '!$B:$B,0),3)</f>
        <v>South Central</v>
      </c>
      <c r="N984" s="225"/>
      <c r="O984" s="178">
        <v>50</v>
      </c>
      <c r="P984" s="199">
        <v>14</v>
      </c>
      <c r="Q984" s="165">
        <v>225</v>
      </c>
      <c r="R984" s="104">
        <v>36</v>
      </c>
      <c r="S984" s="225" t="s">
        <v>135</v>
      </c>
      <c r="T984" s="225" t="s">
        <v>381</v>
      </c>
      <c r="U984" s="225" t="s">
        <v>2300</v>
      </c>
      <c r="V984" s="225" t="s">
        <v>2236</v>
      </c>
      <c r="W984" s="223"/>
      <c r="X984" s="223"/>
      <c r="Y984" s="226"/>
      <c r="Z984" s="93"/>
      <c r="AA984" s="93"/>
      <c r="AB984" s="93"/>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c r="CX984" s="19"/>
      <c r="CY984" s="19"/>
      <c r="CZ984" s="19"/>
      <c r="DA984" s="19"/>
      <c r="DB984" s="19"/>
      <c r="DC984" s="19"/>
      <c r="DD984" s="19"/>
      <c r="DE984" s="19"/>
      <c r="DF984" s="19"/>
      <c r="DG984" s="19"/>
      <c r="DH984" s="19"/>
      <c r="DI984" s="19"/>
      <c r="DJ984" s="19"/>
      <c r="DK984" s="19"/>
      <c r="DL984" s="19"/>
      <c r="DM984" s="19"/>
      <c r="DN984" s="19"/>
      <c r="DO984" s="19"/>
      <c r="DP984" s="19"/>
      <c r="DQ984" s="19"/>
      <c r="DR984" s="19"/>
      <c r="DS984" s="19"/>
      <c r="DT984" s="19"/>
      <c r="DU984" s="19"/>
      <c r="DV984" s="19"/>
      <c r="DW984" s="19"/>
      <c r="DX984" s="19"/>
      <c r="DY984" s="19"/>
      <c r="DZ984" s="19"/>
      <c r="EA984" s="19"/>
      <c r="EB984" s="19"/>
      <c r="EC984" s="19"/>
      <c r="ED984" s="19"/>
      <c r="EE984" s="19"/>
      <c r="EF984" s="19"/>
      <c r="EG984" s="19"/>
      <c r="EH984" s="19"/>
      <c r="EI984" s="19"/>
      <c r="EJ984" s="19"/>
      <c r="EK984" s="19"/>
      <c r="EL984" s="19"/>
      <c r="EM984" s="19"/>
      <c r="EN984" s="19"/>
      <c r="EO984" s="19"/>
      <c r="EP984" s="19"/>
      <c r="EQ984" s="19"/>
      <c r="ER984" s="19"/>
      <c r="ES984" s="19"/>
      <c r="ET984" s="19"/>
      <c r="EU984" s="19"/>
      <c r="EV984" s="19"/>
      <c r="EW984" s="19"/>
      <c r="EX984" s="19"/>
      <c r="EY984" s="19"/>
      <c r="EZ984" s="19"/>
      <c r="FA984" s="19"/>
      <c r="FB984" s="19"/>
      <c r="FC984" s="19"/>
      <c r="FD984" s="19"/>
      <c r="FE984" s="19"/>
      <c r="FF984" s="19"/>
      <c r="FG984" s="19"/>
      <c r="FH984" s="19"/>
      <c r="FI984" s="19"/>
      <c r="FJ984" s="19"/>
      <c r="FK984" s="19"/>
      <c r="FL984" s="19"/>
      <c r="FM984" s="19"/>
      <c r="FN984" s="19"/>
      <c r="FO984" s="19"/>
      <c r="FP984" s="19"/>
      <c r="FQ984" s="19"/>
      <c r="FR984" s="19"/>
      <c r="FS984" s="19"/>
      <c r="FT984" s="19"/>
      <c r="FU984" s="19"/>
      <c r="FV984" s="19"/>
      <c r="FW984" s="19"/>
      <c r="FX984" s="19"/>
      <c r="FY984" s="19"/>
      <c r="FZ984" s="19"/>
      <c r="GA984" s="19"/>
      <c r="GB984" s="19"/>
      <c r="GC984" s="19"/>
      <c r="GD984" s="19"/>
      <c r="GE984" s="19"/>
      <c r="GF984" s="19"/>
      <c r="GG984" s="19"/>
      <c r="GH984" s="19"/>
      <c r="GI984" s="19"/>
      <c r="GJ984" s="19"/>
      <c r="GK984" s="19"/>
      <c r="GL984" s="19"/>
      <c r="GM984" s="19"/>
      <c r="GN984" s="19"/>
      <c r="GO984" s="19"/>
      <c r="GP984" s="19"/>
      <c r="GQ984" s="19"/>
      <c r="GR984" s="19"/>
      <c r="GS984" s="19"/>
      <c r="GT984" s="19"/>
      <c r="GU984" s="19"/>
      <c r="GV984" s="19"/>
      <c r="GW984" s="19"/>
      <c r="GX984" s="19"/>
      <c r="GY984" s="19"/>
      <c r="GZ984" s="19"/>
      <c r="HA984" s="19"/>
      <c r="HB984" s="19"/>
      <c r="HC984" s="19"/>
      <c r="HD984" s="19"/>
      <c r="HE984" s="19"/>
      <c r="HF984" s="19"/>
      <c r="HG984" s="19"/>
      <c r="HH984" s="19"/>
      <c r="HI984" s="19"/>
      <c r="HJ984" s="19"/>
      <c r="HK984" s="19"/>
      <c r="HL984" s="19"/>
      <c r="HM984" s="19"/>
      <c r="HN984" s="19"/>
      <c r="HO984" s="19"/>
      <c r="HP984" s="19"/>
      <c r="HQ984" s="19"/>
      <c r="HR984" s="19"/>
      <c r="HS984" s="19"/>
      <c r="HT984" s="19"/>
      <c r="HU984" s="19"/>
      <c r="HV984" s="19"/>
      <c r="HW984" s="19"/>
      <c r="HX984" s="19"/>
      <c r="HY984" s="19"/>
      <c r="HZ984" s="19"/>
      <c r="IA984" s="19"/>
      <c r="IB984" s="19"/>
      <c r="IC984" s="19"/>
      <c r="ID984" s="19"/>
      <c r="IE984" s="19"/>
      <c r="IF984" s="19"/>
      <c r="IG984" s="19"/>
      <c r="IH984" s="19"/>
      <c r="II984" s="19"/>
      <c r="IJ984" s="19"/>
      <c r="IK984" s="19"/>
      <c r="IL984" s="19"/>
      <c r="IM984" s="19"/>
      <c r="IN984" s="19"/>
      <c r="IO984" s="19"/>
      <c r="IP984" s="19"/>
      <c r="IQ984" s="19"/>
      <c r="IR984" s="19"/>
      <c r="IS984" s="19"/>
      <c r="IT984" s="19"/>
      <c r="IU984" s="19"/>
      <c r="IV984" s="19"/>
      <c r="IW984" s="19"/>
      <c r="IX984" s="19"/>
      <c r="IY984" s="19"/>
      <c r="IZ984" s="19"/>
      <c r="JA984" s="19"/>
      <c r="JB984" s="19"/>
      <c r="JC984" s="19"/>
    </row>
    <row r="985" spans="1:263" s="19" customFormat="1" x14ac:dyDescent="0.2">
      <c r="A985" s="196">
        <v>43417</v>
      </c>
      <c r="B985" s="184" t="s">
        <v>2402</v>
      </c>
      <c r="C985" s="184" t="s">
        <v>261</v>
      </c>
      <c r="D985" s="184" t="s">
        <v>140</v>
      </c>
      <c r="E985" s="184" t="s">
        <v>143</v>
      </c>
      <c r="F985" s="185">
        <v>43419</v>
      </c>
      <c r="G985" s="177">
        <v>2018</v>
      </c>
      <c r="H985" s="171" t="s">
        <v>2403</v>
      </c>
      <c r="I985" s="171" t="str">
        <f t="shared" si="56"/>
        <v>WV</v>
      </c>
      <c r="J985" s="171" t="str">
        <f t="shared" si="57"/>
        <v>MD</v>
      </c>
      <c r="K985" s="176" t="str">
        <f t="shared" si="58"/>
        <v>Northeast</v>
      </c>
      <c r="L985" s="171" t="str">
        <f>INDEX('State '!$A$1:$C$62,MATCH($I985,'State '!$B:$B,0),3)</f>
        <v>Northeast</v>
      </c>
      <c r="M985" s="171" t="str">
        <f>INDEX('State '!$A$1:$C$62,MATCH($J985,'State '!$B:$B,0),3)</f>
        <v>Northeast</v>
      </c>
      <c r="N985" s="171"/>
      <c r="O985" s="178">
        <v>780</v>
      </c>
      <c r="P985" s="178">
        <v>29</v>
      </c>
      <c r="Q985" s="178">
        <v>500</v>
      </c>
      <c r="R985" s="177"/>
      <c r="S985" s="171" t="s">
        <v>135</v>
      </c>
      <c r="T985" s="171" t="s">
        <v>381</v>
      </c>
      <c r="U985" s="171" t="s">
        <v>2154</v>
      </c>
      <c r="V985" s="171" t="s">
        <v>2239</v>
      </c>
      <c r="W985" s="170" t="s">
        <v>2307</v>
      </c>
      <c r="X985" s="170"/>
      <c r="Y985" s="206"/>
    </row>
    <row r="986" spans="1:263" s="19" customFormat="1" x14ac:dyDescent="0.2">
      <c r="A986" s="196">
        <v>43377</v>
      </c>
      <c r="B986" s="184" t="s">
        <v>2419</v>
      </c>
      <c r="C986" s="184" t="s">
        <v>261</v>
      </c>
      <c r="D986" s="184" t="s">
        <v>140</v>
      </c>
      <c r="E986" s="184" t="s">
        <v>143</v>
      </c>
      <c r="F986" s="185">
        <v>43377</v>
      </c>
      <c r="G986" s="177">
        <v>2018</v>
      </c>
      <c r="H986" s="171" t="s">
        <v>33</v>
      </c>
      <c r="I986" s="171" t="str">
        <f t="shared" si="56"/>
        <v>WV</v>
      </c>
      <c r="J986" s="171" t="str">
        <f t="shared" si="57"/>
        <v>WV</v>
      </c>
      <c r="K986" s="176" t="str">
        <f t="shared" si="58"/>
        <v>Northeast</v>
      </c>
      <c r="L986" s="171" t="str">
        <f>INDEX('State '!$A$1:$C$62,MATCH($I986,'State '!$B:$B,0),3)</f>
        <v>Northeast</v>
      </c>
      <c r="M986" s="171" t="str">
        <f>INDEX('State '!$A$1:$C$62,MATCH($J986,'State '!$B:$B,0),3)</f>
        <v>Northeast</v>
      </c>
      <c r="N986" s="171"/>
      <c r="O986" s="178">
        <v>780</v>
      </c>
      <c r="P986" s="178">
        <v>29</v>
      </c>
      <c r="Q986" s="178">
        <v>800</v>
      </c>
      <c r="R986" s="177"/>
      <c r="S986" s="171" t="s">
        <v>135</v>
      </c>
      <c r="T986" s="171" t="s">
        <v>381</v>
      </c>
      <c r="U986" s="171" t="s">
        <v>2154</v>
      </c>
      <c r="V986" s="171" t="s">
        <v>2236</v>
      </c>
      <c r="W986" s="170"/>
      <c r="X986" s="170"/>
      <c r="Y986" s="170"/>
    </row>
    <row r="987" spans="1:263" s="19" customFormat="1" x14ac:dyDescent="0.2">
      <c r="A987" s="171">
        <v>39990</v>
      </c>
      <c r="B987" s="184" t="s">
        <v>1584</v>
      </c>
      <c r="C987" s="184" t="s">
        <v>271</v>
      </c>
      <c r="D987" s="184" t="s">
        <v>140</v>
      </c>
      <c r="E987" s="184" t="s">
        <v>143</v>
      </c>
      <c r="F987" s="185">
        <v>36511</v>
      </c>
      <c r="G987" s="177">
        <v>1999</v>
      </c>
      <c r="H987" s="171" t="s">
        <v>29</v>
      </c>
      <c r="I987" s="171" t="str">
        <f t="shared" si="56"/>
        <v>WY</v>
      </c>
      <c r="J987" s="171" t="str">
        <f t="shared" si="57"/>
        <v>WY</v>
      </c>
      <c r="K987" s="171" t="str">
        <f t="shared" si="58"/>
        <v>Mountain</v>
      </c>
      <c r="L987" s="171" t="str">
        <f>INDEX('State '!$A$1:$C$62,MATCH($I987,'State '!$B:$B,0),3)</f>
        <v>Mountain</v>
      </c>
      <c r="M987" s="171" t="str">
        <f>INDEX('State '!$A$1:$C$62,MATCH($J987,'State '!$B:$B,0),3)</f>
        <v>Mountain</v>
      </c>
      <c r="N987" s="171"/>
      <c r="O987" s="178">
        <v>0.21</v>
      </c>
      <c r="P987" s="178"/>
      <c r="Q987" s="178">
        <v>7.5</v>
      </c>
      <c r="R987" s="177"/>
      <c r="S987" s="171" t="s">
        <v>135</v>
      </c>
      <c r="T987" s="171" t="s">
        <v>381</v>
      </c>
      <c r="U987" s="171" t="s">
        <v>1585</v>
      </c>
      <c r="V987" s="171"/>
      <c r="W987" s="170"/>
      <c r="X987" s="170"/>
      <c r="Y987" s="170"/>
    </row>
    <row r="988" spans="1:263" s="19" customFormat="1" x14ac:dyDescent="0.2">
      <c r="A988" s="171">
        <v>39990</v>
      </c>
      <c r="B988" s="172" t="s">
        <v>889</v>
      </c>
      <c r="C988" s="172" t="s">
        <v>271</v>
      </c>
      <c r="D988" s="172" t="s">
        <v>140</v>
      </c>
      <c r="E988" s="173" t="s">
        <v>143</v>
      </c>
      <c r="F988" s="174">
        <v>39753</v>
      </c>
      <c r="G988" s="181">
        <v>2008</v>
      </c>
      <c r="H988" s="171" t="s">
        <v>890</v>
      </c>
      <c r="I988" s="171" t="str">
        <f t="shared" si="56"/>
        <v>WY</v>
      </c>
      <c r="J988" s="171" t="str">
        <f t="shared" si="57"/>
        <v>ND</v>
      </c>
      <c r="K988" s="171" t="str">
        <f t="shared" si="58"/>
        <v>Mountain</v>
      </c>
      <c r="L988" s="171" t="str">
        <f>INDEX('State '!$A$1:$C$62,MATCH($I988,'State '!$B:$B,0),3)</f>
        <v>Mountain</v>
      </c>
      <c r="M988" s="171" t="str">
        <f>INDEX('State '!$A$1:$C$62,MATCH($J988,'State '!$B:$B,0),3)</f>
        <v>Mountain</v>
      </c>
      <c r="N988" s="171"/>
      <c r="O988" s="178">
        <v>7.3</v>
      </c>
      <c r="P988" s="177"/>
      <c r="Q988" s="177">
        <v>40.799999999999997</v>
      </c>
      <c r="R988" s="178"/>
      <c r="S988" s="179" t="s">
        <v>135</v>
      </c>
      <c r="T988" s="176" t="s">
        <v>381</v>
      </c>
      <c r="U988" s="180" t="s">
        <v>891</v>
      </c>
      <c r="V988" s="171"/>
      <c r="W988" s="176"/>
      <c r="X988" s="176"/>
      <c r="Y988" s="176"/>
    </row>
    <row r="989" spans="1:263" s="19" customFormat="1" x14ac:dyDescent="0.2">
      <c r="A989" s="171">
        <v>39990</v>
      </c>
      <c r="B989" s="172" t="s">
        <v>932</v>
      </c>
      <c r="C989" s="172" t="s">
        <v>271</v>
      </c>
      <c r="D989" s="172" t="s">
        <v>140</v>
      </c>
      <c r="E989" s="173" t="s">
        <v>143</v>
      </c>
      <c r="F989" s="174">
        <v>39417</v>
      </c>
      <c r="G989" s="181">
        <v>2007</v>
      </c>
      <c r="H989" s="171" t="s">
        <v>700</v>
      </c>
      <c r="I989" s="171" t="str">
        <f t="shared" si="56"/>
        <v>MT</v>
      </c>
      <c r="J989" s="171" t="str">
        <f t="shared" si="57"/>
        <v>ND</v>
      </c>
      <c r="K989" s="171" t="str">
        <f t="shared" si="58"/>
        <v>Mountain</v>
      </c>
      <c r="L989" s="171" t="str">
        <f>INDEX('State '!$A$1:$C$62,MATCH($I989,'State '!$B:$B,0),3)</f>
        <v>Mountain</v>
      </c>
      <c r="M989" s="171" t="str">
        <f>INDEX('State '!$A$1:$C$62,MATCH($J989,'State '!$B:$B,0),3)</f>
        <v>Mountain</v>
      </c>
      <c r="N989" s="171"/>
      <c r="O989" s="178">
        <v>6</v>
      </c>
      <c r="P989" s="177"/>
      <c r="Q989" s="177">
        <v>41</v>
      </c>
      <c r="R989" s="178"/>
      <c r="S989" s="179" t="s">
        <v>135</v>
      </c>
      <c r="T989" s="176" t="s">
        <v>381</v>
      </c>
      <c r="U989" s="180" t="s">
        <v>933</v>
      </c>
      <c r="V989" s="171"/>
      <c r="W989" s="170"/>
      <c r="X989" s="170"/>
      <c r="Y989" s="170"/>
    </row>
    <row r="990" spans="1:263" s="19" customFormat="1" x14ac:dyDescent="0.2">
      <c r="A990" s="171">
        <v>40367</v>
      </c>
      <c r="B990" s="184" t="s">
        <v>699</v>
      </c>
      <c r="C990" s="184" t="s">
        <v>271</v>
      </c>
      <c r="D990" s="184" t="s">
        <v>140</v>
      </c>
      <c r="E990" s="184" t="s">
        <v>143</v>
      </c>
      <c r="F990" s="185">
        <v>40056</v>
      </c>
      <c r="G990" s="177">
        <v>2009</v>
      </c>
      <c r="H990" s="171" t="s">
        <v>700</v>
      </c>
      <c r="I990" s="171" t="str">
        <f t="shared" si="56"/>
        <v>MT</v>
      </c>
      <c r="J990" s="171" t="str">
        <f t="shared" si="57"/>
        <v>ND</v>
      </c>
      <c r="K990" s="171" t="str">
        <f t="shared" si="58"/>
        <v>Mountain</v>
      </c>
      <c r="L990" s="171" t="str">
        <f>INDEX('State '!$A$1:$C$62,MATCH($I990,'State '!$B:$B,0),3)</f>
        <v>Mountain</v>
      </c>
      <c r="M990" s="171" t="str">
        <f>INDEX('State '!$A$1:$C$62,MATCH($J990,'State '!$B:$B,0),3)</f>
        <v>Mountain</v>
      </c>
      <c r="N990" s="171"/>
      <c r="O990" s="178">
        <v>28.3</v>
      </c>
      <c r="P990" s="178"/>
      <c r="Q990" s="178">
        <v>75</v>
      </c>
      <c r="R990" s="177"/>
      <c r="S990" s="171" t="s">
        <v>135</v>
      </c>
      <c r="T990" s="171" t="s">
        <v>381</v>
      </c>
      <c r="U990" s="171" t="s">
        <v>701</v>
      </c>
      <c r="V990" s="171"/>
      <c r="W990" s="170"/>
      <c r="X990" s="170"/>
      <c r="Y990" s="170"/>
    </row>
    <row r="991" spans="1:263" x14ac:dyDescent="0.2">
      <c r="A991" s="196">
        <v>39990</v>
      </c>
      <c r="B991" s="184" t="s">
        <v>2133</v>
      </c>
      <c r="C991" s="184" t="s">
        <v>271</v>
      </c>
      <c r="D991" s="184" t="s">
        <v>136</v>
      </c>
      <c r="E991" s="184" t="s">
        <v>143</v>
      </c>
      <c r="F991" s="185">
        <v>37956</v>
      </c>
      <c r="G991" s="177">
        <v>2003</v>
      </c>
      <c r="H991" s="171" t="s">
        <v>497</v>
      </c>
      <c r="I991" s="171" t="str">
        <f t="shared" si="56"/>
        <v>WY</v>
      </c>
      <c r="J991" s="171" t="str">
        <f t="shared" si="57"/>
        <v>ND</v>
      </c>
      <c r="K991" s="171" t="str">
        <f t="shared" si="58"/>
        <v>Mountain</v>
      </c>
      <c r="L991" s="171" t="str">
        <f>INDEX('State '!$A$1:$C$62,MATCH($I991,'State '!$B:$B,0),3)</f>
        <v>Mountain</v>
      </c>
      <c r="M991" s="171" t="str">
        <f>INDEX('State '!$A$1:$C$62,MATCH($J991,'State '!$B:$B,0),3)</f>
        <v>Mountain</v>
      </c>
      <c r="N991" s="171"/>
      <c r="O991" s="178">
        <v>78.989999999999995</v>
      </c>
      <c r="P991" s="178">
        <v>253</v>
      </c>
      <c r="Q991" s="178">
        <v>80</v>
      </c>
      <c r="R991" s="177" t="s">
        <v>1202</v>
      </c>
      <c r="S991" s="171" t="s">
        <v>135</v>
      </c>
      <c r="T991" s="171" t="s">
        <v>381</v>
      </c>
      <c r="U991" s="171" t="s">
        <v>1203</v>
      </c>
      <c r="V991" s="171"/>
      <c r="W991" s="170"/>
      <c r="X991" s="170"/>
      <c r="Y991" s="170"/>
      <c r="Z991" s="93"/>
      <c r="AA991" s="93"/>
      <c r="AB991" s="93"/>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c r="DC991" s="19"/>
      <c r="DD991" s="19"/>
      <c r="DE991" s="19"/>
      <c r="DF991" s="19"/>
      <c r="DG991" s="19"/>
      <c r="DH991" s="19"/>
      <c r="DI991" s="19"/>
      <c r="DJ991" s="19"/>
      <c r="DK991" s="19"/>
      <c r="DL991" s="19"/>
      <c r="DM991" s="19"/>
      <c r="DN991" s="19"/>
      <c r="DO991" s="19"/>
      <c r="DP991" s="19"/>
      <c r="DQ991" s="19"/>
      <c r="DR991" s="19"/>
      <c r="DS991" s="19"/>
      <c r="DT991" s="19"/>
      <c r="DU991" s="19"/>
      <c r="DV991" s="19"/>
      <c r="DW991" s="19"/>
      <c r="DX991" s="19"/>
      <c r="DY991" s="19"/>
      <c r="DZ991" s="19"/>
      <c r="EA991" s="19"/>
      <c r="EB991" s="19"/>
      <c r="EC991" s="19"/>
      <c r="ED991" s="19"/>
      <c r="EE991" s="19"/>
      <c r="EF991" s="19"/>
      <c r="EG991" s="19"/>
      <c r="EH991" s="19"/>
      <c r="EI991" s="19"/>
      <c r="EJ991" s="19"/>
      <c r="EK991" s="19"/>
      <c r="EL991" s="19"/>
      <c r="EM991" s="19"/>
      <c r="EN991" s="19"/>
      <c r="EO991" s="19"/>
      <c r="EP991" s="19"/>
      <c r="EQ991" s="19"/>
      <c r="ER991" s="19"/>
      <c r="ES991" s="19"/>
      <c r="ET991" s="19"/>
      <c r="EU991" s="19"/>
      <c r="EV991" s="19"/>
      <c r="EW991" s="19"/>
      <c r="EX991" s="19"/>
      <c r="EY991" s="19"/>
      <c r="EZ991" s="19"/>
      <c r="FA991" s="19"/>
      <c r="FB991" s="19"/>
      <c r="FC991" s="19"/>
      <c r="FD991" s="19"/>
      <c r="FE991" s="19"/>
      <c r="FF991" s="19"/>
      <c r="FG991" s="19"/>
      <c r="FH991" s="19"/>
      <c r="FI991" s="19"/>
      <c r="FJ991" s="19"/>
      <c r="FK991" s="19"/>
      <c r="FL991" s="19"/>
      <c r="FM991" s="19"/>
      <c r="FN991" s="19"/>
      <c r="FO991" s="19"/>
      <c r="FP991" s="19"/>
      <c r="FQ991" s="19"/>
      <c r="FR991" s="19"/>
      <c r="FS991" s="19"/>
      <c r="FT991" s="19"/>
      <c r="FU991" s="19"/>
      <c r="FV991" s="19"/>
      <c r="FW991" s="19"/>
      <c r="FX991" s="19"/>
      <c r="FY991" s="19"/>
      <c r="FZ991" s="19"/>
      <c r="GA991" s="19"/>
      <c r="GB991" s="19"/>
      <c r="GC991" s="19"/>
      <c r="GD991" s="19"/>
      <c r="GE991" s="19"/>
      <c r="GF991" s="19"/>
      <c r="GG991" s="19"/>
      <c r="GH991" s="19"/>
      <c r="GI991" s="19"/>
      <c r="GJ991" s="19"/>
      <c r="GK991" s="19"/>
      <c r="GL991" s="19"/>
      <c r="GM991" s="19"/>
      <c r="GN991" s="19"/>
      <c r="GO991" s="19"/>
      <c r="GP991" s="19"/>
      <c r="GQ991" s="19"/>
      <c r="GR991" s="19"/>
      <c r="GS991" s="19"/>
      <c r="GT991" s="19"/>
      <c r="GU991" s="19"/>
      <c r="GV991" s="19"/>
      <c r="GW991" s="19"/>
      <c r="GX991" s="19"/>
      <c r="GY991" s="19"/>
      <c r="GZ991" s="19"/>
      <c r="HA991" s="19"/>
      <c r="HB991" s="19"/>
      <c r="HC991" s="19"/>
      <c r="HD991" s="19"/>
      <c r="HE991" s="19"/>
      <c r="HF991" s="19"/>
      <c r="HG991" s="19"/>
      <c r="HH991" s="19"/>
      <c r="HI991" s="19"/>
      <c r="HJ991" s="19"/>
      <c r="HK991" s="19"/>
      <c r="HL991" s="19"/>
      <c r="HM991" s="19"/>
      <c r="HN991" s="19"/>
      <c r="HO991" s="19"/>
      <c r="HP991" s="19"/>
      <c r="HQ991" s="19"/>
      <c r="HR991" s="19"/>
      <c r="HS991" s="19"/>
      <c r="HT991" s="19"/>
      <c r="HU991" s="19"/>
      <c r="HV991" s="19"/>
      <c r="HW991" s="19"/>
      <c r="HX991" s="19"/>
      <c r="HY991" s="19"/>
      <c r="HZ991" s="19"/>
      <c r="IA991" s="19"/>
      <c r="IB991" s="19"/>
      <c r="IC991" s="19"/>
      <c r="ID991" s="19"/>
      <c r="IE991" s="19"/>
      <c r="IF991" s="19"/>
      <c r="IG991" s="19"/>
      <c r="IH991" s="19"/>
      <c r="II991" s="19"/>
      <c r="IJ991" s="19"/>
      <c r="IK991" s="19"/>
      <c r="IL991" s="19"/>
      <c r="IM991" s="19"/>
      <c r="IN991" s="19"/>
      <c r="IO991" s="19"/>
      <c r="IP991" s="19"/>
      <c r="IQ991" s="19"/>
      <c r="IR991" s="19"/>
      <c r="IS991" s="19"/>
      <c r="IT991" s="19"/>
      <c r="IU991" s="19"/>
      <c r="IV991" s="19"/>
      <c r="IW991" s="19"/>
      <c r="IX991" s="19"/>
      <c r="IY991" s="19"/>
      <c r="IZ991" s="19"/>
      <c r="JA991" s="19"/>
      <c r="JB991" s="19"/>
      <c r="JC991" s="19"/>
    </row>
    <row r="992" spans="1:263" x14ac:dyDescent="0.2">
      <c r="A992" s="196">
        <v>39990</v>
      </c>
      <c r="B992" s="184" t="s">
        <v>1485</v>
      </c>
      <c r="C992" s="184" t="s">
        <v>271</v>
      </c>
      <c r="D992" s="184" t="s">
        <v>140</v>
      </c>
      <c r="E992" s="184" t="s">
        <v>143</v>
      </c>
      <c r="F992" s="185">
        <v>36861</v>
      </c>
      <c r="G992" s="177">
        <v>2000</v>
      </c>
      <c r="H992" s="171" t="s">
        <v>1234</v>
      </c>
      <c r="I992" s="171" t="str">
        <f t="shared" si="56"/>
        <v>WY</v>
      </c>
      <c r="J992" s="171" t="str">
        <f t="shared" si="57"/>
        <v>MT</v>
      </c>
      <c r="K992" s="171" t="str">
        <f t="shared" si="58"/>
        <v>Mountain</v>
      </c>
      <c r="L992" s="171" t="str">
        <f>INDEX('State '!$A$1:$C$62,MATCH($I992,'State '!$B:$B,0),3)</f>
        <v>Mountain</v>
      </c>
      <c r="M992" s="171" t="str">
        <f>INDEX('State '!$A$1:$C$62,MATCH($J992,'State '!$B:$B,0),3)</f>
        <v>Mountain</v>
      </c>
      <c r="N992" s="171"/>
      <c r="O992" s="178">
        <v>6</v>
      </c>
      <c r="P992" s="178">
        <v>45</v>
      </c>
      <c r="Q992" s="178">
        <v>40</v>
      </c>
      <c r="R992" s="177">
        <v>12</v>
      </c>
      <c r="S992" s="171" t="s">
        <v>135</v>
      </c>
      <c r="T992" s="171" t="s">
        <v>381</v>
      </c>
      <c r="U992" s="171" t="s">
        <v>382</v>
      </c>
      <c r="V992" s="171"/>
      <c r="W992" s="206"/>
      <c r="X992" s="206"/>
      <c r="Y992" s="170"/>
      <c r="Z992" s="93"/>
      <c r="AA992" s="93"/>
      <c r="AB992" s="93"/>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row>
    <row r="993" spans="1:263" x14ac:dyDescent="0.2">
      <c r="A993" s="196">
        <v>39990</v>
      </c>
      <c r="B993" s="184" t="s">
        <v>1920</v>
      </c>
      <c r="C993" s="184" t="s">
        <v>271</v>
      </c>
      <c r="D993" s="184" t="s">
        <v>140</v>
      </c>
      <c r="E993" s="184" t="s">
        <v>143</v>
      </c>
      <c r="F993" s="185">
        <v>36474</v>
      </c>
      <c r="G993" s="177">
        <v>1999</v>
      </c>
      <c r="H993" s="171" t="s">
        <v>1523</v>
      </c>
      <c r="I993" s="171" t="str">
        <f t="shared" si="56"/>
        <v>SK</v>
      </c>
      <c r="J993" s="171" t="str">
        <f t="shared" si="57"/>
        <v>ND</v>
      </c>
      <c r="K993" s="171" t="str">
        <f t="shared" si="58"/>
        <v>Canada, Mountain</v>
      </c>
      <c r="L993" s="171" t="str">
        <f>INDEX('State '!$A$1:$C$62,MATCH($I993,'State '!$B:$B,0),3)</f>
        <v>Canada</v>
      </c>
      <c r="M993" s="171" t="str">
        <f>INDEX('State '!$A$1:$C$62,MATCH($J993,'State '!$B:$B,0),3)</f>
        <v>Mountain</v>
      </c>
      <c r="N993" s="171"/>
      <c r="O993" s="178"/>
      <c r="P993" s="178"/>
      <c r="Q993" s="178">
        <v>18</v>
      </c>
      <c r="R993" s="177"/>
      <c r="S993" s="171" t="s">
        <v>135</v>
      </c>
      <c r="T993" s="171" t="s">
        <v>381</v>
      </c>
      <c r="U993" s="171" t="s">
        <v>1587</v>
      </c>
      <c r="V993" s="171"/>
      <c r="W993" s="170"/>
      <c r="X993" s="170"/>
      <c r="Y993" s="170"/>
      <c r="Z993" s="93"/>
      <c r="AA993" s="93"/>
      <c r="AB993" s="93"/>
    </row>
    <row r="994" spans="1:263" x14ac:dyDescent="0.2">
      <c r="A994" s="196">
        <v>39990</v>
      </c>
      <c r="B994" s="184" t="s">
        <v>898</v>
      </c>
      <c r="C994" s="184" t="s">
        <v>271</v>
      </c>
      <c r="D994" s="184" t="s">
        <v>140</v>
      </c>
      <c r="E994" s="184" t="s">
        <v>143</v>
      </c>
      <c r="F994" s="185">
        <v>39736</v>
      </c>
      <c r="G994" s="177">
        <v>2008</v>
      </c>
      <c r="H994" s="171" t="s">
        <v>11</v>
      </c>
      <c r="I994" s="171" t="str">
        <f t="shared" si="56"/>
        <v>ND</v>
      </c>
      <c r="J994" s="171" t="str">
        <f t="shared" si="57"/>
        <v>ND</v>
      </c>
      <c r="K994" s="171" t="str">
        <f t="shared" si="58"/>
        <v>Mountain</v>
      </c>
      <c r="L994" s="171" t="str">
        <f>INDEX('State '!$A$1:$C$62,MATCH($I994,'State '!$B:$B,0),3)</f>
        <v>Mountain</v>
      </c>
      <c r="M994" s="171" t="str">
        <f>INDEX('State '!$A$1:$C$62,MATCH($J994,'State '!$B:$B,0),3)</f>
        <v>Mountain</v>
      </c>
      <c r="N994" s="171"/>
      <c r="O994" s="178">
        <v>7.5</v>
      </c>
      <c r="P994" s="178">
        <v>1.1000000000000001</v>
      </c>
      <c r="Q994" s="178">
        <v>10.5</v>
      </c>
      <c r="R994" s="177">
        <v>8</v>
      </c>
      <c r="S994" s="171" t="s">
        <v>135</v>
      </c>
      <c r="T994" s="171" t="s">
        <v>381</v>
      </c>
      <c r="U994" s="171" t="s">
        <v>899</v>
      </c>
      <c r="V994" s="171"/>
      <c r="W994" s="170"/>
      <c r="X994" s="170"/>
      <c r="Y994" s="170"/>
      <c r="Z994" s="93"/>
      <c r="AA994" s="93"/>
      <c r="AB994" s="93"/>
    </row>
    <row r="995" spans="1:263" s="19" customFormat="1" x14ac:dyDescent="0.2">
      <c r="A995" s="196">
        <v>39990</v>
      </c>
      <c r="B995" s="184" t="s">
        <v>885</v>
      </c>
      <c r="C995" s="184" t="s">
        <v>297</v>
      </c>
      <c r="D995" s="184" t="s">
        <v>134</v>
      </c>
      <c r="E995" s="184" t="s">
        <v>143</v>
      </c>
      <c r="F995" s="185">
        <v>39772</v>
      </c>
      <c r="G995" s="177">
        <v>2008</v>
      </c>
      <c r="H995" s="171" t="s">
        <v>34</v>
      </c>
      <c r="I995" s="171" t="str">
        <f t="shared" si="56"/>
        <v>WI</v>
      </c>
      <c r="J995" s="171" t="str">
        <f t="shared" si="57"/>
        <v>WI</v>
      </c>
      <c r="K995" s="171" t="str">
        <f t="shared" si="58"/>
        <v>Midwest</v>
      </c>
      <c r="L995" s="171" t="str">
        <f>INDEX('State '!$A$1:$C$62,MATCH($I995,'State '!$B:$B,0),3)</f>
        <v>Midwest</v>
      </c>
      <c r="M995" s="171" t="str">
        <f>INDEX('State '!$A$1:$C$62,MATCH($J995,'State '!$B:$B,0),3)</f>
        <v>Midwest</v>
      </c>
      <c r="N995" s="171"/>
      <c r="O995" s="178">
        <v>15</v>
      </c>
      <c r="P995" s="178">
        <v>12.6</v>
      </c>
      <c r="Q995" s="178">
        <v>99.99</v>
      </c>
      <c r="R995" s="177" t="s">
        <v>744</v>
      </c>
      <c r="S995" s="171" t="s">
        <v>138</v>
      </c>
      <c r="T995" s="171" t="s">
        <v>187</v>
      </c>
      <c r="U995" s="171" t="s">
        <v>382</v>
      </c>
      <c r="V995" s="171"/>
      <c r="W995" s="170"/>
      <c r="X995" s="170"/>
      <c r="Y995" s="170"/>
    </row>
    <row r="996" spans="1:263" x14ac:dyDescent="0.2">
      <c r="A996" s="196">
        <v>39990</v>
      </c>
      <c r="B996" s="184" t="s">
        <v>888</v>
      </c>
      <c r="C996" s="184" t="s">
        <v>297</v>
      </c>
      <c r="D996" s="184" t="s">
        <v>134</v>
      </c>
      <c r="E996" s="184" t="s">
        <v>143</v>
      </c>
      <c r="F996" s="185">
        <v>39772</v>
      </c>
      <c r="G996" s="177">
        <v>2008</v>
      </c>
      <c r="H996" s="171" t="s">
        <v>34</v>
      </c>
      <c r="I996" s="171" t="str">
        <f t="shared" si="56"/>
        <v>WI</v>
      </c>
      <c r="J996" s="171" t="str">
        <f t="shared" si="57"/>
        <v>WI</v>
      </c>
      <c r="K996" s="171" t="str">
        <f t="shared" si="58"/>
        <v>Midwest</v>
      </c>
      <c r="L996" s="171" t="str">
        <f>INDEX('State '!$A$1:$C$62,MATCH($I996,'State '!$B:$B,0),3)</f>
        <v>Midwest</v>
      </c>
      <c r="M996" s="171" t="str">
        <f>INDEX('State '!$A$1:$C$62,MATCH($J996,'State '!$B:$B,0),3)</f>
        <v>Midwest</v>
      </c>
      <c r="N996" s="171"/>
      <c r="O996" s="178">
        <v>14</v>
      </c>
      <c r="P996" s="178">
        <v>12.7</v>
      </c>
      <c r="Q996" s="178">
        <v>49.99</v>
      </c>
      <c r="R996" s="177">
        <v>8</v>
      </c>
      <c r="S996" s="171" t="s">
        <v>138</v>
      </c>
      <c r="T996" s="171" t="s">
        <v>187</v>
      </c>
      <c r="U996" s="171" t="s">
        <v>382</v>
      </c>
      <c r="V996" s="171"/>
      <c r="W996" s="170"/>
      <c r="X996" s="170"/>
      <c r="Y996" s="170"/>
      <c r="Z996" s="93"/>
      <c r="AA996" s="93"/>
      <c r="AB996" s="93"/>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c r="DC996" s="19"/>
      <c r="DD996" s="19"/>
      <c r="DE996" s="19"/>
      <c r="DF996" s="19"/>
      <c r="DG996" s="19"/>
      <c r="DH996" s="19"/>
      <c r="DI996" s="19"/>
      <c r="DJ996" s="19"/>
      <c r="DK996" s="19"/>
      <c r="DL996" s="19"/>
      <c r="DM996" s="19"/>
      <c r="DN996" s="19"/>
      <c r="DO996" s="19"/>
      <c r="DP996" s="19"/>
      <c r="DQ996" s="19"/>
      <c r="DR996" s="19"/>
      <c r="DS996" s="19"/>
      <c r="DT996" s="19"/>
      <c r="DU996" s="19"/>
      <c r="DV996" s="19"/>
      <c r="DW996" s="19"/>
      <c r="DX996" s="19"/>
      <c r="DY996" s="19"/>
      <c r="DZ996" s="19"/>
      <c r="EA996" s="19"/>
      <c r="EB996" s="19"/>
      <c r="EC996" s="19"/>
      <c r="ED996" s="19"/>
      <c r="EE996" s="19"/>
      <c r="EF996" s="19"/>
      <c r="EG996" s="19"/>
      <c r="EH996" s="19"/>
      <c r="EI996" s="19"/>
      <c r="EJ996" s="19"/>
      <c r="EK996" s="19"/>
      <c r="EL996" s="19"/>
      <c r="EM996" s="19"/>
      <c r="EN996" s="19"/>
      <c r="EO996" s="19"/>
      <c r="EP996" s="19"/>
      <c r="EQ996" s="19"/>
      <c r="ER996" s="19"/>
      <c r="ES996" s="19"/>
      <c r="ET996" s="19"/>
      <c r="EU996" s="19"/>
      <c r="EV996" s="19"/>
      <c r="EW996" s="19"/>
      <c r="EX996" s="19"/>
      <c r="EY996" s="19"/>
      <c r="EZ996" s="19"/>
      <c r="FA996" s="19"/>
      <c r="FB996" s="19"/>
      <c r="FC996" s="19"/>
      <c r="FD996" s="19"/>
      <c r="FE996" s="19"/>
      <c r="FF996" s="19"/>
      <c r="FG996" s="19"/>
      <c r="FH996" s="19"/>
      <c r="FI996" s="19"/>
      <c r="FJ996" s="19"/>
      <c r="FK996" s="19"/>
      <c r="FL996" s="19"/>
      <c r="FM996" s="19"/>
      <c r="FN996" s="19"/>
      <c r="FO996" s="19"/>
      <c r="FP996" s="19"/>
      <c r="FQ996" s="19"/>
      <c r="FR996" s="19"/>
      <c r="FS996" s="19"/>
      <c r="FT996" s="19"/>
      <c r="FU996" s="19"/>
      <c r="FV996" s="19"/>
      <c r="FW996" s="19"/>
      <c r="FX996" s="19"/>
      <c r="FY996" s="19"/>
      <c r="FZ996" s="19"/>
      <c r="GA996" s="19"/>
      <c r="GB996" s="19"/>
      <c r="GC996" s="19"/>
      <c r="GD996" s="19"/>
      <c r="GE996" s="19"/>
      <c r="GF996" s="19"/>
      <c r="GG996" s="19"/>
      <c r="GH996" s="19"/>
      <c r="GI996" s="19"/>
      <c r="GJ996" s="19"/>
      <c r="GK996" s="19"/>
      <c r="GL996" s="19"/>
      <c r="GM996" s="19"/>
      <c r="GN996" s="19"/>
      <c r="GO996" s="19"/>
      <c r="GP996" s="19"/>
      <c r="GQ996" s="19"/>
      <c r="GR996" s="19"/>
      <c r="GS996" s="19"/>
      <c r="GT996" s="19"/>
      <c r="GU996" s="19"/>
      <c r="GV996" s="19"/>
      <c r="GW996" s="19"/>
      <c r="GX996" s="19"/>
      <c r="GY996" s="19"/>
      <c r="GZ996" s="19"/>
      <c r="HA996" s="19"/>
      <c r="HB996" s="19"/>
      <c r="HC996" s="19"/>
      <c r="HD996" s="19"/>
      <c r="HE996" s="19"/>
      <c r="HF996" s="19"/>
      <c r="HG996" s="19"/>
      <c r="HH996" s="19"/>
      <c r="HI996" s="19"/>
      <c r="HJ996" s="19"/>
      <c r="HK996" s="19"/>
      <c r="HL996" s="19"/>
      <c r="HM996" s="19"/>
      <c r="HN996" s="19"/>
      <c r="HO996" s="19"/>
      <c r="HP996" s="19"/>
      <c r="HQ996" s="19"/>
      <c r="HR996" s="19"/>
      <c r="HS996" s="19"/>
      <c r="HT996" s="19"/>
      <c r="HU996" s="19"/>
      <c r="HV996" s="19"/>
      <c r="HW996" s="19"/>
      <c r="HX996" s="19"/>
      <c r="HY996" s="19"/>
      <c r="HZ996" s="19"/>
      <c r="IA996" s="19"/>
      <c r="IB996" s="19"/>
      <c r="IC996" s="19"/>
      <c r="ID996" s="19"/>
      <c r="IE996" s="19"/>
      <c r="IF996" s="19"/>
      <c r="IG996" s="19"/>
      <c r="IH996" s="19"/>
      <c r="II996" s="19"/>
      <c r="IJ996" s="19"/>
      <c r="IK996" s="19"/>
      <c r="IL996" s="19"/>
      <c r="IM996" s="19"/>
      <c r="IN996" s="19"/>
      <c r="IO996" s="19"/>
      <c r="IP996" s="19"/>
      <c r="IQ996" s="19"/>
      <c r="IR996" s="19"/>
      <c r="IS996" s="19"/>
      <c r="IT996" s="19"/>
      <c r="IU996" s="19"/>
      <c r="IV996" s="19"/>
      <c r="IW996" s="19"/>
      <c r="IX996" s="19"/>
      <c r="IY996" s="19"/>
      <c r="IZ996" s="19"/>
      <c r="JA996" s="19"/>
      <c r="JB996" s="19"/>
      <c r="JC996" s="19"/>
    </row>
    <row r="997" spans="1:263" x14ac:dyDescent="0.2">
      <c r="A997" s="196">
        <v>39990</v>
      </c>
      <c r="B997" s="184" t="s">
        <v>1285</v>
      </c>
      <c r="C997" s="184" t="s">
        <v>297</v>
      </c>
      <c r="D997" s="184" t="s">
        <v>134</v>
      </c>
      <c r="E997" s="184" t="s">
        <v>143</v>
      </c>
      <c r="F997" s="185">
        <v>37956</v>
      </c>
      <c r="G997" s="177">
        <v>2003</v>
      </c>
      <c r="H997" s="171" t="s">
        <v>34</v>
      </c>
      <c r="I997" s="171" t="str">
        <f t="shared" si="56"/>
        <v>WI</v>
      </c>
      <c r="J997" s="171" t="str">
        <f t="shared" si="57"/>
        <v>WI</v>
      </c>
      <c r="K997" s="171" t="str">
        <f t="shared" si="58"/>
        <v>Midwest</v>
      </c>
      <c r="L997" s="171" t="str">
        <f>INDEX('State '!$A$1:$C$62,MATCH($I997,'State '!$B:$B,0),3)</f>
        <v>Midwest</v>
      </c>
      <c r="M997" s="171" t="str">
        <f>INDEX('State '!$A$1:$C$62,MATCH($J997,'State '!$B:$B,0),3)</f>
        <v>Midwest</v>
      </c>
      <c r="N997" s="171"/>
      <c r="O997" s="178">
        <v>97</v>
      </c>
      <c r="P997" s="178">
        <v>35</v>
      </c>
      <c r="Q997" s="178">
        <v>515</v>
      </c>
      <c r="R997" s="177">
        <v>30</v>
      </c>
      <c r="S997" s="171" t="s">
        <v>138</v>
      </c>
      <c r="T997" s="171" t="s">
        <v>187</v>
      </c>
      <c r="U997" s="171" t="s">
        <v>382</v>
      </c>
      <c r="V997" s="171"/>
      <c r="W997" s="170"/>
      <c r="X997" s="170"/>
      <c r="Y997" s="170"/>
      <c r="Z997" s="93"/>
      <c r="AA997" s="93"/>
      <c r="AB997" s="93"/>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c r="DC997" s="19"/>
      <c r="DD997" s="19"/>
      <c r="DE997" s="19"/>
      <c r="DF997" s="19"/>
      <c r="DG997" s="19"/>
      <c r="DH997" s="19"/>
      <c r="DI997" s="19"/>
      <c r="DJ997" s="19"/>
      <c r="DK997" s="19"/>
      <c r="DL997" s="19"/>
      <c r="DM997" s="19"/>
      <c r="DN997" s="19"/>
      <c r="DO997" s="19"/>
      <c r="DP997" s="19"/>
      <c r="DQ997" s="19"/>
      <c r="DR997" s="19"/>
      <c r="DS997" s="19"/>
      <c r="DT997" s="19"/>
      <c r="DU997" s="19"/>
      <c r="DV997" s="19"/>
      <c r="DW997" s="19"/>
      <c r="DX997" s="19"/>
      <c r="DY997" s="19"/>
      <c r="DZ997" s="19"/>
      <c r="EA997" s="19"/>
      <c r="EB997" s="19"/>
      <c r="EC997" s="19"/>
      <c r="ED997" s="19"/>
      <c r="EE997" s="19"/>
      <c r="EF997" s="19"/>
      <c r="EG997" s="19"/>
      <c r="EH997" s="19"/>
      <c r="EI997" s="19"/>
      <c r="EJ997" s="19"/>
      <c r="EK997" s="19"/>
      <c r="EL997" s="19"/>
      <c r="EM997" s="19"/>
      <c r="EN997" s="19"/>
      <c r="EO997" s="19"/>
      <c r="EP997" s="19"/>
      <c r="EQ997" s="19"/>
      <c r="ER997" s="19"/>
      <c r="ES997" s="19"/>
      <c r="ET997" s="19"/>
      <c r="EU997" s="19"/>
      <c r="EV997" s="19"/>
      <c r="EW997" s="19"/>
      <c r="EX997" s="19"/>
      <c r="EY997" s="19"/>
      <c r="EZ997" s="19"/>
      <c r="FA997" s="19"/>
      <c r="FB997" s="19"/>
      <c r="FC997" s="19"/>
      <c r="FD997" s="19"/>
      <c r="FE997" s="19"/>
      <c r="FF997" s="19"/>
      <c r="FG997" s="19"/>
      <c r="FH997" s="19"/>
      <c r="FI997" s="19"/>
      <c r="FJ997" s="19"/>
      <c r="FK997" s="19"/>
      <c r="FL997" s="19"/>
      <c r="FM997" s="19"/>
      <c r="FN997" s="19"/>
      <c r="FO997" s="19"/>
      <c r="FP997" s="19"/>
      <c r="FQ997" s="19"/>
      <c r="FR997" s="19"/>
      <c r="FS997" s="19"/>
      <c r="FT997" s="19"/>
      <c r="FU997" s="19"/>
      <c r="FV997" s="19"/>
      <c r="FW997" s="19"/>
      <c r="FX997" s="19"/>
      <c r="FY997" s="19"/>
      <c r="FZ997" s="19"/>
      <c r="GA997" s="19"/>
      <c r="GB997" s="19"/>
      <c r="GC997" s="19"/>
      <c r="GD997" s="19"/>
      <c r="GE997" s="19"/>
      <c r="GF997" s="19"/>
      <c r="GG997" s="19"/>
      <c r="GH997" s="19"/>
      <c r="GI997" s="19"/>
      <c r="GJ997" s="19"/>
      <c r="GK997" s="19"/>
      <c r="GL997" s="19"/>
      <c r="GM997" s="19"/>
      <c r="GN997" s="19"/>
      <c r="GO997" s="19"/>
      <c r="GP997" s="19"/>
      <c r="GQ997" s="19"/>
      <c r="GR997" s="19"/>
      <c r="GS997" s="19"/>
      <c r="GT997" s="19"/>
      <c r="GU997" s="19"/>
      <c r="GV997" s="19"/>
      <c r="GW997" s="19"/>
      <c r="GX997" s="19"/>
      <c r="GY997" s="19"/>
      <c r="GZ997" s="19"/>
      <c r="HA997" s="19"/>
      <c r="HB997" s="19"/>
      <c r="HC997" s="19"/>
      <c r="HD997" s="19"/>
      <c r="HE997" s="19"/>
      <c r="HF997" s="19"/>
      <c r="HG997" s="19"/>
      <c r="HH997" s="19"/>
      <c r="HI997" s="19"/>
      <c r="HJ997" s="19"/>
      <c r="HK997" s="19"/>
      <c r="HL997" s="19"/>
      <c r="HM997" s="19"/>
      <c r="HN997" s="19"/>
      <c r="HO997" s="19"/>
      <c r="HP997" s="19"/>
      <c r="HQ997" s="19"/>
      <c r="HR997" s="19"/>
      <c r="HS997" s="19"/>
      <c r="HT997" s="19"/>
      <c r="HU997" s="19"/>
      <c r="HV997" s="19"/>
      <c r="HW997" s="19"/>
      <c r="HX997" s="19"/>
      <c r="HY997" s="19"/>
      <c r="HZ997" s="19"/>
      <c r="IA997" s="19"/>
      <c r="IB997" s="19"/>
      <c r="IC997" s="19"/>
      <c r="ID997" s="19"/>
      <c r="IE997" s="19"/>
      <c r="IF997" s="19"/>
      <c r="IG997" s="19"/>
      <c r="IH997" s="19"/>
      <c r="II997" s="19"/>
      <c r="IJ997" s="19"/>
      <c r="IK997" s="19"/>
      <c r="IL997" s="19"/>
      <c r="IM997" s="19"/>
      <c r="IN997" s="19"/>
      <c r="IO997" s="19"/>
      <c r="IP997" s="19"/>
      <c r="IQ997" s="19"/>
      <c r="IR997" s="19"/>
      <c r="IS997" s="19"/>
      <c r="IT997" s="19"/>
      <c r="IU997" s="19"/>
      <c r="IV997" s="19"/>
      <c r="IW997" s="19"/>
      <c r="IX997" s="19"/>
      <c r="IY997" s="19"/>
      <c r="IZ997" s="19"/>
      <c r="JA997" s="19"/>
      <c r="JB997" s="19"/>
      <c r="JC997" s="19"/>
    </row>
    <row r="998" spans="1:263" x14ac:dyDescent="0.2">
      <c r="A998" s="196">
        <v>39990</v>
      </c>
      <c r="B998" s="184" t="s">
        <v>1156</v>
      </c>
      <c r="C998" s="184" t="s">
        <v>297</v>
      </c>
      <c r="D998" s="184" t="s">
        <v>134</v>
      </c>
      <c r="E998" s="184" t="s">
        <v>143</v>
      </c>
      <c r="F998" s="185">
        <v>38327</v>
      </c>
      <c r="G998" s="177">
        <v>2004</v>
      </c>
      <c r="H998" s="171" t="s">
        <v>34</v>
      </c>
      <c r="I998" s="171" t="str">
        <f t="shared" si="56"/>
        <v>WI</v>
      </c>
      <c r="J998" s="171" t="str">
        <f t="shared" si="57"/>
        <v>WI</v>
      </c>
      <c r="K998" s="171" t="str">
        <f t="shared" si="58"/>
        <v>Midwest</v>
      </c>
      <c r="L998" s="171" t="str">
        <f>INDEX('State '!$A$1:$C$62,MATCH($I998,'State '!$B:$B,0),3)</f>
        <v>Midwest</v>
      </c>
      <c r="M998" s="171" t="str">
        <f>INDEX('State '!$A$1:$C$62,MATCH($J998,'State '!$B:$B,0),3)</f>
        <v>Midwest</v>
      </c>
      <c r="N998" s="171"/>
      <c r="O998" s="178">
        <v>46</v>
      </c>
      <c r="P998" s="178">
        <v>16.5</v>
      </c>
      <c r="Q998" s="178">
        <v>143</v>
      </c>
      <c r="R998" s="177" t="s">
        <v>605</v>
      </c>
      <c r="S998" s="171" t="s">
        <v>138</v>
      </c>
      <c r="T998" s="171" t="s">
        <v>187</v>
      </c>
      <c r="U998" s="171" t="s">
        <v>382</v>
      </c>
      <c r="V998" s="171"/>
      <c r="W998" s="170"/>
      <c r="X998" s="170"/>
      <c r="Y998" s="170"/>
      <c r="Z998" s="93"/>
      <c r="AA998" s="93"/>
      <c r="AB998" s="93"/>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19"/>
      <c r="FJ998" s="19"/>
      <c r="FK998" s="19"/>
      <c r="FL998" s="19"/>
      <c r="FM998" s="19"/>
      <c r="FN998" s="19"/>
      <c r="FO998" s="19"/>
      <c r="FP998" s="19"/>
      <c r="FQ998" s="19"/>
      <c r="FR998" s="19"/>
      <c r="FS998" s="19"/>
      <c r="FT998" s="19"/>
      <c r="FU998" s="19"/>
      <c r="FV998" s="19"/>
      <c r="FW998" s="19"/>
      <c r="FX998" s="19"/>
      <c r="FY998" s="19"/>
      <c r="FZ998" s="19"/>
      <c r="GA998" s="19"/>
      <c r="GB998" s="19"/>
      <c r="GC998" s="19"/>
      <c r="GD998" s="19"/>
      <c r="GE998" s="19"/>
      <c r="GF998" s="19"/>
      <c r="GG998" s="19"/>
      <c r="GH998" s="19"/>
      <c r="GI998" s="19"/>
      <c r="GJ998" s="19"/>
      <c r="GK998" s="19"/>
      <c r="GL998" s="19"/>
      <c r="GM998" s="19"/>
      <c r="GN998" s="19"/>
      <c r="GO998" s="19"/>
      <c r="GP998" s="19"/>
      <c r="GQ998" s="19"/>
      <c r="GR998" s="19"/>
      <c r="GS998" s="19"/>
      <c r="GT998" s="19"/>
      <c r="GU998" s="19"/>
      <c r="GV998" s="19"/>
      <c r="GW998" s="19"/>
      <c r="GX998" s="19"/>
      <c r="GY998" s="19"/>
      <c r="GZ998" s="19"/>
      <c r="HA998" s="19"/>
      <c r="HB998" s="19"/>
      <c r="HC998" s="19"/>
      <c r="HD998" s="19"/>
      <c r="HE998" s="19"/>
      <c r="HF998" s="19"/>
      <c r="HG998" s="19"/>
      <c r="HH998" s="19"/>
      <c r="HI998" s="19"/>
      <c r="HJ998" s="19"/>
      <c r="HK998" s="19"/>
      <c r="HL998" s="19"/>
      <c r="HM998" s="19"/>
      <c r="HN998" s="19"/>
      <c r="HO998" s="19"/>
      <c r="HP998" s="19"/>
      <c r="HQ998" s="19"/>
      <c r="HR998" s="19"/>
      <c r="HS998" s="19"/>
      <c r="HT998" s="19"/>
      <c r="HU998" s="19"/>
      <c r="HV998" s="19"/>
      <c r="HW998" s="19"/>
      <c r="HX998" s="19"/>
      <c r="HY998" s="19"/>
      <c r="HZ998" s="19"/>
      <c r="IA998" s="19"/>
      <c r="IB998" s="19"/>
      <c r="IC998" s="19"/>
      <c r="ID998" s="19"/>
      <c r="IE998" s="19"/>
      <c r="IF998" s="19"/>
      <c r="IG998" s="19"/>
      <c r="IH998" s="19"/>
      <c r="II998" s="19"/>
      <c r="IJ998" s="19"/>
      <c r="IK998" s="19"/>
      <c r="IL998" s="19"/>
      <c r="IM998" s="19"/>
      <c r="IN998" s="19"/>
      <c r="IO998" s="19"/>
      <c r="IP998" s="19"/>
      <c r="IQ998" s="19"/>
      <c r="IR998" s="19"/>
      <c r="IS998" s="19"/>
      <c r="IT998" s="19"/>
      <c r="IU998" s="19"/>
      <c r="IV998" s="19"/>
      <c r="IW998" s="19"/>
      <c r="IX998" s="19"/>
      <c r="IY998" s="19"/>
      <c r="IZ998" s="19"/>
      <c r="JA998" s="19"/>
      <c r="JB998" s="19"/>
      <c r="JC998" s="19"/>
    </row>
    <row r="999" spans="1:263" x14ac:dyDescent="0.2">
      <c r="A999" s="171">
        <v>41598</v>
      </c>
      <c r="B999" s="184" t="s">
        <v>1959</v>
      </c>
      <c r="C999" s="184" t="s">
        <v>260</v>
      </c>
      <c r="D999" s="184" t="s">
        <v>140</v>
      </c>
      <c r="E999" s="184" t="s">
        <v>143</v>
      </c>
      <c r="F999" s="185">
        <v>41894</v>
      </c>
      <c r="G999" s="177">
        <v>2014</v>
      </c>
      <c r="H999" s="171" t="s">
        <v>24</v>
      </c>
      <c r="I999" s="171" t="str">
        <f t="shared" si="56"/>
        <v>NE</v>
      </c>
      <c r="J999" s="171" t="str">
        <f t="shared" si="57"/>
        <v>NE</v>
      </c>
      <c r="K999" s="171" t="str">
        <f t="shared" si="58"/>
        <v>Mountain</v>
      </c>
      <c r="L999" s="171" t="str">
        <f>INDEX('State '!$A$1:$C$62,MATCH($I999,'State '!$B:$B,0),3)</f>
        <v>Mountain</v>
      </c>
      <c r="M999" s="171" t="str">
        <f>INDEX('State '!$A$1:$C$62,MATCH($J999,'State '!$B:$B,0),3)</f>
        <v>Mountain</v>
      </c>
      <c r="N999" s="171"/>
      <c r="O999" s="178">
        <v>70</v>
      </c>
      <c r="P999" s="178">
        <v>7</v>
      </c>
      <c r="Q999" s="178">
        <v>88.4</v>
      </c>
      <c r="R999" s="177">
        <v>20</v>
      </c>
      <c r="S999" s="171" t="s">
        <v>135</v>
      </c>
      <c r="T999" s="171" t="s">
        <v>381</v>
      </c>
      <c r="U999" s="171" t="s">
        <v>1960</v>
      </c>
      <c r="V999" s="171"/>
      <c r="W999" s="170"/>
      <c r="X999" s="170"/>
      <c r="Y999" s="170"/>
      <c r="Z999" s="93"/>
      <c r="AA999" s="93"/>
      <c r="AB999" s="93"/>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c r="DC999" s="19"/>
      <c r="DD999" s="19"/>
      <c r="DE999" s="19"/>
      <c r="DF999" s="19"/>
      <c r="DG999" s="19"/>
      <c r="DH999" s="19"/>
      <c r="DI999" s="19"/>
      <c r="DJ999" s="19"/>
      <c r="DK999" s="19"/>
      <c r="DL999" s="19"/>
      <c r="DM999" s="19"/>
      <c r="DN999" s="19"/>
      <c r="DO999" s="19"/>
      <c r="DP999" s="19"/>
      <c r="DQ999" s="19"/>
      <c r="DR999" s="19"/>
      <c r="DS999" s="19"/>
      <c r="DT999" s="19"/>
      <c r="DU999" s="19"/>
      <c r="DV999" s="19"/>
      <c r="DW999" s="19"/>
      <c r="DX999" s="19"/>
      <c r="DY999" s="19"/>
      <c r="DZ999" s="19"/>
      <c r="EA999" s="19"/>
      <c r="EB999" s="19"/>
      <c r="EC999" s="19"/>
      <c r="ED999" s="19"/>
      <c r="EE999" s="19"/>
      <c r="EF999" s="19"/>
      <c r="EG999" s="19"/>
      <c r="EH999" s="19"/>
      <c r="EI999" s="19"/>
      <c r="EJ999" s="19"/>
      <c r="EK999" s="19"/>
      <c r="EL999" s="19"/>
      <c r="EM999" s="19"/>
      <c r="EN999" s="19"/>
      <c r="EO999" s="19"/>
      <c r="EP999" s="19"/>
      <c r="EQ999" s="19"/>
      <c r="ER999" s="19"/>
      <c r="ES999" s="19"/>
      <c r="ET999" s="19"/>
      <c r="EU999" s="19"/>
      <c r="EV999" s="19"/>
      <c r="EW999" s="19"/>
      <c r="EX999" s="19"/>
      <c r="EY999" s="19"/>
      <c r="EZ999" s="19"/>
      <c r="FA999" s="19"/>
      <c r="FB999" s="19"/>
      <c r="FC999" s="19"/>
      <c r="FD999" s="19"/>
      <c r="FE999" s="19"/>
      <c r="FF999" s="19"/>
      <c r="FG999" s="19"/>
      <c r="FH999" s="19"/>
      <c r="FI999" s="19"/>
      <c r="FJ999" s="19"/>
      <c r="FK999" s="19"/>
      <c r="FL999" s="19"/>
      <c r="FM999" s="19"/>
      <c r="FN999" s="19"/>
      <c r="FO999" s="19"/>
      <c r="FP999" s="19"/>
      <c r="FQ999" s="19"/>
      <c r="FR999" s="19"/>
      <c r="FS999" s="19"/>
      <c r="FT999" s="19"/>
      <c r="FU999" s="19"/>
      <c r="FV999" s="19"/>
      <c r="FW999" s="19"/>
      <c r="FX999" s="19"/>
      <c r="FY999" s="19"/>
      <c r="FZ999" s="19"/>
      <c r="GA999" s="19"/>
      <c r="GB999" s="19"/>
      <c r="GC999" s="19"/>
      <c r="GD999" s="19"/>
      <c r="GE999" s="19"/>
      <c r="GF999" s="19"/>
      <c r="GG999" s="19"/>
      <c r="GH999" s="19"/>
      <c r="GI999" s="19"/>
      <c r="GJ999" s="19"/>
      <c r="GK999" s="19"/>
      <c r="GL999" s="19"/>
      <c r="GM999" s="19"/>
      <c r="GN999" s="19"/>
      <c r="GO999" s="19"/>
      <c r="GP999" s="19"/>
      <c r="GQ999" s="19"/>
      <c r="GR999" s="19"/>
      <c r="GS999" s="19"/>
      <c r="GT999" s="19"/>
      <c r="GU999" s="19"/>
      <c r="GV999" s="19"/>
      <c r="GW999" s="19"/>
      <c r="GX999" s="19"/>
      <c r="GY999" s="19"/>
      <c r="GZ999" s="19"/>
      <c r="HA999" s="19"/>
      <c r="HB999" s="19"/>
      <c r="HC999" s="19"/>
      <c r="HD999" s="19"/>
      <c r="HE999" s="19"/>
      <c r="HF999" s="19"/>
      <c r="HG999" s="19"/>
      <c r="HH999" s="19"/>
      <c r="HI999" s="19"/>
      <c r="HJ999" s="19"/>
      <c r="HK999" s="19"/>
      <c r="HL999" s="19"/>
      <c r="HM999" s="19"/>
      <c r="HN999" s="19"/>
      <c r="HO999" s="19"/>
      <c r="HP999" s="19"/>
      <c r="HQ999" s="19"/>
      <c r="HR999" s="19"/>
      <c r="HS999" s="19"/>
      <c r="HT999" s="19"/>
      <c r="HU999" s="19"/>
      <c r="HV999" s="19"/>
      <c r="HW999" s="19"/>
      <c r="HX999" s="19"/>
      <c r="HY999" s="19"/>
      <c r="HZ999" s="19"/>
      <c r="IA999" s="19"/>
      <c r="IB999" s="19"/>
      <c r="IC999" s="19"/>
      <c r="ID999" s="19"/>
      <c r="IE999" s="19"/>
      <c r="IF999" s="19"/>
      <c r="IG999" s="19"/>
      <c r="IH999" s="19"/>
      <c r="II999" s="19"/>
      <c r="IJ999" s="19"/>
      <c r="IK999" s="19"/>
      <c r="IL999" s="19"/>
      <c r="IM999" s="19"/>
      <c r="IN999" s="19"/>
      <c r="IO999" s="19"/>
      <c r="IP999" s="19"/>
      <c r="IQ999" s="19"/>
      <c r="IR999" s="19"/>
      <c r="IS999" s="19"/>
      <c r="IT999" s="19"/>
      <c r="IU999" s="19"/>
      <c r="IV999" s="19"/>
      <c r="IW999" s="19"/>
      <c r="IX999" s="19"/>
      <c r="IY999" s="19"/>
      <c r="IZ999" s="19"/>
      <c r="JA999" s="19"/>
      <c r="JB999" s="19"/>
      <c r="JC999" s="19"/>
    </row>
    <row r="1000" spans="1:263" x14ac:dyDescent="0.2">
      <c r="A1000" s="171">
        <v>42328</v>
      </c>
      <c r="B1000" s="172" t="s">
        <v>2188</v>
      </c>
      <c r="C1000" s="172" t="s">
        <v>260</v>
      </c>
      <c r="D1000" s="172" t="s">
        <v>140</v>
      </c>
      <c r="E1000" s="173" t="s">
        <v>143</v>
      </c>
      <c r="F1000" s="174">
        <v>42308</v>
      </c>
      <c r="G1000" s="181">
        <v>2015</v>
      </c>
      <c r="H1000" s="171" t="s">
        <v>24</v>
      </c>
      <c r="I1000" s="171" t="str">
        <f t="shared" si="56"/>
        <v>NE</v>
      </c>
      <c r="J1000" s="171" t="str">
        <f t="shared" si="57"/>
        <v>NE</v>
      </c>
      <c r="K1000" s="171" t="str">
        <f t="shared" si="58"/>
        <v>Mountain</v>
      </c>
      <c r="L1000" s="171" t="str">
        <f>INDEX('State '!$A$1:$C$62,MATCH($I1000,'State '!$B:$B,0),3)</f>
        <v>Mountain</v>
      </c>
      <c r="M1000" s="171" t="str">
        <f>INDEX('State '!$A$1:$C$62,MATCH($J1000,'State '!$B:$B,0),3)</f>
        <v>Mountain</v>
      </c>
      <c r="N1000" s="171"/>
      <c r="O1000" s="178">
        <v>16</v>
      </c>
      <c r="P1000" s="177">
        <v>13</v>
      </c>
      <c r="Q1000" s="177">
        <v>31</v>
      </c>
      <c r="R1000" s="178"/>
      <c r="S1000" s="179" t="s">
        <v>135</v>
      </c>
      <c r="T1000" s="176" t="s">
        <v>381</v>
      </c>
      <c r="U1000" s="180" t="s">
        <v>2189</v>
      </c>
      <c r="V1000" s="171" t="s">
        <v>2236</v>
      </c>
      <c r="W1000" s="170"/>
      <c r="X1000" s="170"/>
      <c r="Y1000" s="170"/>
      <c r="Z1000" s="93"/>
      <c r="AA1000" s="93"/>
      <c r="AB1000" s="93"/>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c r="DC1000" s="19"/>
      <c r="DD1000" s="19"/>
      <c r="DE1000" s="19"/>
      <c r="DF1000" s="19"/>
      <c r="DG1000" s="19"/>
      <c r="DH1000" s="19"/>
      <c r="DI1000" s="19"/>
      <c r="DJ1000" s="19"/>
      <c r="DK1000" s="19"/>
      <c r="DL1000" s="19"/>
      <c r="DM1000" s="19"/>
      <c r="DN1000" s="19"/>
      <c r="DO1000" s="19"/>
      <c r="DP1000" s="19"/>
      <c r="DQ1000" s="19"/>
      <c r="DR1000" s="19"/>
      <c r="DS1000" s="19"/>
      <c r="DT1000" s="19"/>
      <c r="DU1000" s="19"/>
      <c r="DV1000" s="19"/>
      <c r="DW1000" s="19"/>
      <c r="DX1000" s="19"/>
      <c r="DY1000" s="19"/>
      <c r="DZ1000" s="19"/>
      <c r="EA1000" s="19"/>
      <c r="EB1000" s="19"/>
      <c r="EC1000" s="19"/>
      <c r="ED1000" s="19"/>
      <c r="EE1000" s="19"/>
      <c r="EF1000" s="19"/>
      <c r="EG1000" s="19"/>
      <c r="EH1000" s="19"/>
      <c r="EI1000" s="19"/>
      <c r="EJ1000" s="19"/>
      <c r="EK1000" s="19"/>
      <c r="EL1000" s="19"/>
      <c r="EM1000" s="19"/>
      <c r="EN1000" s="19"/>
      <c r="EO1000" s="19"/>
      <c r="EP1000" s="19"/>
      <c r="EQ1000" s="19"/>
      <c r="ER1000" s="19"/>
      <c r="ES1000" s="19"/>
      <c r="ET1000" s="19"/>
      <c r="EU1000" s="19"/>
      <c r="EV1000" s="19"/>
      <c r="EW1000" s="19"/>
      <c r="EX1000" s="19"/>
      <c r="EY1000" s="19"/>
      <c r="EZ1000" s="19"/>
      <c r="FA1000" s="19"/>
      <c r="FB1000" s="19"/>
      <c r="FC1000" s="19"/>
      <c r="FD1000" s="19"/>
      <c r="FE1000" s="19"/>
      <c r="FF1000" s="19"/>
      <c r="FG1000" s="19"/>
      <c r="FH1000" s="19"/>
      <c r="FI1000" s="19"/>
      <c r="FJ1000" s="19"/>
      <c r="FK1000" s="19"/>
      <c r="FL1000" s="19"/>
      <c r="FM1000" s="19"/>
      <c r="FN1000" s="19"/>
      <c r="FO1000" s="19"/>
      <c r="FP1000" s="19"/>
      <c r="FQ1000" s="19"/>
      <c r="FR1000" s="19"/>
      <c r="FS1000" s="19"/>
      <c r="FT1000" s="19"/>
      <c r="FU1000" s="19"/>
      <c r="FV1000" s="19"/>
      <c r="FW1000" s="19"/>
      <c r="FX1000" s="19"/>
      <c r="FY1000" s="19"/>
      <c r="FZ1000" s="19"/>
      <c r="GA1000" s="19"/>
      <c r="GB1000" s="19"/>
      <c r="GC1000" s="19"/>
      <c r="GD1000" s="19"/>
      <c r="GE1000" s="19"/>
      <c r="GF1000" s="19"/>
      <c r="GG1000" s="19"/>
      <c r="GH1000" s="19"/>
      <c r="GI1000" s="19"/>
      <c r="GJ1000" s="19"/>
      <c r="GK1000" s="19"/>
      <c r="GL1000" s="19"/>
      <c r="GM1000" s="19"/>
      <c r="GN1000" s="19"/>
      <c r="GO1000" s="19"/>
      <c r="GP1000" s="19"/>
      <c r="GQ1000" s="19"/>
      <c r="GR1000" s="19"/>
      <c r="GS1000" s="19"/>
      <c r="GT1000" s="19"/>
      <c r="GU1000" s="19"/>
      <c r="GV1000" s="19"/>
      <c r="GW1000" s="19"/>
      <c r="GX1000" s="19"/>
      <c r="GY1000" s="19"/>
      <c r="GZ1000" s="19"/>
      <c r="HA1000" s="19"/>
      <c r="HB1000" s="19"/>
      <c r="HC1000" s="19"/>
      <c r="HD1000" s="19"/>
      <c r="HE1000" s="19"/>
      <c r="HF1000" s="19"/>
      <c r="HG1000" s="19"/>
      <c r="HH1000" s="19"/>
      <c r="HI1000" s="19"/>
      <c r="HJ1000" s="19"/>
      <c r="HK1000" s="19"/>
      <c r="HL1000" s="19"/>
      <c r="HM1000" s="19"/>
      <c r="HN1000" s="19"/>
      <c r="HO1000" s="19"/>
      <c r="HP1000" s="19"/>
      <c r="HQ1000" s="19"/>
      <c r="HR1000" s="19"/>
      <c r="HS1000" s="19"/>
      <c r="HT1000" s="19"/>
      <c r="HU1000" s="19"/>
      <c r="HV1000" s="19"/>
      <c r="HW1000" s="19"/>
      <c r="HX1000" s="19"/>
      <c r="HY1000" s="19"/>
      <c r="HZ1000" s="19"/>
      <c r="IA1000" s="19"/>
      <c r="IB1000" s="19"/>
      <c r="IC1000" s="19"/>
      <c r="ID1000" s="19"/>
      <c r="IE1000" s="19"/>
      <c r="IF1000" s="19"/>
      <c r="IG1000" s="19"/>
      <c r="IH1000" s="19"/>
      <c r="II1000" s="19"/>
      <c r="IJ1000" s="19"/>
      <c r="IK1000" s="19"/>
      <c r="IL1000" s="19"/>
      <c r="IM1000" s="19"/>
      <c r="IN1000" s="19"/>
      <c r="IO1000" s="19"/>
      <c r="IP1000" s="19"/>
      <c r="IQ1000" s="19"/>
      <c r="IR1000" s="19"/>
      <c r="IS1000" s="19"/>
      <c r="IT1000" s="19"/>
      <c r="IU1000" s="19"/>
      <c r="IV1000" s="19"/>
      <c r="IW1000" s="19"/>
      <c r="IX1000" s="19"/>
      <c r="IY1000" s="19"/>
      <c r="IZ1000" s="19"/>
      <c r="JA1000" s="19"/>
      <c r="JB1000" s="19"/>
      <c r="JC1000" s="19"/>
    </row>
    <row r="1001" spans="1:263" x14ac:dyDescent="0.2">
      <c r="A1001" s="171">
        <v>41005</v>
      </c>
      <c r="B1001" s="172" t="s">
        <v>1966</v>
      </c>
      <c r="C1001" s="172" t="s">
        <v>261</v>
      </c>
      <c r="D1001" s="172" t="s">
        <v>1935</v>
      </c>
      <c r="E1001" s="173" t="s">
        <v>143</v>
      </c>
      <c r="F1001" s="174">
        <v>41939</v>
      </c>
      <c r="G1001" s="181">
        <v>2014</v>
      </c>
      <c r="H1001" s="171" t="s">
        <v>1967</v>
      </c>
      <c r="I1001" s="171" t="str">
        <f t="shared" si="56"/>
        <v>PA</v>
      </c>
      <c r="J1001" s="171" t="str">
        <f t="shared" si="57"/>
        <v>KY</v>
      </c>
      <c r="K1001" s="171" t="str">
        <f t="shared" si="58"/>
        <v>Northeast, Midwest</v>
      </c>
      <c r="L1001" s="171" t="str">
        <f>INDEX('State '!$A$1:$C$62,MATCH($I1001,'State '!$B:$B,0),3)</f>
        <v>Northeast</v>
      </c>
      <c r="M1001" s="171" t="str">
        <f>INDEX('State '!$A$1:$C$62,MATCH($J1001,'State '!$B:$B,0),3)</f>
        <v>Midwest</v>
      </c>
      <c r="N1001" s="171"/>
      <c r="O1001" s="178">
        <v>81</v>
      </c>
      <c r="P1001" s="177"/>
      <c r="Q1001" s="177">
        <v>444</v>
      </c>
      <c r="R1001" s="178"/>
      <c r="S1001" s="179" t="s">
        <v>135</v>
      </c>
      <c r="T1001" s="176" t="s">
        <v>381</v>
      </c>
      <c r="U1001" s="180" t="s">
        <v>1968</v>
      </c>
      <c r="V1001" s="171"/>
      <c r="W1001" s="170"/>
      <c r="X1001" s="170"/>
      <c r="Y1001" s="170"/>
      <c r="Z1001" s="93"/>
      <c r="AA1001" s="93"/>
      <c r="AB1001" s="93"/>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c r="DC1001" s="19"/>
      <c r="DD1001" s="19"/>
      <c r="DE1001" s="19"/>
      <c r="DF1001" s="19"/>
      <c r="DG1001" s="19"/>
      <c r="DH1001" s="19"/>
      <c r="DI1001" s="19"/>
      <c r="DJ1001" s="19"/>
      <c r="DK1001" s="19"/>
      <c r="DL1001" s="19"/>
      <c r="DM1001" s="19"/>
      <c r="DN1001" s="19"/>
      <c r="DO1001" s="19"/>
      <c r="DP1001" s="19"/>
      <c r="DQ1001" s="19"/>
      <c r="DR1001" s="19"/>
      <c r="DS1001" s="19"/>
      <c r="DT1001" s="19"/>
      <c r="DU1001" s="19"/>
      <c r="DV1001" s="19"/>
      <c r="DW1001" s="19"/>
      <c r="DX1001" s="19"/>
      <c r="DY1001" s="19"/>
      <c r="DZ1001" s="19"/>
      <c r="EA1001" s="19"/>
      <c r="EB1001" s="19"/>
      <c r="EC1001" s="19"/>
      <c r="ED1001" s="19"/>
      <c r="EE1001" s="19"/>
      <c r="EF1001" s="19"/>
      <c r="EG1001" s="19"/>
      <c r="EH1001" s="19"/>
      <c r="EI1001" s="19"/>
      <c r="EJ1001" s="19"/>
      <c r="EK1001" s="19"/>
      <c r="EL1001" s="19"/>
      <c r="EM1001" s="19"/>
      <c r="EN1001" s="19"/>
      <c r="EO1001" s="19"/>
      <c r="EP1001" s="19"/>
      <c r="EQ1001" s="19"/>
      <c r="ER1001" s="19"/>
      <c r="ES1001" s="19"/>
      <c r="ET1001" s="19"/>
      <c r="EU1001" s="19"/>
      <c r="EV1001" s="19"/>
      <c r="EW1001" s="19"/>
      <c r="EX1001" s="19"/>
      <c r="EY1001" s="19"/>
      <c r="EZ1001" s="19"/>
      <c r="FA1001" s="19"/>
      <c r="FB1001" s="19"/>
      <c r="FC1001" s="19"/>
      <c r="FD1001" s="19"/>
      <c r="FE1001" s="19"/>
      <c r="FF1001" s="19"/>
      <c r="FG1001" s="19"/>
      <c r="FH1001" s="19"/>
      <c r="FI1001" s="19"/>
      <c r="FJ1001" s="19"/>
      <c r="FK1001" s="19"/>
      <c r="FL1001" s="19"/>
      <c r="FM1001" s="19"/>
      <c r="FN1001" s="19"/>
      <c r="FO1001" s="19"/>
      <c r="FP1001" s="19"/>
      <c r="FQ1001" s="19"/>
      <c r="FR1001" s="19"/>
      <c r="FS1001" s="19"/>
      <c r="FT1001" s="19"/>
      <c r="FU1001" s="19"/>
      <c r="FV1001" s="19"/>
      <c r="FW1001" s="19"/>
      <c r="FX1001" s="19"/>
      <c r="FY1001" s="19"/>
      <c r="FZ1001" s="19"/>
      <c r="GA1001" s="19"/>
      <c r="GB1001" s="19"/>
      <c r="GC1001" s="19"/>
      <c r="GD1001" s="19"/>
      <c r="GE1001" s="19"/>
      <c r="GF1001" s="19"/>
      <c r="GG1001" s="19"/>
      <c r="GH1001" s="19"/>
      <c r="GI1001" s="19"/>
      <c r="GJ1001" s="19"/>
      <c r="GK1001" s="19"/>
      <c r="GL1001" s="19"/>
      <c r="GM1001" s="19"/>
      <c r="GN1001" s="19"/>
      <c r="GO1001" s="19"/>
      <c r="GP1001" s="19"/>
      <c r="GQ1001" s="19"/>
      <c r="GR1001" s="19"/>
      <c r="GS1001" s="19"/>
      <c r="GT1001" s="19"/>
      <c r="GU1001" s="19"/>
      <c r="GV1001" s="19"/>
      <c r="GW1001" s="19"/>
      <c r="GX1001" s="19"/>
      <c r="GY1001" s="19"/>
      <c r="GZ1001" s="19"/>
      <c r="HA1001" s="19"/>
      <c r="HB1001" s="19"/>
      <c r="HC1001" s="19"/>
      <c r="HD1001" s="19"/>
      <c r="HE1001" s="19"/>
      <c r="HF1001" s="19"/>
      <c r="HG1001" s="19"/>
      <c r="HH1001" s="19"/>
      <c r="HI1001" s="19"/>
      <c r="HJ1001" s="19"/>
      <c r="HK1001" s="19"/>
      <c r="HL1001" s="19"/>
      <c r="HM1001" s="19"/>
      <c r="HN1001" s="19"/>
      <c r="HO1001" s="19"/>
      <c r="HP1001" s="19"/>
      <c r="HQ1001" s="19"/>
      <c r="HR1001" s="19"/>
      <c r="HS1001" s="19"/>
      <c r="HT1001" s="19"/>
      <c r="HU1001" s="19"/>
      <c r="HV1001" s="19"/>
      <c r="HW1001" s="19"/>
      <c r="HX1001" s="19"/>
      <c r="HY1001" s="19"/>
      <c r="HZ1001" s="19"/>
      <c r="IA1001" s="19"/>
      <c r="IB1001" s="19"/>
      <c r="IC1001" s="19"/>
      <c r="ID1001" s="19"/>
      <c r="IE1001" s="19"/>
      <c r="IF1001" s="19"/>
      <c r="IG1001" s="19"/>
      <c r="IH1001" s="19"/>
      <c r="II1001" s="19"/>
      <c r="IJ1001" s="19"/>
      <c r="IK1001" s="19"/>
      <c r="IL1001" s="19"/>
      <c r="IM1001" s="19"/>
      <c r="IN1001" s="19"/>
      <c r="IO1001" s="19"/>
      <c r="IP1001" s="19"/>
      <c r="IQ1001" s="19"/>
      <c r="IR1001" s="19"/>
      <c r="IS1001" s="19"/>
      <c r="IT1001" s="19"/>
      <c r="IU1001" s="19"/>
      <c r="IV1001" s="19"/>
      <c r="IW1001" s="19"/>
      <c r="IX1001" s="19"/>
      <c r="IY1001" s="19"/>
      <c r="IZ1001" s="19"/>
      <c r="JA1001" s="19"/>
      <c r="JB1001" s="19"/>
      <c r="JC1001" s="19"/>
    </row>
    <row r="1002" spans="1:263" s="19" customFormat="1" x14ac:dyDescent="0.2">
      <c r="A1002" s="196">
        <v>39990</v>
      </c>
      <c r="B1002" s="184" t="s">
        <v>1919</v>
      </c>
      <c r="C1002" s="184" t="s">
        <v>327</v>
      </c>
      <c r="D1002" s="184" t="s">
        <v>140</v>
      </c>
      <c r="E1002" s="184" t="s">
        <v>143</v>
      </c>
      <c r="F1002" s="185">
        <v>37666</v>
      </c>
      <c r="G1002" s="177">
        <v>2003</v>
      </c>
      <c r="H1002" s="171" t="s">
        <v>410</v>
      </c>
      <c r="I1002" s="171" t="str">
        <f t="shared" si="56"/>
        <v>TX</v>
      </c>
      <c r="J1002" s="171" t="str">
        <f t="shared" si="57"/>
        <v>MX</v>
      </c>
      <c r="K1002" s="171" t="str">
        <f t="shared" si="58"/>
        <v>South Central, Mexico</v>
      </c>
      <c r="L1002" s="171" t="str">
        <f>INDEX('State '!$A$1:$C$62,MATCH($I1002,'State '!$B:$B,0),3)</f>
        <v>South Central</v>
      </c>
      <c r="M1002" s="171" t="str">
        <f>INDEX('State '!$A$1:$C$62,MATCH($J1002,'State '!$B:$B,0),3)</f>
        <v>Mexico</v>
      </c>
      <c r="N1002" s="171"/>
      <c r="O1002" s="178">
        <v>0.25</v>
      </c>
      <c r="P1002" s="178">
        <v>1</v>
      </c>
      <c r="Q1002" s="178">
        <v>8.8000000000000007</v>
      </c>
      <c r="R1002" s="177">
        <v>12</v>
      </c>
      <c r="S1002" s="171" t="s">
        <v>135</v>
      </c>
      <c r="T1002" s="171" t="s">
        <v>381</v>
      </c>
      <c r="U1002" s="171" t="s">
        <v>1281</v>
      </c>
      <c r="V1002" s="171"/>
      <c r="W1002" s="176"/>
      <c r="X1002" s="170"/>
      <c r="Y1002" s="206"/>
    </row>
    <row r="1003" spans="1:263" s="19" customFormat="1" ht="38.25" x14ac:dyDescent="0.2">
      <c r="A1003" s="225">
        <v>43756</v>
      </c>
      <c r="B1003" s="223" t="s">
        <v>2771</v>
      </c>
      <c r="C1003" s="223" t="s">
        <v>1885</v>
      </c>
      <c r="D1003" s="223" t="s">
        <v>140</v>
      </c>
      <c r="E1003" s="223" t="s">
        <v>143</v>
      </c>
      <c r="F1003" s="63">
        <v>43655</v>
      </c>
      <c r="G1003" s="104">
        <v>2019</v>
      </c>
      <c r="H1003" s="225" t="s">
        <v>2537</v>
      </c>
      <c r="I1003" s="225" t="str">
        <f t="shared" si="56"/>
        <v>QU</v>
      </c>
      <c r="J1003" s="225" t="str">
        <f t="shared" si="57"/>
        <v>ME</v>
      </c>
      <c r="K1003" s="231" t="str">
        <f t="shared" si="58"/>
        <v>Canada, Northeast</v>
      </c>
      <c r="L1003" s="225" t="str">
        <f>INDEX('State '!$A$1:$C$62,MATCH($I1003,'State '!$B:$B,0),3)</f>
        <v>Canada</v>
      </c>
      <c r="M1003" s="225" t="str">
        <f>INDEX('State '!$A$1:$C$62,MATCH($J1003,'State '!$B:$B,0),3)</f>
        <v>Northeast</v>
      </c>
      <c r="N1003" s="225"/>
      <c r="O1003" s="178">
        <v>0</v>
      </c>
      <c r="P1003" s="199"/>
      <c r="Q1003" s="165">
        <v>42.481999999999999</v>
      </c>
      <c r="R1003" s="104"/>
      <c r="S1003" s="225" t="s">
        <v>135</v>
      </c>
      <c r="T1003" s="225" t="s">
        <v>381</v>
      </c>
      <c r="U1003" s="225" t="s">
        <v>2772</v>
      </c>
      <c r="V1003" s="225" t="s">
        <v>2239</v>
      </c>
      <c r="W1003" s="223" t="s">
        <v>2964</v>
      </c>
      <c r="X1003" s="223"/>
      <c r="Y1003" s="156" t="s">
        <v>2853</v>
      </c>
    </row>
    <row r="1004" spans="1:263" s="19" customFormat="1" ht="25.5" x14ac:dyDescent="0.2">
      <c r="A1004" s="225">
        <v>44018</v>
      </c>
      <c r="B1004" s="223" t="s">
        <v>2745</v>
      </c>
      <c r="C1004" s="223" t="s">
        <v>220</v>
      </c>
      <c r="D1004" s="223" t="s">
        <v>136</v>
      </c>
      <c r="E1004" s="223" t="s">
        <v>2437</v>
      </c>
      <c r="F1004" s="63"/>
      <c r="G1004" s="104" t="s">
        <v>382</v>
      </c>
      <c r="H1004" s="225" t="s">
        <v>2746</v>
      </c>
      <c r="I1004" s="225" t="str">
        <f t="shared" si="56"/>
        <v>UT</v>
      </c>
      <c r="J1004" s="225" t="str">
        <f t="shared" si="57"/>
        <v>MX</v>
      </c>
      <c r="K1004" s="231" t="str">
        <f t="shared" si="58"/>
        <v>Mountain, Mexico</v>
      </c>
      <c r="L1004" s="225" t="str">
        <f>INDEX('State '!$A$1:$C$62,MATCH($I1004,'State '!$B:$B,0),3)</f>
        <v>Mountain</v>
      </c>
      <c r="M1004" s="225" t="str">
        <f>INDEX('State '!$A$1:$C$62,MATCH($J1004,'State '!$B:$B,0),3)</f>
        <v>Mexico</v>
      </c>
      <c r="N1004" s="225"/>
      <c r="O1004" s="178"/>
      <c r="P1004" s="178">
        <v>650</v>
      </c>
      <c r="Q1004" s="165">
        <v>2000</v>
      </c>
      <c r="R1004" s="104" t="s">
        <v>2747</v>
      </c>
      <c r="S1004" s="225" t="s">
        <v>135</v>
      </c>
      <c r="T1004" s="225" t="s">
        <v>381</v>
      </c>
      <c r="U1004" s="225"/>
      <c r="V1004" s="225" t="s">
        <v>2239</v>
      </c>
      <c r="W1004" s="223" t="s">
        <v>2748</v>
      </c>
      <c r="X1004" s="223"/>
      <c r="Y1004" s="156" t="s">
        <v>2854</v>
      </c>
      <c r="AC1004" s="93"/>
      <c r="AD1004" s="93"/>
      <c r="AE1004" s="93"/>
      <c r="AF1004" s="93"/>
      <c r="AG1004" s="93"/>
      <c r="AH1004" s="93"/>
      <c r="AI1004" s="93"/>
      <c r="AJ1004" s="93"/>
      <c r="AK1004" s="93"/>
      <c r="AL1004" s="93"/>
      <c r="AM1004" s="93"/>
      <c r="AN1004" s="93"/>
      <c r="AO1004" s="93"/>
      <c r="AP1004" s="93"/>
      <c r="AQ1004" s="93"/>
      <c r="AR1004" s="93"/>
      <c r="AS1004" s="93"/>
      <c r="AT1004" s="93"/>
      <c r="AU1004" s="93"/>
      <c r="AV1004" s="93"/>
      <c r="AW1004" s="93"/>
      <c r="AX1004" s="93"/>
      <c r="AY1004" s="93"/>
      <c r="AZ1004" s="93"/>
      <c r="BA1004" s="93"/>
      <c r="BB1004" s="93"/>
      <c r="BC1004" s="93"/>
      <c r="BD1004" s="93"/>
      <c r="BE1004" s="93"/>
      <c r="BF1004" s="93"/>
      <c r="BG1004" s="93"/>
      <c r="BH1004" s="93"/>
      <c r="BI1004" s="93"/>
      <c r="BJ1004" s="93"/>
      <c r="BK1004" s="93"/>
      <c r="BL1004" s="93"/>
      <c r="BM1004" s="93"/>
      <c r="BN1004" s="93"/>
      <c r="BO1004" s="93"/>
      <c r="BP1004" s="93"/>
      <c r="BQ1004" s="93"/>
      <c r="BR1004" s="93"/>
      <c r="BS1004" s="93"/>
      <c r="BT1004" s="93"/>
      <c r="BU1004" s="93"/>
      <c r="BV1004" s="93"/>
      <c r="BW1004" s="93"/>
      <c r="BX1004" s="93"/>
      <c r="BY1004" s="93"/>
      <c r="BZ1004" s="93"/>
      <c r="CA1004" s="93"/>
      <c r="CB1004" s="93"/>
      <c r="CC1004" s="93"/>
      <c r="CD1004" s="93"/>
      <c r="CE1004" s="93"/>
      <c r="CF1004" s="93"/>
      <c r="CG1004" s="93"/>
      <c r="CH1004" s="93"/>
      <c r="CI1004" s="93"/>
      <c r="CJ1004" s="93"/>
      <c r="CK1004" s="93"/>
      <c r="CL1004" s="93"/>
      <c r="CM1004" s="93"/>
      <c r="CN1004" s="93"/>
      <c r="CO1004" s="93"/>
      <c r="CP1004" s="93"/>
      <c r="CQ1004" s="93"/>
      <c r="CR1004" s="93"/>
      <c r="CS1004" s="93"/>
      <c r="CT1004" s="93"/>
      <c r="CU1004" s="93"/>
      <c r="CV1004" s="93"/>
      <c r="CW1004" s="93"/>
      <c r="CX1004" s="93"/>
      <c r="CY1004" s="93"/>
      <c r="CZ1004" s="93"/>
      <c r="DA1004" s="93"/>
      <c r="DB1004" s="93"/>
      <c r="DC1004" s="93"/>
      <c r="DD1004" s="93"/>
      <c r="DE1004" s="93"/>
      <c r="DF1004" s="93"/>
      <c r="DG1004" s="93"/>
      <c r="DH1004" s="93"/>
      <c r="DI1004" s="93"/>
      <c r="DJ1004" s="93"/>
      <c r="DK1004" s="93"/>
      <c r="DL1004" s="93"/>
      <c r="DM1004" s="93"/>
      <c r="DN1004" s="93"/>
      <c r="DO1004" s="93"/>
      <c r="DP1004" s="93"/>
      <c r="DQ1004" s="93"/>
      <c r="DR1004" s="93"/>
      <c r="DS1004" s="93"/>
      <c r="DT1004" s="93"/>
      <c r="DU1004" s="93"/>
      <c r="DV1004" s="93"/>
      <c r="DW1004" s="93"/>
      <c r="DX1004" s="93"/>
      <c r="DY1004" s="93"/>
      <c r="DZ1004" s="93"/>
      <c r="EA1004" s="93"/>
      <c r="EB1004" s="93"/>
      <c r="EC1004" s="93"/>
      <c r="ED1004" s="93"/>
      <c r="EE1004" s="93"/>
      <c r="EF1004" s="93"/>
      <c r="EG1004" s="93"/>
      <c r="EH1004" s="93"/>
      <c r="EI1004" s="93"/>
      <c r="EJ1004" s="93"/>
      <c r="EK1004" s="93"/>
      <c r="EL1004" s="93"/>
      <c r="EM1004" s="93"/>
      <c r="EN1004" s="93"/>
      <c r="EO1004" s="93"/>
      <c r="EP1004" s="93"/>
      <c r="EQ1004" s="93"/>
      <c r="ER1004" s="93"/>
      <c r="ES1004" s="93"/>
      <c r="ET1004" s="93"/>
      <c r="EU1004" s="93"/>
      <c r="EV1004" s="93"/>
      <c r="EW1004" s="93"/>
      <c r="EX1004" s="93"/>
      <c r="EY1004" s="93"/>
      <c r="EZ1004" s="93"/>
      <c r="FA1004" s="93"/>
      <c r="FB1004" s="93"/>
      <c r="FC1004" s="93"/>
      <c r="FD1004" s="93"/>
      <c r="FE1004" s="93"/>
      <c r="FF1004" s="93"/>
      <c r="FG1004" s="93"/>
      <c r="FH1004" s="93"/>
      <c r="FI1004" s="93"/>
      <c r="FJ1004" s="93"/>
      <c r="FK1004" s="93"/>
      <c r="FL1004" s="93"/>
      <c r="FM1004" s="93"/>
      <c r="FN1004" s="93"/>
      <c r="FO1004" s="93"/>
      <c r="FP1004" s="93"/>
      <c r="FQ1004" s="93"/>
      <c r="FR1004" s="93"/>
      <c r="FS1004" s="93"/>
      <c r="FT1004" s="93"/>
      <c r="FU1004" s="93"/>
      <c r="FV1004" s="93"/>
      <c r="FW1004" s="93"/>
      <c r="FX1004" s="93"/>
      <c r="FY1004" s="93"/>
      <c r="FZ1004" s="93"/>
      <c r="GA1004" s="93"/>
      <c r="GB1004" s="93"/>
      <c r="GC1004" s="93"/>
      <c r="GD1004" s="93"/>
      <c r="GE1004" s="93"/>
      <c r="GF1004" s="93"/>
      <c r="GG1004" s="93"/>
      <c r="GH1004" s="93"/>
      <c r="GI1004" s="93"/>
      <c r="GJ1004" s="93"/>
      <c r="GK1004" s="93"/>
      <c r="GL1004" s="93"/>
      <c r="GM1004" s="93"/>
      <c r="GN1004" s="93"/>
      <c r="GO1004" s="93"/>
      <c r="GP1004" s="93"/>
      <c r="GQ1004" s="93"/>
      <c r="GR1004" s="93"/>
      <c r="GS1004" s="93"/>
      <c r="GT1004" s="93"/>
      <c r="GU1004" s="93"/>
      <c r="GV1004" s="93"/>
      <c r="GW1004" s="93"/>
      <c r="GX1004" s="93"/>
      <c r="GY1004" s="93"/>
      <c r="GZ1004" s="93"/>
      <c r="HA1004" s="93"/>
      <c r="HB1004" s="93"/>
      <c r="HC1004" s="93"/>
      <c r="HD1004" s="93"/>
      <c r="HE1004" s="93"/>
      <c r="HF1004" s="93"/>
      <c r="HG1004" s="93"/>
      <c r="HH1004" s="93"/>
      <c r="HI1004" s="93"/>
      <c r="HJ1004" s="93"/>
      <c r="HK1004" s="93"/>
      <c r="HL1004" s="93"/>
      <c r="HM1004" s="93"/>
      <c r="HN1004" s="93"/>
      <c r="HO1004" s="93"/>
      <c r="HP1004" s="93"/>
      <c r="HQ1004" s="93"/>
      <c r="HR1004" s="93"/>
      <c r="HS1004" s="93"/>
      <c r="HT1004" s="93"/>
      <c r="HU1004" s="93"/>
      <c r="HV1004" s="93"/>
      <c r="HW1004" s="93"/>
      <c r="HX1004" s="93"/>
      <c r="HY1004" s="93"/>
      <c r="HZ1004" s="93"/>
      <c r="IA1004" s="93"/>
      <c r="IB1004" s="93"/>
      <c r="IC1004" s="93"/>
      <c r="ID1004" s="93"/>
      <c r="IE1004" s="93"/>
      <c r="IF1004" s="93"/>
      <c r="IG1004" s="93"/>
      <c r="IH1004" s="93"/>
      <c r="II1004" s="93"/>
      <c r="IJ1004" s="93"/>
      <c r="IK1004" s="93"/>
      <c r="IL1004" s="93"/>
      <c r="IM1004" s="93"/>
      <c r="IN1004" s="93"/>
      <c r="IO1004" s="93"/>
      <c r="IP1004" s="93"/>
      <c r="IQ1004" s="93"/>
      <c r="IR1004" s="93"/>
      <c r="IS1004" s="93"/>
      <c r="IT1004" s="93"/>
      <c r="IU1004" s="93"/>
      <c r="IV1004" s="93"/>
      <c r="IW1004" s="93"/>
      <c r="IX1004" s="93"/>
      <c r="IY1004" s="93"/>
      <c r="IZ1004" s="93"/>
      <c r="JA1004" s="93"/>
      <c r="JB1004" s="93"/>
      <c r="JC1004" s="93"/>
    </row>
    <row r="1005" spans="1:263" s="19" customFormat="1" x14ac:dyDescent="0.2">
      <c r="A1005" s="171">
        <v>42612</v>
      </c>
      <c r="B1005" s="184" t="s">
        <v>2072</v>
      </c>
      <c r="C1005" s="172" t="s">
        <v>1997</v>
      </c>
      <c r="D1005" s="172" t="s">
        <v>134</v>
      </c>
      <c r="E1005" s="173" t="s">
        <v>143</v>
      </c>
      <c r="F1005" s="174">
        <v>42608</v>
      </c>
      <c r="G1005" s="181">
        <v>2016</v>
      </c>
      <c r="H1005" s="171" t="s">
        <v>23</v>
      </c>
      <c r="I1005" s="171" t="str">
        <f t="shared" si="56"/>
        <v>KY</v>
      </c>
      <c r="J1005" s="171" t="str">
        <f t="shared" si="57"/>
        <v>KY</v>
      </c>
      <c r="K1005" s="171" t="str">
        <f t="shared" si="58"/>
        <v>Midwest</v>
      </c>
      <c r="L1005" s="171" t="str">
        <f>INDEX('State '!$A$1:$C$62,MATCH($I1005,'State '!$B:$B,0),3)</f>
        <v>Midwest</v>
      </c>
      <c r="M1005" s="171" t="str">
        <f>INDEX('State '!$A$1:$C$62,MATCH($J1005,'State '!$B:$B,0),3)</f>
        <v>Midwest</v>
      </c>
      <c r="N1005" s="171"/>
      <c r="O1005" s="178">
        <v>81</v>
      </c>
      <c r="P1005" s="177">
        <v>22.5</v>
      </c>
      <c r="Q1005" s="177">
        <v>230</v>
      </c>
      <c r="R1005" s="178">
        <v>24</v>
      </c>
      <c r="S1005" s="179" t="s">
        <v>135</v>
      </c>
      <c r="T1005" s="176" t="s">
        <v>381</v>
      </c>
      <c r="U1005" s="180" t="s">
        <v>2073</v>
      </c>
      <c r="V1005" s="171" t="s">
        <v>2236</v>
      </c>
      <c r="W1005" s="170"/>
      <c r="X1005" s="170"/>
      <c r="Y1005" s="170"/>
      <c r="AC1005" s="93"/>
      <c r="AD1005" s="93"/>
      <c r="AE1005" s="93"/>
      <c r="AF1005" s="93"/>
      <c r="AG1005" s="93"/>
      <c r="AH1005" s="93"/>
      <c r="AI1005" s="93"/>
      <c r="AJ1005" s="93"/>
      <c r="AK1005" s="93"/>
      <c r="AL1005" s="93"/>
      <c r="AM1005" s="93"/>
      <c r="AN1005" s="93"/>
      <c r="AO1005" s="93"/>
      <c r="AP1005" s="93"/>
      <c r="AQ1005" s="93"/>
      <c r="AR1005" s="93"/>
      <c r="AS1005" s="93"/>
      <c r="AT1005" s="93"/>
      <c r="AU1005" s="93"/>
      <c r="AV1005" s="93"/>
      <c r="AW1005" s="93"/>
      <c r="AX1005" s="93"/>
      <c r="AY1005" s="93"/>
      <c r="AZ1005" s="93"/>
      <c r="BA1005" s="93"/>
      <c r="BB1005" s="93"/>
      <c r="BC1005" s="93"/>
      <c r="BD1005" s="93"/>
      <c r="BE1005" s="93"/>
      <c r="BF1005" s="93"/>
      <c r="BG1005" s="93"/>
      <c r="BH1005" s="93"/>
      <c r="BI1005" s="93"/>
      <c r="BJ1005" s="93"/>
      <c r="BK1005" s="93"/>
      <c r="BL1005" s="93"/>
      <c r="BM1005" s="93"/>
      <c r="BN1005" s="93"/>
      <c r="BO1005" s="93"/>
      <c r="BP1005" s="93"/>
      <c r="BQ1005" s="93"/>
      <c r="BR1005" s="93"/>
      <c r="BS1005" s="93"/>
      <c r="BT1005" s="93"/>
      <c r="BU1005" s="93"/>
      <c r="BV1005" s="93"/>
      <c r="BW1005" s="93"/>
      <c r="BX1005" s="93"/>
      <c r="BY1005" s="93"/>
      <c r="BZ1005" s="93"/>
      <c r="CA1005" s="93"/>
      <c r="CB1005" s="93"/>
      <c r="CC1005" s="93"/>
      <c r="CD1005" s="93"/>
      <c r="CE1005" s="93"/>
      <c r="CF1005" s="93"/>
      <c r="CG1005" s="93"/>
      <c r="CH1005" s="93"/>
      <c r="CI1005" s="93"/>
      <c r="CJ1005" s="93"/>
      <c r="CK1005" s="93"/>
      <c r="CL1005" s="93"/>
      <c r="CM1005" s="93"/>
      <c r="CN1005" s="93"/>
      <c r="CO1005" s="93"/>
      <c r="CP1005" s="93"/>
      <c r="CQ1005" s="93"/>
      <c r="CR1005" s="93"/>
      <c r="CS1005" s="93"/>
      <c r="CT1005" s="93"/>
      <c r="CU1005" s="93"/>
      <c r="CV1005" s="93"/>
      <c r="CW1005" s="93"/>
      <c r="CX1005" s="93"/>
      <c r="CY1005" s="93"/>
      <c r="CZ1005" s="93"/>
      <c r="DA1005" s="93"/>
      <c r="DB1005" s="93"/>
      <c r="DC1005" s="93"/>
      <c r="DD1005" s="93"/>
      <c r="DE1005" s="93"/>
      <c r="DF1005" s="93"/>
      <c r="DG1005" s="93"/>
      <c r="DH1005" s="93"/>
      <c r="DI1005" s="93"/>
      <c r="DJ1005" s="93"/>
      <c r="DK1005" s="93"/>
      <c r="DL1005" s="93"/>
      <c r="DM1005" s="93"/>
      <c r="DN1005" s="93"/>
      <c r="DO1005" s="93"/>
      <c r="DP1005" s="93"/>
      <c r="DQ1005" s="93"/>
      <c r="DR1005" s="93"/>
      <c r="DS1005" s="93"/>
      <c r="DT1005" s="93"/>
      <c r="DU1005" s="93"/>
      <c r="DV1005" s="93"/>
      <c r="DW1005" s="93"/>
      <c r="DX1005" s="93"/>
      <c r="DY1005" s="93"/>
      <c r="DZ1005" s="93"/>
      <c r="EA1005" s="93"/>
      <c r="EB1005" s="93"/>
      <c r="EC1005" s="93"/>
      <c r="ED1005" s="93"/>
      <c r="EE1005" s="93"/>
      <c r="EF1005" s="93"/>
      <c r="EG1005" s="93"/>
      <c r="EH1005" s="93"/>
      <c r="EI1005" s="93"/>
      <c r="EJ1005" s="93"/>
      <c r="EK1005" s="93"/>
      <c r="EL1005" s="93"/>
      <c r="EM1005" s="93"/>
      <c r="EN1005" s="93"/>
      <c r="EO1005" s="93"/>
      <c r="EP1005" s="93"/>
      <c r="EQ1005" s="93"/>
      <c r="ER1005" s="93"/>
      <c r="ES1005" s="93"/>
      <c r="ET1005" s="93"/>
      <c r="EU1005" s="93"/>
      <c r="EV1005" s="93"/>
      <c r="EW1005" s="93"/>
      <c r="EX1005" s="93"/>
      <c r="EY1005" s="93"/>
      <c r="EZ1005" s="93"/>
      <c r="FA1005" s="93"/>
      <c r="FB1005" s="93"/>
      <c r="FC1005" s="93"/>
      <c r="FD1005" s="93"/>
      <c r="FE1005" s="93"/>
      <c r="FF1005" s="93"/>
      <c r="FG1005" s="93"/>
      <c r="FH1005" s="93"/>
      <c r="FI1005" s="93"/>
      <c r="FJ1005" s="93"/>
      <c r="FK1005" s="93"/>
      <c r="FL1005" s="93"/>
      <c r="FM1005" s="93"/>
      <c r="FN1005" s="93"/>
      <c r="FO1005" s="93"/>
      <c r="FP1005" s="93"/>
      <c r="FQ1005" s="93"/>
      <c r="FR1005" s="93"/>
      <c r="FS1005" s="93"/>
      <c r="FT1005" s="93"/>
      <c r="FU1005" s="93"/>
      <c r="FV1005" s="93"/>
      <c r="FW1005" s="93"/>
      <c r="FX1005" s="93"/>
      <c r="FY1005" s="93"/>
      <c r="FZ1005" s="93"/>
      <c r="GA1005" s="93"/>
      <c r="GB1005" s="93"/>
      <c r="GC1005" s="93"/>
      <c r="GD1005" s="93"/>
      <c r="GE1005" s="93"/>
      <c r="GF1005" s="93"/>
      <c r="GG1005" s="93"/>
      <c r="GH1005" s="93"/>
      <c r="GI1005" s="93"/>
      <c r="GJ1005" s="93"/>
      <c r="GK1005" s="93"/>
      <c r="GL1005" s="93"/>
      <c r="GM1005" s="93"/>
      <c r="GN1005" s="93"/>
      <c r="GO1005" s="93"/>
      <c r="GP1005" s="93"/>
      <c r="GQ1005" s="93"/>
      <c r="GR1005" s="93"/>
      <c r="GS1005" s="93"/>
      <c r="GT1005" s="93"/>
      <c r="GU1005" s="93"/>
      <c r="GV1005" s="93"/>
      <c r="GW1005" s="93"/>
      <c r="GX1005" s="93"/>
      <c r="GY1005" s="93"/>
      <c r="GZ1005" s="93"/>
      <c r="HA1005" s="93"/>
      <c r="HB1005" s="93"/>
      <c r="HC1005" s="93"/>
      <c r="HD1005" s="93"/>
      <c r="HE1005" s="93"/>
      <c r="HF1005" s="93"/>
      <c r="HG1005" s="93"/>
      <c r="HH1005" s="93"/>
      <c r="HI1005" s="93"/>
      <c r="HJ1005" s="93"/>
      <c r="HK1005" s="93"/>
      <c r="HL1005" s="93"/>
      <c r="HM1005" s="93"/>
      <c r="HN1005" s="93"/>
      <c r="HO1005" s="93"/>
      <c r="HP1005" s="93"/>
      <c r="HQ1005" s="93"/>
      <c r="HR1005" s="93"/>
      <c r="HS1005" s="93"/>
      <c r="HT1005" s="93"/>
      <c r="HU1005" s="93"/>
      <c r="HV1005" s="93"/>
      <c r="HW1005" s="93"/>
      <c r="HX1005" s="93"/>
      <c r="HY1005" s="93"/>
      <c r="HZ1005" s="93"/>
      <c r="IA1005" s="93"/>
      <c r="IB1005" s="93"/>
      <c r="IC1005" s="93"/>
      <c r="ID1005" s="93"/>
      <c r="IE1005" s="93"/>
      <c r="IF1005" s="93"/>
      <c r="IG1005" s="93"/>
      <c r="IH1005" s="93"/>
      <c r="II1005" s="93"/>
      <c r="IJ1005" s="93"/>
      <c r="IK1005" s="93"/>
      <c r="IL1005" s="93"/>
      <c r="IM1005" s="93"/>
      <c r="IN1005" s="93"/>
      <c r="IO1005" s="93"/>
      <c r="IP1005" s="93"/>
      <c r="IQ1005" s="93"/>
      <c r="IR1005" s="93"/>
      <c r="IS1005" s="93"/>
      <c r="IT1005" s="93"/>
      <c r="IU1005" s="93"/>
      <c r="IV1005" s="93"/>
      <c r="IW1005" s="93"/>
      <c r="IX1005" s="93"/>
      <c r="IY1005" s="93"/>
      <c r="IZ1005" s="93"/>
      <c r="JA1005" s="93"/>
      <c r="JB1005" s="93"/>
      <c r="JC1005" s="93"/>
    </row>
    <row r="1006" spans="1:263" s="19" customFormat="1" ht="25.5" x14ac:dyDescent="0.2">
      <c r="A1006" s="225">
        <v>43124</v>
      </c>
      <c r="B1006" s="83" t="s">
        <v>1993</v>
      </c>
      <c r="C1006" s="83" t="s">
        <v>1932</v>
      </c>
      <c r="D1006" s="83" t="s">
        <v>140</v>
      </c>
      <c r="E1006" s="112" t="s">
        <v>2282</v>
      </c>
      <c r="F1006" s="120"/>
      <c r="G1006" s="122"/>
      <c r="H1006" s="225" t="s">
        <v>1994</v>
      </c>
      <c r="I1006" s="225" t="str">
        <f t="shared" si="56"/>
        <v>OH</v>
      </c>
      <c r="J1006" s="225" t="str">
        <f t="shared" si="57"/>
        <v>VA</v>
      </c>
      <c r="K1006" s="231" t="str">
        <f t="shared" si="58"/>
        <v>Northeast</v>
      </c>
      <c r="L1006" s="225" t="str">
        <f>INDEX('State '!$A$1:$C$62,MATCH($I1006,'State '!$B:$B,0),3)</f>
        <v>Northeast</v>
      </c>
      <c r="M1006" s="225" t="str">
        <f>INDEX('State '!$A$1:$C$62,MATCH($J1006,'State '!$B:$B,0),3)</f>
        <v>Northeast</v>
      </c>
      <c r="N1006" s="225"/>
      <c r="O1006" s="178">
        <v>500</v>
      </c>
      <c r="P1006" s="200"/>
      <c r="Q1006" s="118">
        <v>2000</v>
      </c>
      <c r="R1006" s="66"/>
      <c r="S1006" s="113" t="s">
        <v>135</v>
      </c>
      <c r="T1006" s="114" t="s">
        <v>381</v>
      </c>
      <c r="U1006" s="115" t="s">
        <v>382</v>
      </c>
      <c r="V1006" s="225" t="s">
        <v>2239</v>
      </c>
      <c r="W1006" s="223"/>
      <c r="X1006" s="223"/>
      <c r="Y1006" s="226"/>
      <c r="AC1006" s="93"/>
      <c r="AD1006" s="93"/>
      <c r="AE1006" s="93"/>
      <c r="AF1006" s="93"/>
      <c r="AG1006" s="93"/>
      <c r="AH1006" s="93"/>
      <c r="AI1006" s="93"/>
      <c r="AJ1006" s="93"/>
      <c r="AK1006" s="93"/>
      <c r="AL1006" s="93"/>
      <c r="AM1006" s="93"/>
      <c r="AN1006" s="93"/>
      <c r="AO1006" s="93"/>
      <c r="AP1006" s="93"/>
      <c r="AQ1006" s="93"/>
      <c r="AR1006" s="93"/>
      <c r="AS1006" s="93"/>
      <c r="AT1006" s="93"/>
      <c r="AU1006" s="93"/>
      <c r="AV1006" s="93"/>
      <c r="AW1006" s="93"/>
      <c r="AX1006" s="93"/>
      <c r="AY1006" s="93"/>
      <c r="AZ1006" s="93"/>
      <c r="BA1006" s="93"/>
      <c r="BB1006" s="93"/>
      <c r="BC1006" s="93"/>
      <c r="BD1006" s="93"/>
      <c r="BE1006" s="93"/>
      <c r="BF1006" s="93"/>
      <c r="BG1006" s="93"/>
      <c r="BH1006" s="93"/>
      <c r="BI1006" s="93"/>
      <c r="BJ1006" s="93"/>
      <c r="BK1006" s="93"/>
      <c r="BL1006" s="93"/>
      <c r="BM1006" s="93"/>
      <c r="BN1006" s="93"/>
      <c r="BO1006" s="93"/>
      <c r="BP1006" s="93"/>
      <c r="BQ1006" s="93"/>
      <c r="BR1006" s="93"/>
      <c r="BS1006" s="93"/>
      <c r="BT1006" s="93"/>
      <c r="BU1006" s="93"/>
      <c r="BV1006" s="93"/>
      <c r="BW1006" s="93"/>
      <c r="BX1006" s="93"/>
      <c r="BY1006" s="93"/>
      <c r="BZ1006" s="93"/>
      <c r="CA1006" s="93"/>
      <c r="CB1006" s="93"/>
      <c r="CC1006" s="93"/>
      <c r="CD1006" s="93"/>
      <c r="CE1006" s="93"/>
      <c r="CF1006" s="93"/>
      <c r="CG1006" s="93"/>
      <c r="CH1006" s="93"/>
      <c r="CI1006" s="93"/>
      <c r="CJ1006" s="93"/>
      <c r="CK1006" s="93"/>
      <c r="CL1006" s="93"/>
      <c r="CM1006" s="93"/>
      <c r="CN1006" s="93"/>
      <c r="CO1006" s="93"/>
      <c r="CP1006" s="93"/>
      <c r="CQ1006" s="93"/>
      <c r="CR1006" s="93"/>
      <c r="CS1006" s="93"/>
      <c r="CT1006" s="93"/>
      <c r="CU1006" s="93"/>
      <c r="CV1006" s="93"/>
      <c r="CW1006" s="93"/>
      <c r="CX1006" s="93"/>
      <c r="CY1006" s="93"/>
      <c r="CZ1006" s="93"/>
      <c r="DA1006" s="93"/>
      <c r="DB1006" s="93"/>
      <c r="DC1006" s="93"/>
      <c r="DD1006" s="93"/>
      <c r="DE1006" s="93"/>
      <c r="DF1006" s="93"/>
      <c r="DG1006" s="93"/>
      <c r="DH1006" s="93"/>
      <c r="DI1006" s="93"/>
      <c r="DJ1006" s="93"/>
      <c r="DK1006" s="93"/>
      <c r="DL1006" s="93"/>
      <c r="DM1006" s="93"/>
      <c r="DN1006" s="93"/>
      <c r="DO1006" s="93"/>
      <c r="DP1006" s="93"/>
      <c r="DQ1006" s="93"/>
      <c r="DR1006" s="93"/>
      <c r="DS1006" s="93"/>
      <c r="DT1006" s="93"/>
      <c r="DU1006" s="93"/>
      <c r="DV1006" s="93"/>
      <c r="DW1006" s="93"/>
      <c r="DX1006" s="93"/>
      <c r="DY1006" s="93"/>
      <c r="DZ1006" s="93"/>
      <c r="EA1006" s="93"/>
      <c r="EB1006" s="93"/>
      <c r="EC1006" s="93"/>
      <c r="ED1006" s="93"/>
      <c r="EE1006" s="93"/>
      <c r="EF1006" s="93"/>
      <c r="EG1006" s="93"/>
      <c r="EH1006" s="93"/>
      <c r="EI1006" s="93"/>
      <c r="EJ1006" s="93"/>
      <c r="EK1006" s="93"/>
      <c r="EL1006" s="93"/>
      <c r="EM1006" s="93"/>
      <c r="EN1006" s="93"/>
      <c r="EO1006" s="93"/>
      <c r="EP1006" s="93"/>
      <c r="EQ1006" s="93"/>
      <c r="ER1006" s="93"/>
      <c r="ES1006" s="93"/>
      <c r="ET1006" s="93"/>
      <c r="EU1006" s="93"/>
      <c r="EV1006" s="93"/>
      <c r="EW1006" s="93"/>
      <c r="EX1006" s="93"/>
      <c r="EY1006" s="93"/>
      <c r="EZ1006" s="93"/>
      <c r="FA1006" s="93"/>
      <c r="FB1006" s="93"/>
      <c r="FC1006" s="93"/>
      <c r="FD1006" s="93"/>
      <c r="FE1006" s="93"/>
      <c r="FF1006" s="93"/>
      <c r="FG1006" s="93"/>
      <c r="FH1006" s="93"/>
      <c r="FI1006" s="93"/>
      <c r="FJ1006" s="93"/>
      <c r="FK1006" s="93"/>
      <c r="FL1006" s="93"/>
      <c r="FM1006" s="93"/>
      <c r="FN1006" s="93"/>
      <c r="FO1006" s="93"/>
      <c r="FP1006" s="93"/>
      <c r="FQ1006" s="93"/>
      <c r="FR1006" s="93"/>
      <c r="FS1006" s="93"/>
      <c r="FT1006" s="93"/>
      <c r="FU1006" s="93"/>
      <c r="FV1006" s="93"/>
      <c r="FW1006" s="93"/>
      <c r="FX1006" s="93"/>
      <c r="FY1006" s="93"/>
      <c r="FZ1006" s="93"/>
      <c r="GA1006" s="93"/>
      <c r="GB1006" s="93"/>
      <c r="GC1006" s="93"/>
      <c r="GD1006" s="93"/>
      <c r="GE1006" s="93"/>
      <c r="GF1006" s="93"/>
      <c r="GG1006" s="93"/>
      <c r="GH1006" s="93"/>
      <c r="GI1006" s="93"/>
      <c r="GJ1006" s="93"/>
      <c r="GK1006" s="93"/>
      <c r="GL1006" s="93"/>
      <c r="GM1006" s="93"/>
      <c r="GN1006" s="93"/>
      <c r="GO1006" s="93"/>
      <c r="GP1006" s="93"/>
      <c r="GQ1006" s="93"/>
      <c r="GR1006" s="93"/>
      <c r="GS1006" s="93"/>
      <c r="GT1006" s="93"/>
      <c r="GU1006" s="93"/>
      <c r="GV1006" s="93"/>
      <c r="GW1006" s="93"/>
      <c r="GX1006" s="93"/>
      <c r="GY1006" s="93"/>
      <c r="GZ1006" s="93"/>
      <c r="HA1006" s="93"/>
      <c r="HB1006" s="93"/>
      <c r="HC1006" s="93"/>
      <c r="HD1006" s="93"/>
      <c r="HE1006" s="93"/>
      <c r="HF1006" s="93"/>
      <c r="HG1006" s="93"/>
      <c r="HH1006" s="93"/>
      <c r="HI1006" s="93"/>
      <c r="HJ1006" s="93"/>
      <c r="HK1006" s="93"/>
      <c r="HL1006" s="93"/>
      <c r="HM1006" s="93"/>
      <c r="HN1006" s="93"/>
      <c r="HO1006" s="93"/>
      <c r="HP1006" s="93"/>
      <c r="HQ1006" s="93"/>
      <c r="HR1006" s="93"/>
      <c r="HS1006" s="93"/>
      <c r="HT1006" s="93"/>
      <c r="HU1006" s="93"/>
      <c r="HV1006" s="93"/>
      <c r="HW1006" s="93"/>
      <c r="HX1006" s="93"/>
      <c r="HY1006" s="93"/>
      <c r="HZ1006" s="93"/>
      <c r="IA1006" s="93"/>
      <c r="IB1006" s="93"/>
      <c r="IC1006" s="93"/>
      <c r="ID1006" s="93"/>
      <c r="IE1006" s="93"/>
      <c r="IF1006" s="93"/>
      <c r="IG1006" s="93"/>
      <c r="IH1006" s="93"/>
      <c r="II1006" s="93"/>
      <c r="IJ1006" s="93"/>
      <c r="IK1006" s="93"/>
      <c r="IL1006" s="93"/>
      <c r="IM1006" s="93"/>
      <c r="IN1006" s="93"/>
      <c r="IO1006" s="93"/>
      <c r="IP1006" s="93"/>
      <c r="IQ1006" s="93"/>
      <c r="IR1006" s="93"/>
      <c r="IS1006" s="93"/>
      <c r="IT1006" s="93"/>
      <c r="IU1006" s="93"/>
      <c r="IV1006" s="93"/>
      <c r="IW1006" s="93"/>
      <c r="IX1006" s="93"/>
      <c r="IY1006" s="93"/>
      <c r="IZ1006" s="93"/>
      <c r="JA1006" s="93"/>
      <c r="JB1006" s="93"/>
      <c r="JC1006" s="93"/>
    </row>
    <row r="1007" spans="1:263" s="19" customFormat="1" x14ac:dyDescent="0.2">
      <c r="A1007" s="171">
        <v>42853</v>
      </c>
      <c r="B1007" s="172" t="s">
        <v>2304</v>
      </c>
      <c r="C1007" s="172" t="s">
        <v>2305</v>
      </c>
      <c r="D1007" s="172" t="s">
        <v>140</v>
      </c>
      <c r="E1007" s="173" t="s">
        <v>143</v>
      </c>
      <c r="F1007" s="174">
        <v>42644</v>
      </c>
      <c r="G1007" s="181">
        <v>2016</v>
      </c>
      <c r="H1007" s="171" t="s">
        <v>6</v>
      </c>
      <c r="I1007" s="171" t="str">
        <f t="shared" si="56"/>
        <v>TX</v>
      </c>
      <c r="J1007" s="171" t="str">
        <f t="shared" si="57"/>
        <v>TX</v>
      </c>
      <c r="K1007" s="171" t="str">
        <f t="shared" si="58"/>
        <v>South Central</v>
      </c>
      <c r="L1007" s="171" t="str">
        <f>INDEX('State '!$A$1:$C$62,MATCH($I1007,'State '!$B:$B,0),3)</f>
        <v>South Central</v>
      </c>
      <c r="M1007" s="171" t="str">
        <f>INDEX('State '!$A$1:$C$62,MATCH($J1007,'State '!$B:$B,0),3)</f>
        <v>South Central</v>
      </c>
      <c r="N1007" s="171"/>
      <c r="O1007" s="178" t="s">
        <v>2306</v>
      </c>
      <c r="P1007" s="177"/>
      <c r="Q1007" s="177">
        <v>260</v>
      </c>
      <c r="R1007" s="178"/>
      <c r="S1007" s="179" t="s">
        <v>138</v>
      </c>
      <c r="T1007" s="171" t="s">
        <v>381</v>
      </c>
      <c r="U1007" s="180"/>
      <c r="V1007" s="171" t="s">
        <v>2236</v>
      </c>
      <c r="W1007" s="170"/>
      <c r="X1007" s="170"/>
      <c r="Y1007" s="170"/>
    </row>
    <row r="1008" spans="1:263" s="219" customFormat="1" x14ac:dyDescent="0.2">
      <c r="A1008" s="102">
        <v>43689</v>
      </c>
      <c r="B1008" s="223" t="s">
        <v>2584</v>
      </c>
      <c r="C1008" s="223" t="s">
        <v>239</v>
      </c>
      <c r="D1008" s="223" t="s">
        <v>134</v>
      </c>
      <c r="E1008" s="223" t="s">
        <v>143</v>
      </c>
      <c r="F1008" s="63">
        <v>43686</v>
      </c>
      <c r="G1008" s="104">
        <v>2019</v>
      </c>
      <c r="H1008" s="225" t="s">
        <v>0</v>
      </c>
      <c r="I1008" s="225" t="str">
        <f t="shared" si="56"/>
        <v>LA</v>
      </c>
      <c r="J1008" s="225" t="str">
        <f t="shared" si="57"/>
        <v>LA</v>
      </c>
      <c r="K1008" s="231" t="str">
        <f t="shared" si="58"/>
        <v>South Central</v>
      </c>
      <c r="L1008" s="225" t="str">
        <f>INDEX('State '!$A$1:$C$62,MATCH($I1008,'State '!$B:$B,0),3)</f>
        <v>South Central</v>
      </c>
      <c r="M1008" s="225" t="str">
        <f>INDEX('State '!$A$1:$C$62,MATCH($J1008,'State '!$B:$B,0),3)</f>
        <v>South Central</v>
      </c>
      <c r="N1008" s="225"/>
      <c r="O1008" s="178">
        <v>56</v>
      </c>
      <c r="P1008" s="199">
        <v>0.3</v>
      </c>
      <c r="Q1008" s="165">
        <v>200</v>
      </c>
      <c r="R1008" s="104">
        <v>16</v>
      </c>
      <c r="S1008" s="225" t="s">
        <v>135</v>
      </c>
      <c r="T1008" s="225" t="s">
        <v>381</v>
      </c>
      <c r="U1008" s="225" t="s">
        <v>2585</v>
      </c>
      <c r="V1008" s="225" t="s">
        <v>2236</v>
      </c>
      <c r="W1008" s="223" t="s">
        <v>2586</v>
      </c>
      <c r="X1008" s="223" t="s">
        <v>2905</v>
      </c>
      <c r="Y1008" s="226"/>
    </row>
    <row r="1009" spans="1:261" s="219" customFormat="1" x14ac:dyDescent="0.2">
      <c r="A1009" s="193">
        <v>41558</v>
      </c>
      <c r="B1009" s="184" t="s">
        <v>1958</v>
      </c>
      <c r="C1009" s="184" t="s">
        <v>218</v>
      </c>
      <c r="D1009" s="184" t="s">
        <v>134</v>
      </c>
      <c r="E1009" s="184" t="s">
        <v>143</v>
      </c>
      <c r="F1009" s="185">
        <v>41912</v>
      </c>
      <c r="G1009" s="177">
        <v>2014</v>
      </c>
      <c r="H1009" s="171" t="s">
        <v>55</v>
      </c>
      <c r="I1009" s="171" t="str">
        <f t="shared" si="56"/>
        <v>DE</v>
      </c>
      <c r="J1009" s="171" t="str">
        <f t="shared" si="57"/>
        <v>DE</v>
      </c>
      <c r="K1009" s="171" t="str">
        <f t="shared" si="58"/>
        <v>Northeast</v>
      </c>
      <c r="L1009" s="171" t="str">
        <f>INDEX('State '!$A$1:$C$62,MATCH($I1009,'State '!$B:$B,0),3)</f>
        <v>Northeast</v>
      </c>
      <c r="M1009" s="171" t="str">
        <f>INDEX('State '!$A$1:$C$62,MATCH($J1009,'State '!$B:$B,0),3)</f>
        <v>Northeast</v>
      </c>
      <c r="N1009" s="171"/>
      <c r="O1009" s="178">
        <v>11.2</v>
      </c>
      <c r="P1009" s="178">
        <v>5.5</v>
      </c>
      <c r="Q1009" s="178">
        <v>55</v>
      </c>
      <c r="R1009" s="177">
        <v>16</v>
      </c>
      <c r="S1009" s="171" t="s">
        <v>135</v>
      </c>
      <c r="T1009" s="171" t="s">
        <v>381</v>
      </c>
      <c r="U1009" s="171" t="s">
        <v>2123</v>
      </c>
      <c r="V1009" s="171"/>
      <c r="W1009" s="208"/>
      <c r="X1009" s="208"/>
      <c r="Y1009" s="170"/>
    </row>
    <row r="1010" spans="1:261" x14ac:dyDescent="0.2">
      <c r="A1010" s="193">
        <v>42613</v>
      </c>
      <c r="B1010" s="172" t="s">
        <v>2173</v>
      </c>
      <c r="C1010" s="172" t="s">
        <v>218</v>
      </c>
      <c r="D1010" s="172" t="s">
        <v>140</v>
      </c>
      <c r="E1010" s="173" t="s">
        <v>143</v>
      </c>
      <c r="F1010" s="174">
        <v>42804</v>
      </c>
      <c r="G1010" s="181">
        <v>2017</v>
      </c>
      <c r="H1010" s="171" t="s">
        <v>823</v>
      </c>
      <c r="I1010" s="171" t="str">
        <f t="shared" si="56"/>
        <v>PA</v>
      </c>
      <c r="J1010" s="171" t="str">
        <f t="shared" si="57"/>
        <v>DE</v>
      </c>
      <c r="K1010" s="176" t="str">
        <f t="shared" si="58"/>
        <v>Northeast</v>
      </c>
      <c r="L1010" s="171" t="str">
        <f>INDEX('State '!$A$1:$C$62,MATCH($I1010,'State '!$B:$B,0),3)</f>
        <v>Northeast</v>
      </c>
      <c r="M1010" s="171" t="str">
        <f>INDEX('State '!$A$1:$C$62,MATCH($J1010,'State '!$B:$B,0),3)</f>
        <v>Northeast</v>
      </c>
      <c r="N1010" s="171"/>
      <c r="O1010" s="178">
        <v>35.210999999999999</v>
      </c>
      <c r="P1010" s="177">
        <v>7</v>
      </c>
      <c r="Q1010" s="177">
        <v>45</v>
      </c>
      <c r="R1010" s="178">
        <v>16</v>
      </c>
      <c r="S1010" s="179" t="s">
        <v>135</v>
      </c>
      <c r="T1010" s="176" t="s">
        <v>381</v>
      </c>
      <c r="U1010" s="180" t="s">
        <v>2174</v>
      </c>
      <c r="V1010" s="171" t="s">
        <v>2239</v>
      </c>
      <c r="W1010" s="170"/>
      <c r="X1010" s="170"/>
      <c r="Y1010" s="170"/>
    </row>
    <row r="1011" spans="1:261" s="19" customFormat="1" x14ac:dyDescent="0.2">
      <c r="A1011" s="193">
        <v>39990</v>
      </c>
      <c r="B1011" s="184" t="s">
        <v>771</v>
      </c>
      <c r="C1011" s="184" t="s">
        <v>263</v>
      </c>
      <c r="D1011" s="184" t="s">
        <v>140</v>
      </c>
      <c r="E1011" s="184" t="s">
        <v>143</v>
      </c>
      <c r="F1011" s="185">
        <v>39767</v>
      </c>
      <c r="G1011" s="177">
        <v>2008</v>
      </c>
      <c r="H1011" s="171" t="s">
        <v>25</v>
      </c>
      <c r="I1011" s="171" t="str">
        <f t="shared" si="56"/>
        <v>CO</v>
      </c>
      <c r="J1011" s="171" t="str">
        <f t="shared" si="57"/>
        <v>CO</v>
      </c>
      <c r="K1011" s="171" t="str">
        <f t="shared" si="58"/>
        <v>Mountain</v>
      </c>
      <c r="L1011" s="171" t="str">
        <f>INDEX('State '!$A$1:$C$62,MATCH($I1011,'State '!$B:$B,0),3)</f>
        <v>Mountain</v>
      </c>
      <c r="M1011" s="171" t="str">
        <f>INDEX('State '!$A$1:$C$62,MATCH($J1011,'State '!$B:$B,0),3)</f>
        <v>Mountain</v>
      </c>
      <c r="N1011" s="171"/>
      <c r="O1011" s="178">
        <v>58</v>
      </c>
      <c r="P1011" s="178">
        <v>5.88</v>
      </c>
      <c r="Q1011" s="178">
        <v>2565</v>
      </c>
      <c r="R1011" s="177">
        <v>30</v>
      </c>
      <c r="S1011" s="171" t="s">
        <v>135</v>
      </c>
      <c r="T1011" s="171" t="s">
        <v>381</v>
      </c>
      <c r="U1011" s="171" t="s">
        <v>772</v>
      </c>
      <c r="V1011" s="171"/>
      <c r="W1011" s="176"/>
      <c r="X1011" s="170"/>
      <c r="Y1011" s="170"/>
      <c r="Z1011" s="106"/>
      <c r="AA1011" s="93"/>
      <c r="AB1011" s="93"/>
      <c r="AC1011" s="93"/>
      <c r="AD1011" s="93"/>
      <c r="AE1011" s="93"/>
      <c r="AF1011" s="93"/>
      <c r="AG1011" s="93"/>
      <c r="AH1011" s="93"/>
      <c r="AI1011" s="93"/>
      <c r="AJ1011" s="93"/>
      <c r="AK1011" s="93"/>
      <c r="AL1011" s="93"/>
      <c r="AM1011" s="93"/>
      <c r="AN1011" s="93"/>
      <c r="AO1011" s="93"/>
      <c r="AP1011" s="93"/>
      <c r="AQ1011" s="93"/>
      <c r="AR1011" s="93"/>
      <c r="AS1011" s="93"/>
      <c r="AT1011" s="93"/>
      <c r="AU1011" s="93"/>
      <c r="AV1011" s="93"/>
      <c r="AW1011" s="93"/>
      <c r="AX1011" s="93"/>
      <c r="AY1011" s="93"/>
      <c r="AZ1011" s="93"/>
      <c r="BA1011" s="93"/>
      <c r="BB1011" s="93"/>
      <c r="BC1011" s="93"/>
      <c r="BD1011" s="93"/>
      <c r="BE1011" s="93"/>
      <c r="BF1011" s="93"/>
      <c r="BG1011" s="93"/>
      <c r="BH1011" s="93"/>
      <c r="BI1011" s="93"/>
      <c r="BJ1011" s="93"/>
      <c r="BK1011" s="93"/>
      <c r="BL1011" s="93"/>
      <c r="BM1011" s="93"/>
      <c r="BN1011" s="93"/>
      <c r="BO1011" s="93"/>
      <c r="BP1011" s="93"/>
      <c r="BQ1011" s="93"/>
      <c r="BR1011" s="93"/>
      <c r="BS1011" s="93"/>
      <c r="BT1011" s="93"/>
      <c r="BU1011" s="93"/>
      <c r="BV1011" s="93"/>
      <c r="BW1011" s="93"/>
      <c r="BX1011" s="93"/>
      <c r="BY1011" s="93"/>
      <c r="BZ1011" s="93"/>
      <c r="CA1011" s="93"/>
      <c r="CB1011" s="93"/>
      <c r="CC1011" s="93"/>
      <c r="CD1011" s="93"/>
      <c r="CE1011" s="93"/>
      <c r="CF1011" s="93"/>
      <c r="CG1011" s="93"/>
      <c r="CH1011" s="93"/>
      <c r="CI1011" s="93"/>
      <c r="CJ1011" s="93"/>
      <c r="CK1011" s="93"/>
      <c r="CL1011" s="93"/>
      <c r="CM1011" s="93"/>
      <c r="CN1011" s="93"/>
      <c r="CO1011" s="93"/>
      <c r="CP1011" s="93"/>
      <c r="CQ1011" s="93"/>
      <c r="CR1011" s="93"/>
      <c r="CS1011" s="93"/>
      <c r="CT1011" s="93"/>
      <c r="CU1011" s="93"/>
      <c r="CV1011" s="93"/>
      <c r="CW1011" s="93"/>
      <c r="CX1011" s="93"/>
      <c r="CY1011" s="93"/>
      <c r="CZ1011" s="93"/>
      <c r="DA1011" s="93"/>
      <c r="DB1011" s="93"/>
      <c r="DC1011" s="93"/>
      <c r="DD1011" s="93"/>
      <c r="DE1011" s="93"/>
      <c r="DF1011" s="93"/>
      <c r="DG1011" s="93"/>
      <c r="DH1011" s="93"/>
      <c r="DI1011" s="93"/>
      <c r="DJ1011" s="93"/>
      <c r="DK1011" s="93"/>
      <c r="DL1011" s="93"/>
      <c r="DM1011" s="93"/>
      <c r="DN1011" s="93"/>
      <c r="DO1011" s="93"/>
      <c r="DP1011" s="93"/>
      <c r="DQ1011" s="93"/>
      <c r="DR1011" s="93"/>
      <c r="DS1011" s="93"/>
      <c r="DT1011" s="93"/>
      <c r="DU1011" s="93"/>
      <c r="DV1011" s="93"/>
      <c r="DW1011" s="93"/>
      <c r="DX1011" s="93"/>
      <c r="DY1011" s="93"/>
      <c r="DZ1011" s="93"/>
      <c r="EA1011" s="93"/>
      <c r="EB1011" s="93"/>
      <c r="EC1011" s="93"/>
      <c r="ED1011" s="93"/>
      <c r="EE1011" s="93"/>
      <c r="EF1011" s="93"/>
      <c r="EG1011" s="93"/>
      <c r="EH1011" s="93"/>
      <c r="EI1011" s="93"/>
      <c r="EJ1011" s="93"/>
      <c r="EK1011" s="93"/>
      <c r="EL1011" s="93"/>
      <c r="EM1011" s="93"/>
      <c r="EN1011" s="93"/>
      <c r="EO1011" s="93"/>
      <c r="EP1011" s="93"/>
      <c r="EQ1011" s="93"/>
      <c r="ER1011" s="93"/>
      <c r="ES1011" s="93"/>
      <c r="ET1011" s="93"/>
      <c r="EU1011" s="93"/>
      <c r="EV1011" s="93"/>
      <c r="EW1011" s="93"/>
      <c r="EX1011" s="93"/>
      <c r="EY1011" s="93"/>
      <c r="EZ1011" s="93"/>
      <c r="FA1011" s="93"/>
      <c r="FB1011" s="93"/>
      <c r="FC1011" s="93"/>
      <c r="FD1011" s="93"/>
      <c r="FE1011" s="93"/>
      <c r="FF1011" s="93"/>
      <c r="FG1011" s="93"/>
      <c r="FH1011" s="93"/>
      <c r="FI1011" s="93"/>
      <c r="FJ1011" s="93"/>
      <c r="FK1011" s="93"/>
      <c r="FL1011" s="93"/>
      <c r="FM1011" s="93"/>
      <c r="FN1011" s="93"/>
      <c r="FO1011" s="93"/>
      <c r="FP1011" s="93"/>
      <c r="FQ1011" s="93"/>
      <c r="FR1011" s="93"/>
      <c r="FS1011" s="93"/>
      <c r="FT1011" s="93"/>
      <c r="FU1011" s="93"/>
      <c r="FV1011" s="93"/>
      <c r="FW1011" s="93"/>
      <c r="FX1011" s="93"/>
      <c r="FY1011" s="93"/>
      <c r="FZ1011" s="93"/>
      <c r="GA1011" s="93"/>
      <c r="GB1011" s="93"/>
      <c r="GC1011" s="93"/>
      <c r="GD1011" s="93"/>
      <c r="GE1011" s="93"/>
      <c r="GF1011" s="93"/>
      <c r="GG1011" s="93"/>
      <c r="GH1011" s="93"/>
      <c r="GI1011" s="93"/>
      <c r="GJ1011" s="93"/>
      <c r="GK1011" s="93"/>
      <c r="GL1011" s="93"/>
      <c r="GM1011" s="93"/>
      <c r="GN1011" s="93"/>
      <c r="GO1011" s="93"/>
      <c r="GP1011" s="93"/>
      <c r="GQ1011" s="93"/>
      <c r="GR1011" s="93"/>
      <c r="GS1011" s="93"/>
      <c r="GT1011" s="93"/>
      <c r="GU1011" s="93"/>
      <c r="GV1011" s="93"/>
      <c r="GW1011" s="93"/>
      <c r="GX1011" s="93"/>
      <c r="GY1011" s="93"/>
      <c r="GZ1011" s="93"/>
      <c r="HA1011" s="93"/>
      <c r="HB1011" s="93"/>
      <c r="HC1011" s="93"/>
      <c r="HD1011" s="93"/>
      <c r="HE1011" s="93"/>
      <c r="HF1011" s="93"/>
      <c r="HG1011" s="93"/>
      <c r="HH1011" s="93"/>
      <c r="HI1011" s="93"/>
      <c r="HJ1011" s="93"/>
      <c r="HK1011" s="93"/>
      <c r="HL1011" s="93"/>
      <c r="HM1011" s="93"/>
      <c r="HN1011" s="93"/>
      <c r="HO1011" s="93"/>
      <c r="HP1011" s="93"/>
      <c r="HQ1011" s="93"/>
      <c r="HR1011" s="93"/>
      <c r="HS1011" s="93"/>
      <c r="HT1011" s="93"/>
      <c r="HU1011" s="93"/>
      <c r="HV1011" s="93"/>
      <c r="HW1011" s="93"/>
      <c r="HX1011" s="93"/>
      <c r="HY1011" s="93"/>
      <c r="HZ1011" s="93"/>
      <c r="IA1011" s="93"/>
      <c r="IB1011" s="93"/>
      <c r="IC1011" s="93"/>
      <c r="ID1011" s="93"/>
      <c r="IE1011" s="93"/>
      <c r="IF1011" s="93"/>
      <c r="IG1011" s="93"/>
      <c r="IH1011" s="93"/>
      <c r="II1011" s="93"/>
      <c r="IJ1011" s="93"/>
      <c r="IK1011" s="93"/>
      <c r="IL1011" s="93"/>
      <c r="IM1011" s="93"/>
      <c r="IN1011" s="93"/>
      <c r="IO1011" s="93"/>
      <c r="IP1011" s="93"/>
      <c r="IQ1011" s="93"/>
      <c r="IR1011" s="93"/>
      <c r="IS1011" s="93"/>
      <c r="IT1011" s="93"/>
      <c r="IU1011" s="93"/>
      <c r="IV1011" s="93"/>
      <c r="IW1011" s="93"/>
      <c r="IX1011" s="93"/>
      <c r="IY1011" s="93"/>
      <c r="IZ1011" s="93"/>
      <c r="JA1011" s="93"/>
    </row>
    <row r="1012" spans="1:261" ht="38.25" x14ac:dyDescent="0.2">
      <c r="A1012" s="102">
        <v>44158</v>
      </c>
      <c r="B1012" s="223" t="s">
        <v>2943</v>
      </c>
      <c r="C1012" s="223" t="s">
        <v>2944</v>
      </c>
      <c r="D1012" s="223" t="s">
        <v>136</v>
      </c>
      <c r="E1012" s="223" t="s">
        <v>143</v>
      </c>
      <c r="F1012" s="63">
        <v>44158</v>
      </c>
      <c r="G1012" s="104">
        <v>2020</v>
      </c>
      <c r="H1012" s="225" t="s">
        <v>41</v>
      </c>
      <c r="I1012" s="225" t="str">
        <f t="shared" si="56"/>
        <v>MI</v>
      </c>
      <c r="J1012" s="225" t="str">
        <f t="shared" si="57"/>
        <v>MI</v>
      </c>
      <c r="K1012" s="231" t="str">
        <f t="shared" si="58"/>
        <v>Midwest</v>
      </c>
      <c r="L1012" s="225" t="str">
        <f>INDEX('State '!$A$1:$C$62,MATCH($I1012,'State '!$B:$B,0),3)</f>
        <v>Midwest</v>
      </c>
      <c r="M1012" s="225" t="str">
        <f>INDEX('State '!$A$1:$C$62,MATCH($J1012,'State '!$B:$B,0),3)</f>
        <v>Midwest</v>
      </c>
      <c r="N1012" s="225"/>
      <c r="O1012" s="178">
        <v>610</v>
      </c>
      <c r="P1012" s="178">
        <v>94</v>
      </c>
      <c r="Q1012" s="165">
        <v>200</v>
      </c>
      <c r="R1012" s="104">
        <v>24</v>
      </c>
      <c r="S1012" s="109" t="s">
        <v>138</v>
      </c>
      <c r="T1012" s="225" t="s">
        <v>2945</v>
      </c>
      <c r="U1012" s="225"/>
      <c r="V1012" s="225" t="s">
        <v>2236</v>
      </c>
      <c r="W1012" s="223" t="s">
        <v>3150</v>
      </c>
      <c r="X1012" s="223" t="s">
        <v>2907</v>
      </c>
      <c r="Y1012" s="167" t="s">
        <v>3149</v>
      </c>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19"/>
      <c r="BW1012" s="19"/>
      <c r="BX1012" s="19"/>
      <c r="BY1012" s="19"/>
      <c r="BZ1012" s="19"/>
      <c r="CA1012" s="19"/>
      <c r="CB1012" s="19"/>
      <c r="CC1012" s="19"/>
      <c r="CD1012" s="19"/>
      <c r="CE1012" s="19"/>
      <c r="CF1012" s="19"/>
      <c r="CG1012" s="19"/>
      <c r="CH1012" s="19"/>
      <c r="CI1012" s="19"/>
      <c r="CJ1012" s="19"/>
      <c r="CK1012" s="19"/>
      <c r="CL1012" s="19"/>
      <c r="CM1012" s="19"/>
      <c r="CN1012" s="19"/>
      <c r="CO1012" s="19"/>
      <c r="CP1012" s="19"/>
      <c r="CQ1012" s="19"/>
      <c r="CR1012" s="19"/>
      <c r="CS1012" s="19"/>
      <c r="CT1012" s="19"/>
      <c r="CU1012" s="19"/>
      <c r="CV1012" s="19"/>
      <c r="CW1012" s="19"/>
      <c r="CX1012" s="19"/>
      <c r="CY1012" s="19"/>
      <c r="CZ1012" s="19"/>
      <c r="DA1012" s="19"/>
      <c r="DB1012" s="19"/>
      <c r="DC1012" s="19"/>
      <c r="DD1012" s="19"/>
      <c r="DE1012" s="19"/>
      <c r="DF1012" s="19"/>
      <c r="DG1012" s="19"/>
      <c r="DH1012" s="19"/>
      <c r="DI1012" s="19"/>
      <c r="DJ1012" s="19"/>
      <c r="DK1012" s="19"/>
      <c r="DL1012" s="19"/>
      <c r="DM1012" s="19"/>
      <c r="DN1012" s="19"/>
      <c r="DO1012" s="19"/>
      <c r="DP1012" s="19"/>
      <c r="DQ1012" s="19"/>
      <c r="DR1012" s="19"/>
      <c r="DS1012" s="19"/>
      <c r="DT1012" s="19"/>
      <c r="DU1012" s="19"/>
      <c r="DV1012" s="19"/>
      <c r="DW1012" s="19"/>
      <c r="DX1012" s="19"/>
      <c r="DY1012" s="19"/>
      <c r="DZ1012" s="19"/>
      <c r="EA1012" s="19"/>
      <c r="EB1012" s="19"/>
      <c r="EC1012" s="19"/>
      <c r="ED1012" s="19"/>
      <c r="EE1012" s="19"/>
      <c r="EF1012" s="19"/>
      <c r="EG1012" s="19"/>
      <c r="EH1012" s="19"/>
      <c r="EI1012" s="19"/>
      <c r="EJ1012" s="19"/>
      <c r="EK1012" s="19"/>
      <c r="EL1012" s="19"/>
      <c r="EM1012" s="19"/>
      <c r="EN1012" s="19"/>
      <c r="EO1012" s="19"/>
      <c r="EP1012" s="19"/>
      <c r="EQ1012" s="19"/>
      <c r="ER1012" s="19"/>
      <c r="ES1012" s="19"/>
      <c r="ET1012" s="19"/>
      <c r="EU1012" s="19"/>
      <c r="EV1012" s="19"/>
      <c r="EW1012" s="19"/>
      <c r="EX1012" s="19"/>
      <c r="EY1012" s="19"/>
      <c r="EZ1012" s="19"/>
      <c r="FA1012" s="19"/>
      <c r="FB1012" s="19"/>
      <c r="FC1012" s="19"/>
      <c r="FD1012" s="19"/>
      <c r="FE1012" s="19"/>
      <c r="FF1012" s="19"/>
      <c r="FG1012" s="19"/>
      <c r="FH1012" s="19"/>
      <c r="FI1012" s="19"/>
      <c r="FJ1012" s="19"/>
      <c r="FK1012" s="19"/>
      <c r="FL1012" s="19"/>
      <c r="FM1012" s="19"/>
      <c r="FN1012" s="19"/>
      <c r="FO1012" s="19"/>
      <c r="FP1012" s="19"/>
      <c r="FQ1012" s="19"/>
      <c r="FR1012" s="19"/>
      <c r="FS1012" s="19"/>
      <c r="FT1012" s="19"/>
      <c r="FU1012" s="19"/>
      <c r="FV1012" s="19"/>
      <c r="FW1012" s="19"/>
      <c r="FX1012" s="19"/>
      <c r="FY1012" s="19"/>
      <c r="FZ1012" s="19"/>
      <c r="GA1012" s="19"/>
      <c r="GB1012" s="19"/>
      <c r="GC1012" s="19"/>
      <c r="GD1012" s="19"/>
      <c r="GE1012" s="19"/>
      <c r="GF1012" s="19"/>
      <c r="GG1012" s="19"/>
      <c r="GH1012" s="19"/>
      <c r="GI1012" s="19"/>
      <c r="GJ1012" s="19"/>
      <c r="GK1012" s="19"/>
      <c r="GL1012" s="19"/>
      <c r="GM1012" s="19"/>
      <c r="GN1012" s="19"/>
      <c r="GO1012" s="19"/>
      <c r="GP1012" s="19"/>
      <c r="GQ1012" s="19"/>
      <c r="GR1012" s="19"/>
      <c r="GS1012" s="19"/>
      <c r="GT1012" s="19"/>
      <c r="GU1012" s="19"/>
      <c r="GV1012" s="19"/>
      <c r="GW1012" s="19"/>
      <c r="GX1012" s="19"/>
      <c r="GY1012" s="19"/>
      <c r="GZ1012" s="19"/>
      <c r="HA1012" s="19"/>
      <c r="HB1012" s="19"/>
      <c r="HC1012" s="19"/>
      <c r="HD1012" s="19"/>
      <c r="HE1012" s="19"/>
      <c r="HF1012" s="19"/>
      <c r="HG1012" s="19"/>
      <c r="HH1012" s="19"/>
      <c r="HI1012" s="19"/>
      <c r="HJ1012" s="19"/>
      <c r="HK1012" s="19"/>
      <c r="HL1012" s="19"/>
      <c r="HM1012" s="19"/>
      <c r="HN1012" s="19"/>
      <c r="HO1012" s="19"/>
      <c r="HP1012" s="19"/>
      <c r="HQ1012" s="19"/>
      <c r="HR1012" s="19"/>
      <c r="HS1012" s="19"/>
      <c r="HT1012" s="19"/>
      <c r="HU1012" s="19"/>
      <c r="HV1012" s="19"/>
      <c r="HW1012" s="19"/>
      <c r="HX1012" s="19"/>
      <c r="HY1012" s="19"/>
      <c r="HZ1012" s="19"/>
      <c r="IA1012" s="19"/>
      <c r="IB1012" s="19"/>
      <c r="IC1012" s="19"/>
      <c r="ID1012" s="19"/>
      <c r="IE1012" s="19"/>
      <c r="IF1012" s="19"/>
      <c r="IG1012" s="19"/>
      <c r="IH1012" s="19"/>
      <c r="II1012" s="19"/>
      <c r="IJ1012" s="19"/>
      <c r="IK1012" s="19"/>
      <c r="IL1012" s="19"/>
      <c r="IM1012" s="19"/>
      <c r="IN1012" s="19"/>
      <c r="IO1012" s="19"/>
      <c r="IP1012" s="19"/>
      <c r="IQ1012" s="19"/>
      <c r="IR1012" s="19"/>
      <c r="IS1012" s="19"/>
      <c r="IT1012" s="19"/>
      <c r="IU1012" s="19"/>
      <c r="IV1012" s="19"/>
      <c r="IW1012" s="19"/>
      <c r="IX1012" s="19"/>
      <c r="IY1012" s="19"/>
      <c r="IZ1012" s="19"/>
      <c r="JA1012" s="19"/>
    </row>
    <row r="1013" spans="1:261" s="19" customFormat="1" x14ac:dyDescent="0.2">
      <c r="A1013" s="193">
        <v>40381</v>
      </c>
      <c r="B1013" s="172" t="s">
        <v>703</v>
      </c>
      <c r="C1013" s="172" t="s">
        <v>247</v>
      </c>
      <c r="D1013" s="172" t="s">
        <v>140</v>
      </c>
      <c r="E1013" s="173" t="s">
        <v>143</v>
      </c>
      <c r="F1013" s="174">
        <v>39994</v>
      </c>
      <c r="G1013" s="181">
        <v>2009</v>
      </c>
      <c r="H1013" s="171" t="s">
        <v>704</v>
      </c>
      <c r="I1013" s="171" t="str">
        <f t="shared" si="56"/>
        <v>WY</v>
      </c>
      <c r="J1013" s="171" t="str">
        <f t="shared" si="57"/>
        <v>CO</v>
      </c>
      <c r="K1013" s="171" t="str">
        <f t="shared" si="58"/>
        <v>Mountain</v>
      </c>
      <c r="L1013" s="171" t="str">
        <f>INDEX('State '!$A$1:$C$62,MATCH($I1013,'State '!$B:$B,0),3)</f>
        <v>Mountain</v>
      </c>
      <c r="M1013" s="171" t="str">
        <f>INDEX('State '!$A$1:$C$62,MATCH($J1013,'State '!$B:$B,0),3)</f>
        <v>Mountain</v>
      </c>
      <c r="N1013" s="171"/>
      <c r="O1013" s="178">
        <v>0.25</v>
      </c>
      <c r="P1013" s="177"/>
      <c r="Q1013" s="177">
        <v>55</v>
      </c>
      <c r="R1013" s="178"/>
      <c r="S1013" s="179" t="s">
        <v>135</v>
      </c>
      <c r="T1013" s="176" t="s">
        <v>381</v>
      </c>
      <c r="U1013" s="180" t="s">
        <v>705</v>
      </c>
      <c r="V1013" s="171"/>
      <c r="W1013" s="206"/>
      <c r="X1013" s="206"/>
      <c r="Y1013" s="170"/>
      <c r="Z1013" s="106"/>
      <c r="AA1013" s="93"/>
      <c r="AB1013" s="93"/>
      <c r="AC1013" s="93"/>
      <c r="AD1013" s="93"/>
      <c r="AE1013" s="93"/>
      <c r="AF1013" s="93"/>
      <c r="AG1013" s="93"/>
      <c r="AH1013" s="93"/>
      <c r="AI1013" s="93"/>
      <c r="AJ1013" s="93"/>
      <c r="AK1013" s="93"/>
      <c r="AL1013" s="93"/>
      <c r="AM1013" s="93"/>
      <c r="AN1013" s="93"/>
      <c r="AO1013" s="93"/>
      <c r="AP1013" s="93"/>
      <c r="AQ1013" s="93"/>
      <c r="AR1013" s="93"/>
      <c r="AS1013" s="93"/>
      <c r="AT1013" s="93"/>
      <c r="AU1013" s="93"/>
      <c r="AV1013" s="93"/>
      <c r="AW1013" s="93"/>
      <c r="AX1013" s="93"/>
      <c r="AY1013" s="93"/>
      <c r="AZ1013" s="93"/>
      <c r="BA1013" s="93"/>
      <c r="BB1013" s="93"/>
      <c r="BC1013" s="93"/>
      <c r="BD1013" s="93"/>
      <c r="BE1013" s="93"/>
      <c r="BF1013" s="93"/>
      <c r="BG1013" s="93"/>
      <c r="BH1013" s="93"/>
      <c r="BI1013" s="93"/>
      <c r="BJ1013" s="93"/>
      <c r="BK1013" s="93"/>
      <c r="BL1013" s="93"/>
      <c r="BM1013" s="93"/>
      <c r="BN1013" s="93"/>
      <c r="BO1013" s="93"/>
      <c r="BP1013" s="93"/>
      <c r="BQ1013" s="93"/>
      <c r="BR1013" s="93"/>
      <c r="BS1013" s="93"/>
      <c r="BT1013" s="93"/>
      <c r="BU1013" s="93"/>
      <c r="BV1013" s="93"/>
      <c r="BW1013" s="93"/>
      <c r="BX1013" s="93"/>
      <c r="BY1013" s="93"/>
      <c r="BZ1013" s="93"/>
      <c r="CA1013" s="93"/>
      <c r="CB1013" s="93"/>
      <c r="CC1013" s="93"/>
      <c r="CD1013" s="93"/>
      <c r="CE1013" s="93"/>
      <c r="CF1013" s="93"/>
      <c r="CG1013" s="93"/>
      <c r="CH1013" s="93"/>
      <c r="CI1013" s="93"/>
      <c r="CJ1013" s="93"/>
      <c r="CK1013" s="93"/>
      <c r="CL1013" s="93"/>
      <c r="CM1013" s="93"/>
      <c r="CN1013" s="93"/>
      <c r="CO1013" s="93"/>
      <c r="CP1013" s="93"/>
      <c r="CQ1013" s="93"/>
      <c r="CR1013" s="93"/>
      <c r="CS1013" s="93"/>
      <c r="CT1013" s="93"/>
      <c r="CU1013" s="93"/>
      <c r="CV1013" s="93"/>
      <c r="CW1013" s="93"/>
      <c r="CX1013" s="93"/>
      <c r="CY1013" s="93"/>
      <c r="CZ1013" s="93"/>
      <c r="DA1013" s="93"/>
      <c r="DB1013" s="93"/>
      <c r="DC1013" s="93"/>
      <c r="DD1013" s="93"/>
      <c r="DE1013" s="93"/>
      <c r="DF1013" s="93"/>
      <c r="DG1013" s="93"/>
      <c r="DH1013" s="93"/>
      <c r="DI1013" s="93"/>
      <c r="DJ1013" s="93"/>
      <c r="DK1013" s="93"/>
      <c r="DL1013" s="93"/>
      <c r="DM1013" s="93"/>
      <c r="DN1013" s="93"/>
      <c r="DO1013" s="93"/>
      <c r="DP1013" s="93"/>
      <c r="DQ1013" s="93"/>
      <c r="DR1013" s="93"/>
      <c r="DS1013" s="93"/>
      <c r="DT1013" s="93"/>
      <c r="DU1013" s="93"/>
      <c r="DV1013" s="93"/>
      <c r="DW1013" s="93"/>
      <c r="DX1013" s="93"/>
      <c r="DY1013" s="93"/>
      <c r="DZ1013" s="93"/>
      <c r="EA1013" s="93"/>
      <c r="EB1013" s="93"/>
      <c r="EC1013" s="93"/>
      <c r="ED1013" s="93"/>
      <c r="EE1013" s="93"/>
      <c r="EF1013" s="93"/>
      <c r="EG1013" s="93"/>
      <c r="EH1013" s="93"/>
      <c r="EI1013" s="93"/>
      <c r="EJ1013" s="93"/>
      <c r="EK1013" s="93"/>
      <c r="EL1013" s="93"/>
      <c r="EM1013" s="93"/>
      <c r="EN1013" s="93"/>
      <c r="EO1013" s="93"/>
      <c r="EP1013" s="93"/>
      <c r="EQ1013" s="93"/>
      <c r="ER1013" s="93"/>
      <c r="ES1013" s="93"/>
      <c r="ET1013" s="93"/>
      <c r="EU1013" s="93"/>
      <c r="EV1013" s="93"/>
      <c r="EW1013" s="93"/>
      <c r="EX1013" s="93"/>
      <c r="EY1013" s="93"/>
      <c r="EZ1013" s="93"/>
      <c r="FA1013" s="93"/>
      <c r="FB1013" s="93"/>
      <c r="FC1013" s="93"/>
      <c r="FD1013" s="93"/>
      <c r="FE1013" s="93"/>
      <c r="FF1013" s="93"/>
      <c r="FG1013" s="93"/>
      <c r="FH1013" s="93"/>
      <c r="FI1013" s="93"/>
      <c r="FJ1013" s="93"/>
      <c r="FK1013" s="93"/>
      <c r="FL1013" s="93"/>
      <c r="FM1013" s="93"/>
      <c r="FN1013" s="93"/>
      <c r="FO1013" s="93"/>
      <c r="FP1013" s="93"/>
      <c r="FQ1013" s="93"/>
      <c r="FR1013" s="93"/>
      <c r="FS1013" s="93"/>
      <c r="FT1013" s="93"/>
      <c r="FU1013" s="93"/>
      <c r="FV1013" s="93"/>
      <c r="FW1013" s="93"/>
      <c r="FX1013" s="93"/>
      <c r="FY1013" s="93"/>
      <c r="FZ1013" s="93"/>
      <c r="GA1013" s="93"/>
      <c r="GB1013" s="93"/>
      <c r="GC1013" s="93"/>
      <c r="GD1013" s="93"/>
      <c r="GE1013" s="93"/>
      <c r="GF1013" s="93"/>
      <c r="GG1013" s="93"/>
      <c r="GH1013" s="93"/>
      <c r="GI1013" s="93"/>
      <c r="GJ1013" s="93"/>
      <c r="GK1013" s="93"/>
      <c r="GL1013" s="93"/>
      <c r="GM1013" s="93"/>
      <c r="GN1013" s="93"/>
      <c r="GO1013" s="93"/>
      <c r="GP1013" s="93"/>
      <c r="GQ1013" s="93"/>
      <c r="GR1013" s="93"/>
      <c r="GS1013" s="93"/>
      <c r="GT1013" s="93"/>
      <c r="GU1013" s="93"/>
      <c r="GV1013" s="93"/>
      <c r="GW1013" s="93"/>
      <c r="GX1013" s="93"/>
      <c r="GY1013" s="93"/>
      <c r="GZ1013" s="93"/>
      <c r="HA1013" s="93"/>
      <c r="HB1013" s="93"/>
      <c r="HC1013" s="93"/>
      <c r="HD1013" s="93"/>
      <c r="HE1013" s="93"/>
      <c r="HF1013" s="93"/>
      <c r="HG1013" s="93"/>
      <c r="HH1013" s="93"/>
      <c r="HI1013" s="93"/>
      <c r="HJ1013" s="93"/>
      <c r="HK1013" s="93"/>
      <c r="HL1013" s="93"/>
      <c r="HM1013" s="93"/>
      <c r="HN1013" s="93"/>
      <c r="HO1013" s="93"/>
      <c r="HP1013" s="93"/>
      <c r="HQ1013" s="93"/>
      <c r="HR1013" s="93"/>
      <c r="HS1013" s="93"/>
      <c r="HT1013" s="93"/>
      <c r="HU1013" s="93"/>
      <c r="HV1013" s="93"/>
      <c r="HW1013" s="93"/>
      <c r="HX1013" s="93"/>
      <c r="HY1013" s="93"/>
      <c r="HZ1013" s="93"/>
      <c r="IA1013" s="93"/>
      <c r="IB1013" s="93"/>
      <c r="IC1013" s="93"/>
      <c r="ID1013" s="93"/>
      <c r="IE1013" s="93"/>
      <c r="IF1013" s="93"/>
      <c r="IG1013" s="93"/>
      <c r="IH1013" s="93"/>
      <c r="II1013" s="93"/>
      <c r="IJ1013" s="93"/>
      <c r="IK1013" s="93"/>
      <c r="IL1013" s="93"/>
      <c r="IM1013" s="93"/>
      <c r="IN1013" s="93"/>
      <c r="IO1013" s="93"/>
      <c r="IP1013" s="93"/>
      <c r="IQ1013" s="93"/>
      <c r="IR1013" s="93"/>
      <c r="IS1013" s="93"/>
      <c r="IT1013" s="93"/>
      <c r="IU1013" s="93"/>
      <c r="IV1013" s="93"/>
      <c r="IW1013" s="93"/>
      <c r="IX1013" s="93"/>
      <c r="IY1013" s="93"/>
      <c r="IZ1013" s="93"/>
      <c r="JA1013" s="93"/>
    </row>
    <row r="1014" spans="1:261" s="19" customFormat="1" x14ac:dyDescent="0.2">
      <c r="A1014" s="193">
        <v>39990</v>
      </c>
      <c r="B1014" s="184" t="s">
        <v>1921</v>
      </c>
      <c r="C1014" s="184" t="s">
        <v>247</v>
      </c>
      <c r="D1014" s="184" t="s">
        <v>140</v>
      </c>
      <c r="E1014" s="184" t="s">
        <v>143</v>
      </c>
      <c r="F1014" s="185">
        <v>35643</v>
      </c>
      <c r="G1014" s="177">
        <v>1997</v>
      </c>
      <c r="H1014" s="171" t="s">
        <v>704</v>
      </c>
      <c r="I1014" s="171" t="str">
        <f t="shared" ref="I1014:I1035" si="59">LEFT($H1014,2)</f>
        <v>WY</v>
      </c>
      <c r="J1014" s="171" t="str">
        <f t="shared" ref="J1014:J1035" si="60">RIGHT($H1014,2)</f>
        <v>CO</v>
      </c>
      <c r="K1014" s="171" t="str">
        <f t="shared" si="58"/>
        <v>Mountain</v>
      </c>
      <c r="L1014" s="171" t="str">
        <f>INDEX('State '!$A$1:$C$62,MATCH($I1014,'State '!$B:$B,0),3)</f>
        <v>Mountain</v>
      </c>
      <c r="M1014" s="171" t="str">
        <f>INDEX('State '!$A$1:$C$62,MATCH($J1014,'State '!$B:$B,0),3)</f>
        <v>Mountain</v>
      </c>
      <c r="N1014" s="171"/>
      <c r="O1014" s="178">
        <v>39.9</v>
      </c>
      <c r="P1014" s="178"/>
      <c r="Q1014" s="178">
        <v>192</v>
      </c>
      <c r="R1014" s="177">
        <v>36</v>
      </c>
      <c r="S1014" s="171" t="s">
        <v>135</v>
      </c>
      <c r="T1014" s="171" t="s">
        <v>381</v>
      </c>
      <c r="U1014" s="171" t="s">
        <v>1714</v>
      </c>
      <c r="V1014" s="171"/>
      <c r="W1014" s="170"/>
      <c r="X1014" s="170"/>
      <c r="Y1014" s="170"/>
      <c r="Z1014" s="106"/>
      <c r="AA1014" s="93"/>
      <c r="AB1014" s="93"/>
      <c r="AC1014" s="93"/>
      <c r="AD1014" s="93"/>
      <c r="AE1014" s="93"/>
      <c r="AF1014" s="93"/>
      <c r="AG1014" s="93"/>
      <c r="AH1014" s="93"/>
      <c r="AI1014" s="93"/>
      <c r="AJ1014" s="93"/>
      <c r="AK1014" s="93"/>
      <c r="AL1014" s="93"/>
      <c r="AM1014" s="93"/>
      <c r="AN1014" s="93"/>
      <c r="AO1014" s="93"/>
      <c r="AP1014" s="93"/>
      <c r="AQ1014" s="93"/>
      <c r="AR1014" s="93"/>
      <c r="AS1014" s="93"/>
      <c r="AT1014" s="93"/>
      <c r="AU1014" s="93"/>
      <c r="AV1014" s="93"/>
      <c r="AW1014" s="93"/>
      <c r="AX1014" s="93"/>
      <c r="AY1014" s="93"/>
      <c r="AZ1014" s="93"/>
      <c r="BA1014" s="93"/>
      <c r="BB1014" s="93"/>
      <c r="BC1014" s="93"/>
      <c r="BD1014" s="93"/>
      <c r="BE1014" s="93"/>
      <c r="BF1014" s="93"/>
      <c r="BG1014" s="93"/>
      <c r="BH1014" s="93"/>
      <c r="BI1014" s="93"/>
      <c r="BJ1014" s="93"/>
      <c r="BK1014" s="93"/>
      <c r="BL1014" s="93"/>
      <c r="BM1014" s="93"/>
      <c r="BN1014" s="93"/>
      <c r="BO1014" s="93"/>
      <c r="BP1014" s="93"/>
      <c r="BQ1014" s="93"/>
      <c r="BR1014" s="93"/>
      <c r="BS1014" s="93"/>
      <c r="BT1014" s="93"/>
      <c r="BU1014" s="93"/>
      <c r="BV1014" s="93"/>
      <c r="BW1014" s="93"/>
      <c r="BX1014" s="93"/>
      <c r="BY1014" s="93"/>
      <c r="BZ1014" s="93"/>
      <c r="CA1014" s="93"/>
      <c r="CB1014" s="93"/>
      <c r="CC1014" s="93"/>
      <c r="CD1014" s="93"/>
      <c r="CE1014" s="93"/>
      <c r="CF1014" s="93"/>
      <c r="CG1014" s="93"/>
      <c r="CH1014" s="93"/>
      <c r="CI1014" s="93"/>
      <c r="CJ1014" s="93"/>
      <c r="CK1014" s="93"/>
      <c r="CL1014" s="93"/>
      <c r="CM1014" s="93"/>
      <c r="CN1014" s="93"/>
      <c r="CO1014" s="93"/>
      <c r="CP1014" s="93"/>
      <c r="CQ1014" s="93"/>
      <c r="CR1014" s="93"/>
      <c r="CS1014" s="93"/>
      <c r="CT1014" s="93"/>
      <c r="CU1014" s="93"/>
      <c r="CV1014" s="93"/>
      <c r="CW1014" s="93"/>
      <c r="CX1014" s="93"/>
      <c r="CY1014" s="93"/>
      <c r="CZ1014" s="93"/>
      <c r="DA1014" s="93"/>
      <c r="DB1014" s="93"/>
      <c r="DC1014" s="93"/>
      <c r="DD1014" s="93"/>
      <c r="DE1014" s="93"/>
      <c r="DF1014" s="93"/>
      <c r="DG1014" s="93"/>
      <c r="DH1014" s="93"/>
      <c r="DI1014" s="93"/>
      <c r="DJ1014" s="93"/>
      <c r="DK1014" s="93"/>
      <c r="DL1014" s="93"/>
      <c r="DM1014" s="93"/>
      <c r="DN1014" s="93"/>
      <c r="DO1014" s="93"/>
      <c r="DP1014" s="93"/>
      <c r="DQ1014" s="93"/>
      <c r="DR1014" s="93"/>
      <c r="DS1014" s="93"/>
      <c r="DT1014" s="93"/>
      <c r="DU1014" s="93"/>
      <c r="DV1014" s="93"/>
      <c r="DW1014" s="93"/>
      <c r="DX1014" s="93"/>
      <c r="DY1014" s="93"/>
      <c r="DZ1014" s="93"/>
      <c r="EA1014" s="93"/>
      <c r="EB1014" s="93"/>
      <c r="EC1014" s="93"/>
      <c r="ED1014" s="93"/>
      <c r="EE1014" s="93"/>
      <c r="EF1014" s="93"/>
      <c r="EG1014" s="93"/>
      <c r="EH1014" s="93"/>
      <c r="EI1014" s="93"/>
      <c r="EJ1014" s="93"/>
      <c r="EK1014" s="93"/>
      <c r="EL1014" s="93"/>
      <c r="EM1014" s="93"/>
      <c r="EN1014" s="93"/>
      <c r="EO1014" s="93"/>
      <c r="EP1014" s="93"/>
      <c r="EQ1014" s="93"/>
      <c r="ER1014" s="93"/>
      <c r="ES1014" s="93"/>
      <c r="ET1014" s="93"/>
      <c r="EU1014" s="93"/>
      <c r="EV1014" s="93"/>
      <c r="EW1014" s="93"/>
      <c r="EX1014" s="93"/>
      <c r="EY1014" s="93"/>
      <c r="EZ1014" s="93"/>
      <c r="FA1014" s="93"/>
      <c r="FB1014" s="93"/>
      <c r="FC1014" s="93"/>
      <c r="FD1014" s="93"/>
      <c r="FE1014" s="93"/>
      <c r="FF1014" s="93"/>
      <c r="FG1014" s="93"/>
      <c r="FH1014" s="93"/>
      <c r="FI1014" s="93"/>
      <c r="FJ1014" s="93"/>
      <c r="FK1014" s="93"/>
      <c r="FL1014" s="93"/>
      <c r="FM1014" s="93"/>
      <c r="FN1014" s="93"/>
      <c r="FO1014" s="93"/>
      <c r="FP1014" s="93"/>
      <c r="FQ1014" s="93"/>
      <c r="FR1014" s="93"/>
      <c r="FS1014" s="93"/>
      <c r="FT1014" s="93"/>
      <c r="FU1014" s="93"/>
      <c r="FV1014" s="93"/>
      <c r="FW1014" s="93"/>
      <c r="FX1014" s="93"/>
      <c r="FY1014" s="93"/>
      <c r="FZ1014" s="93"/>
      <c r="GA1014" s="93"/>
      <c r="GB1014" s="93"/>
      <c r="GC1014" s="93"/>
      <c r="GD1014" s="93"/>
      <c r="GE1014" s="93"/>
      <c r="GF1014" s="93"/>
      <c r="GG1014" s="93"/>
      <c r="GH1014" s="93"/>
      <c r="GI1014" s="93"/>
      <c r="GJ1014" s="93"/>
      <c r="GK1014" s="93"/>
      <c r="GL1014" s="93"/>
      <c r="GM1014" s="93"/>
      <c r="GN1014" s="93"/>
      <c r="GO1014" s="93"/>
      <c r="GP1014" s="93"/>
      <c r="GQ1014" s="93"/>
      <c r="GR1014" s="93"/>
      <c r="GS1014" s="93"/>
      <c r="GT1014" s="93"/>
      <c r="GU1014" s="93"/>
      <c r="GV1014" s="93"/>
      <c r="GW1014" s="93"/>
      <c r="GX1014" s="93"/>
      <c r="GY1014" s="93"/>
      <c r="GZ1014" s="93"/>
      <c r="HA1014" s="93"/>
      <c r="HB1014" s="93"/>
      <c r="HC1014" s="93"/>
      <c r="HD1014" s="93"/>
      <c r="HE1014" s="93"/>
      <c r="HF1014" s="93"/>
      <c r="HG1014" s="93"/>
      <c r="HH1014" s="93"/>
      <c r="HI1014" s="93"/>
      <c r="HJ1014" s="93"/>
      <c r="HK1014" s="93"/>
      <c r="HL1014" s="93"/>
      <c r="HM1014" s="93"/>
      <c r="HN1014" s="93"/>
      <c r="HO1014" s="93"/>
      <c r="HP1014" s="93"/>
      <c r="HQ1014" s="93"/>
      <c r="HR1014" s="93"/>
      <c r="HS1014" s="93"/>
      <c r="HT1014" s="93"/>
      <c r="HU1014" s="93"/>
      <c r="HV1014" s="93"/>
      <c r="HW1014" s="93"/>
      <c r="HX1014" s="93"/>
      <c r="HY1014" s="93"/>
      <c r="HZ1014" s="93"/>
      <c r="IA1014" s="93"/>
      <c r="IB1014" s="93"/>
      <c r="IC1014" s="93"/>
      <c r="ID1014" s="93"/>
      <c r="IE1014" s="93"/>
      <c r="IF1014" s="93"/>
      <c r="IG1014" s="93"/>
      <c r="IH1014" s="93"/>
      <c r="II1014" s="93"/>
      <c r="IJ1014" s="93"/>
      <c r="IK1014" s="93"/>
      <c r="IL1014" s="93"/>
      <c r="IM1014" s="93"/>
      <c r="IN1014" s="93"/>
      <c r="IO1014" s="93"/>
      <c r="IP1014" s="93"/>
      <c r="IQ1014" s="93"/>
      <c r="IR1014" s="93"/>
      <c r="IS1014" s="93"/>
      <c r="IT1014" s="93"/>
      <c r="IU1014" s="93"/>
      <c r="IV1014" s="93"/>
      <c r="IW1014" s="93"/>
      <c r="IX1014" s="93"/>
      <c r="IY1014" s="93"/>
      <c r="IZ1014" s="93"/>
      <c r="JA1014" s="93"/>
    </row>
    <row r="1015" spans="1:261" s="19" customFormat="1" x14ac:dyDescent="0.2">
      <c r="A1015" s="193">
        <v>39990</v>
      </c>
      <c r="B1015" s="184" t="s">
        <v>1145</v>
      </c>
      <c r="C1015" s="184" t="s">
        <v>247</v>
      </c>
      <c r="D1015" s="184" t="s">
        <v>134</v>
      </c>
      <c r="E1015" s="184" t="s">
        <v>143</v>
      </c>
      <c r="F1015" s="185">
        <v>38292</v>
      </c>
      <c r="G1015" s="177">
        <v>2004</v>
      </c>
      <c r="H1015" s="171" t="s">
        <v>29</v>
      </c>
      <c r="I1015" s="171" t="str">
        <f t="shared" si="59"/>
        <v>WY</v>
      </c>
      <c r="J1015" s="171" t="str">
        <f t="shared" si="60"/>
        <v>WY</v>
      </c>
      <c r="K1015" s="171" t="str">
        <f t="shared" si="58"/>
        <v>Mountain</v>
      </c>
      <c r="L1015" s="171" t="str">
        <f>INDEX('State '!$A$1:$C$62,MATCH($I1015,'State '!$B:$B,0),3)</f>
        <v>Mountain</v>
      </c>
      <c r="M1015" s="171" t="str">
        <f>INDEX('State '!$A$1:$C$62,MATCH($J1015,'State '!$B:$B,0),3)</f>
        <v>Mountain</v>
      </c>
      <c r="N1015" s="171"/>
      <c r="O1015" s="178">
        <v>11.56</v>
      </c>
      <c r="P1015" s="178">
        <v>5.25</v>
      </c>
      <c r="Q1015" s="178">
        <v>110</v>
      </c>
      <c r="R1015" s="177">
        <v>16</v>
      </c>
      <c r="S1015" s="171" t="s">
        <v>135</v>
      </c>
      <c r="T1015" s="171" t="s">
        <v>381</v>
      </c>
      <c r="U1015" s="171" t="s">
        <v>1146</v>
      </c>
      <c r="V1015" s="171"/>
      <c r="W1015" s="234"/>
      <c r="X1015" s="234"/>
      <c r="Y1015" s="176"/>
      <c r="Z1015" s="106"/>
      <c r="AA1015" s="93"/>
      <c r="AB1015" s="93"/>
      <c r="AC1015" s="93"/>
      <c r="AD1015" s="93"/>
      <c r="AE1015" s="93"/>
      <c r="AF1015" s="93"/>
      <c r="AG1015" s="93"/>
      <c r="AH1015" s="93"/>
      <c r="AI1015" s="93"/>
      <c r="AJ1015" s="93"/>
      <c r="AK1015" s="93"/>
      <c r="AL1015" s="93"/>
      <c r="AM1015" s="93"/>
      <c r="AN1015" s="93"/>
      <c r="AO1015" s="93"/>
      <c r="AP1015" s="93"/>
      <c r="AQ1015" s="93"/>
      <c r="AR1015" s="93"/>
      <c r="AS1015" s="93"/>
      <c r="AT1015" s="93"/>
      <c r="AU1015" s="93"/>
      <c r="AV1015" s="93"/>
      <c r="AW1015" s="93"/>
      <c r="AX1015" s="93"/>
      <c r="AY1015" s="93"/>
      <c r="AZ1015" s="93"/>
      <c r="BA1015" s="93"/>
      <c r="BB1015" s="93"/>
      <c r="BC1015" s="93"/>
      <c r="BD1015" s="93"/>
      <c r="BE1015" s="93"/>
      <c r="BF1015" s="93"/>
      <c r="BG1015" s="93"/>
      <c r="BH1015" s="93"/>
      <c r="BI1015" s="93"/>
      <c r="BJ1015" s="93"/>
      <c r="BK1015" s="93"/>
      <c r="BL1015" s="93"/>
      <c r="BM1015" s="93"/>
      <c r="BN1015" s="93"/>
      <c r="BO1015" s="93"/>
      <c r="BP1015" s="93"/>
      <c r="BQ1015" s="93"/>
      <c r="BR1015" s="93"/>
      <c r="BS1015" s="93"/>
      <c r="BT1015" s="93"/>
      <c r="BU1015" s="93"/>
      <c r="BV1015" s="93"/>
      <c r="BW1015" s="93"/>
      <c r="BX1015" s="93"/>
      <c r="BY1015" s="93"/>
      <c r="BZ1015" s="93"/>
      <c r="CA1015" s="93"/>
      <c r="CB1015" s="93"/>
      <c r="CC1015" s="93"/>
      <c r="CD1015" s="93"/>
      <c r="CE1015" s="93"/>
      <c r="CF1015" s="93"/>
      <c r="CG1015" s="93"/>
      <c r="CH1015" s="93"/>
      <c r="CI1015" s="93"/>
      <c r="CJ1015" s="93"/>
      <c r="CK1015" s="93"/>
      <c r="CL1015" s="93"/>
      <c r="CM1015" s="93"/>
      <c r="CN1015" s="93"/>
      <c r="CO1015" s="93"/>
      <c r="CP1015" s="93"/>
      <c r="CQ1015" s="93"/>
      <c r="CR1015" s="93"/>
      <c r="CS1015" s="93"/>
      <c r="CT1015" s="93"/>
      <c r="CU1015" s="93"/>
      <c r="CV1015" s="93"/>
      <c r="CW1015" s="93"/>
      <c r="CX1015" s="93"/>
      <c r="CY1015" s="93"/>
      <c r="CZ1015" s="93"/>
      <c r="DA1015" s="93"/>
      <c r="DB1015" s="93"/>
      <c r="DC1015" s="93"/>
      <c r="DD1015" s="93"/>
      <c r="DE1015" s="93"/>
      <c r="DF1015" s="93"/>
      <c r="DG1015" s="93"/>
      <c r="DH1015" s="93"/>
      <c r="DI1015" s="93"/>
      <c r="DJ1015" s="93"/>
      <c r="DK1015" s="93"/>
      <c r="DL1015" s="93"/>
      <c r="DM1015" s="93"/>
      <c r="DN1015" s="93"/>
      <c r="DO1015" s="93"/>
      <c r="DP1015" s="93"/>
      <c r="DQ1015" s="93"/>
      <c r="DR1015" s="93"/>
      <c r="DS1015" s="93"/>
      <c r="DT1015" s="93"/>
      <c r="DU1015" s="93"/>
      <c r="DV1015" s="93"/>
      <c r="DW1015" s="93"/>
      <c r="DX1015" s="93"/>
      <c r="DY1015" s="93"/>
      <c r="DZ1015" s="93"/>
      <c r="EA1015" s="93"/>
      <c r="EB1015" s="93"/>
      <c r="EC1015" s="93"/>
      <c r="ED1015" s="93"/>
      <c r="EE1015" s="93"/>
      <c r="EF1015" s="93"/>
      <c r="EG1015" s="93"/>
      <c r="EH1015" s="93"/>
      <c r="EI1015" s="93"/>
      <c r="EJ1015" s="93"/>
      <c r="EK1015" s="93"/>
      <c r="EL1015" s="93"/>
      <c r="EM1015" s="93"/>
      <c r="EN1015" s="93"/>
      <c r="EO1015" s="93"/>
      <c r="EP1015" s="93"/>
      <c r="EQ1015" s="93"/>
      <c r="ER1015" s="93"/>
      <c r="ES1015" s="93"/>
      <c r="ET1015" s="93"/>
      <c r="EU1015" s="93"/>
      <c r="EV1015" s="93"/>
      <c r="EW1015" s="93"/>
      <c r="EX1015" s="93"/>
      <c r="EY1015" s="93"/>
      <c r="EZ1015" s="93"/>
      <c r="FA1015" s="93"/>
      <c r="FB1015" s="93"/>
      <c r="FC1015" s="93"/>
      <c r="FD1015" s="93"/>
      <c r="FE1015" s="93"/>
      <c r="FF1015" s="93"/>
      <c r="FG1015" s="93"/>
      <c r="FH1015" s="93"/>
      <c r="FI1015" s="93"/>
      <c r="FJ1015" s="93"/>
      <c r="FK1015" s="93"/>
      <c r="FL1015" s="93"/>
      <c r="FM1015" s="93"/>
      <c r="FN1015" s="93"/>
      <c r="FO1015" s="93"/>
      <c r="FP1015" s="93"/>
      <c r="FQ1015" s="93"/>
      <c r="FR1015" s="93"/>
      <c r="FS1015" s="93"/>
      <c r="FT1015" s="93"/>
      <c r="FU1015" s="93"/>
      <c r="FV1015" s="93"/>
      <c r="FW1015" s="93"/>
      <c r="FX1015" s="93"/>
      <c r="FY1015" s="93"/>
      <c r="FZ1015" s="93"/>
      <c r="GA1015" s="93"/>
      <c r="GB1015" s="93"/>
      <c r="GC1015" s="93"/>
      <c r="GD1015" s="93"/>
      <c r="GE1015" s="93"/>
      <c r="GF1015" s="93"/>
      <c r="GG1015" s="93"/>
      <c r="GH1015" s="93"/>
      <c r="GI1015" s="93"/>
      <c r="GJ1015" s="93"/>
      <c r="GK1015" s="93"/>
      <c r="GL1015" s="93"/>
      <c r="GM1015" s="93"/>
      <c r="GN1015" s="93"/>
      <c r="GO1015" s="93"/>
      <c r="GP1015" s="93"/>
      <c r="GQ1015" s="93"/>
      <c r="GR1015" s="93"/>
      <c r="GS1015" s="93"/>
      <c r="GT1015" s="93"/>
      <c r="GU1015" s="93"/>
      <c r="GV1015" s="93"/>
      <c r="GW1015" s="93"/>
      <c r="GX1015" s="93"/>
      <c r="GY1015" s="93"/>
      <c r="GZ1015" s="93"/>
      <c r="HA1015" s="93"/>
      <c r="HB1015" s="93"/>
      <c r="HC1015" s="93"/>
      <c r="HD1015" s="93"/>
      <c r="HE1015" s="93"/>
      <c r="HF1015" s="93"/>
      <c r="HG1015" s="93"/>
      <c r="HH1015" s="93"/>
      <c r="HI1015" s="93"/>
      <c r="HJ1015" s="93"/>
      <c r="HK1015" s="93"/>
      <c r="HL1015" s="93"/>
      <c r="HM1015" s="93"/>
      <c r="HN1015" s="93"/>
      <c r="HO1015" s="93"/>
      <c r="HP1015" s="93"/>
      <c r="HQ1015" s="93"/>
      <c r="HR1015" s="93"/>
      <c r="HS1015" s="93"/>
      <c r="HT1015" s="93"/>
      <c r="HU1015" s="93"/>
      <c r="HV1015" s="93"/>
      <c r="HW1015" s="93"/>
      <c r="HX1015" s="93"/>
      <c r="HY1015" s="93"/>
      <c r="HZ1015" s="93"/>
      <c r="IA1015" s="93"/>
      <c r="IB1015" s="93"/>
      <c r="IC1015" s="93"/>
      <c r="ID1015" s="93"/>
      <c r="IE1015" s="93"/>
      <c r="IF1015" s="93"/>
      <c r="IG1015" s="93"/>
      <c r="IH1015" s="93"/>
      <c r="II1015" s="93"/>
      <c r="IJ1015" s="93"/>
      <c r="IK1015" s="93"/>
      <c r="IL1015" s="93"/>
      <c r="IM1015" s="93"/>
      <c r="IN1015" s="93"/>
      <c r="IO1015" s="93"/>
      <c r="IP1015" s="93"/>
      <c r="IQ1015" s="93"/>
      <c r="IR1015" s="93"/>
      <c r="IS1015" s="93"/>
      <c r="IT1015" s="93"/>
      <c r="IU1015" s="93"/>
      <c r="IV1015" s="93"/>
      <c r="IW1015" s="93"/>
      <c r="IX1015" s="93"/>
      <c r="IY1015" s="93"/>
      <c r="IZ1015" s="93"/>
      <c r="JA1015" s="93"/>
    </row>
    <row r="1016" spans="1:261" x14ac:dyDescent="0.2">
      <c r="A1016" s="193">
        <v>39990</v>
      </c>
      <c r="B1016" s="184" t="s">
        <v>931</v>
      </c>
      <c r="C1016" s="184" t="s">
        <v>247</v>
      </c>
      <c r="D1016" s="184" t="s">
        <v>140</v>
      </c>
      <c r="E1016" s="184" t="s">
        <v>143</v>
      </c>
      <c r="F1016" s="185">
        <v>39417</v>
      </c>
      <c r="G1016" s="177">
        <v>2007</v>
      </c>
      <c r="H1016" s="171" t="s">
        <v>406</v>
      </c>
      <c r="I1016" s="171" t="str">
        <f t="shared" si="59"/>
        <v>UT</v>
      </c>
      <c r="J1016" s="171" t="str">
        <f t="shared" si="60"/>
        <v>WY</v>
      </c>
      <c r="K1016" s="171" t="str">
        <f t="shared" ref="K1016:K1035" si="61">IF($L1016=$M1016,L1016,CONCATENATE($L1016,", ",IF(ISBLANK(N1016),"",CONCATENATE(N1016,", ")),$M1016))</f>
        <v>Mountain</v>
      </c>
      <c r="L1016" s="171" t="str">
        <f>INDEX('State '!$A$1:$C$62,MATCH($I1016,'State '!$B:$B,0),3)</f>
        <v>Mountain</v>
      </c>
      <c r="M1016" s="171" t="str">
        <f>INDEX('State '!$A$1:$C$62,MATCH($J1016,'State '!$B:$B,0),3)</f>
        <v>Mountain</v>
      </c>
      <c r="N1016" s="171"/>
      <c r="O1016" s="178">
        <v>61</v>
      </c>
      <c r="P1016" s="178">
        <v>51.5</v>
      </c>
      <c r="Q1016" s="178">
        <v>406</v>
      </c>
      <c r="R1016" s="177">
        <v>24</v>
      </c>
      <c r="S1016" s="171" t="s">
        <v>135</v>
      </c>
      <c r="T1016" s="171" t="s">
        <v>381</v>
      </c>
      <c r="U1016" s="171" t="s">
        <v>878</v>
      </c>
      <c r="V1016" s="171"/>
      <c r="W1016" s="234"/>
      <c r="X1016" s="234"/>
      <c r="Y1016" s="246"/>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19"/>
      <c r="BX1016" s="19"/>
      <c r="BY1016" s="19"/>
      <c r="BZ1016" s="19"/>
      <c r="CA1016" s="19"/>
      <c r="CB1016" s="19"/>
      <c r="CC1016" s="19"/>
      <c r="CD1016" s="19"/>
      <c r="CE1016" s="19"/>
      <c r="CF1016" s="19"/>
      <c r="CG1016" s="19"/>
      <c r="CH1016" s="19"/>
      <c r="CI1016" s="19"/>
      <c r="CJ1016" s="19"/>
      <c r="CK1016" s="19"/>
      <c r="CL1016" s="19"/>
      <c r="CM1016" s="19"/>
      <c r="CN1016" s="19"/>
      <c r="CO1016" s="19"/>
      <c r="CP1016" s="19"/>
      <c r="CQ1016" s="19"/>
      <c r="CR1016" s="19"/>
      <c r="CS1016" s="19"/>
      <c r="CT1016" s="19"/>
      <c r="CU1016" s="19"/>
      <c r="CV1016" s="19"/>
      <c r="CW1016" s="19"/>
      <c r="CX1016" s="19"/>
      <c r="CY1016" s="19"/>
      <c r="CZ1016" s="19"/>
      <c r="DA1016" s="19"/>
      <c r="DB1016" s="19"/>
      <c r="DC1016" s="19"/>
      <c r="DD1016" s="19"/>
      <c r="DE1016" s="19"/>
      <c r="DF1016" s="19"/>
      <c r="DG1016" s="19"/>
      <c r="DH1016" s="19"/>
      <c r="DI1016" s="19"/>
      <c r="DJ1016" s="19"/>
      <c r="DK1016" s="19"/>
      <c r="DL1016" s="19"/>
      <c r="DM1016" s="19"/>
      <c r="DN1016" s="19"/>
      <c r="DO1016" s="19"/>
      <c r="DP1016" s="19"/>
      <c r="DQ1016" s="19"/>
      <c r="DR1016" s="19"/>
      <c r="DS1016" s="19"/>
      <c r="DT1016" s="19"/>
      <c r="DU1016" s="19"/>
      <c r="DV1016" s="19"/>
      <c r="DW1016" s="19"/>
      <c r="DX1016" s="19"/>
      <c r="DY1016" s="19"/>
      <c r="DZ1016" s="19"/>
      <c r="EA1016" s="19"/>
      <c r="EB1016" s="19"/>
      <c r="EC1016" s="19"/>
      <c r="ED1016" s="19"/>
      <c r="EE1016" s="19"/>
      <c r="EF1016" s="19"/>
      <c r="EG1016" s="19"/>
      <c r="EH1016" s="19"/>
      <c r="EI1016" s="19"/>
      <c r="EJ1016" s="19"/>
      <c r="EK1016" s="19"/>
      <c r="EL1016" s="19"/>
      <c r="EM1016" s="19"/>
      <c r="EN1016" s="19"/>
      <c r="EO1016" s="19"/>
      <c r="EP1016" s="19"/>
      <c r="EQ1016" s="19"/>
      <c r="ER1016" s="19"/>
      <c r="ES1016" s="19"/>
      <c r="ET1016" s="19"/>
      <c r="EU1016" s="19"/>
      <c r="EV1016" s="19"/>
      <c r="EW1016" s="19"/>
      <c r="EX1016" s="19"/>
      <c r="EY1016" s="19"/>
      <c r="EZ1016" s="19"/>
      <c r="FA1016" s="19"/>
      <c r="FB1016" s="19"/>
      <c r="FC1016" s="19"/>
      <c r="FD1016" s="19"/>
      <c r="FE1016" s="19"/>
      <c r="FF1016" s="19"/>
      <c r="FG1016" s="19"/>
      <c r="FH1016" s="19"/>
      <c r="FI1016" s="19"/>
      <c r="FJ1016" s="19"/>
      <c r="FK1016" s="19"/>
      <c r="FL1016" s="19"/>
      <c r="FM1016" s="19"/>
      <c r="FN1016" s="19"/>
      <c r="FO1016" s="19"/>
      <c r="FP1016" s="19"/>
      <c r="FQ1016" s="19"/>
      <c r="FR1016" s="19"/>
      <c r="FS1016" s="19"/>
      <c r="FT1016" s="19"/>
      <c r="FU1016" s="19"/>
      <c r="FV1016" s="19"/>
      <c r="FW1016" s="19"/>
      <c r="FX1016" s="19"/>
      <c r="FY1016" s="19"/>
      <c r="FZ1016" s="19"/>
      <c r="GA1016" s="19"/>
      <c r="GB1016" s="19"/>
      <c r="GC1016" s="19"/>
      <c r="GD1016" s="19"/>
      <c r="GE1016" s="19"/>
      <c r="GF1016" s="19"/>
      <c r="GG1016" s="19"/>
      <c r="GH1016" s="19"/>
      <c r="GI1016" s="19"/>
      <c r="GJ1016" s="19"/>
      <c r="GK1016" s="19"/>
      <c r="GL1016" s="19"/>
      <c r="GM1016" s="19"/>
      <c r="GN1016" s="19"/>
      <c r="GO1016" s="19"/>
      <c r="GP1016" s="19"/>
      <c r="GQ1016" s="19"/>
      <c r="GR1016" s="19"/>
      <c r="GS1016" s="19"/>
      <c r="GT1016" s="19"/>
      <c r="GU1016" s="19"/>
      <c r="GV1016" s="19"/>
      <c r="GW1016" s="19"/>
      <c r="GX1016" s="19"/>
      <c r="GY1016" s="19"/>
      <c r="GZ1016" s="19"/>
      <c r="HA1016" s="19"/>
      <c r="HB1016" s="19"/>
      <c r="HC1016" s="19"/>
      <c r="HD1016" s="19"/>
      <c r="HE1016" s="19"/>
      <c r="HF1016" s="19"/>
      <c r="HG1016" s="19"/>
      <c r="HH1016" s="19"/>
      <c r="HI1016" s="19"/>
      <c r="HJ1016" s="19"/>
      <c r="HK1016" s="19"/>
      <c r="HL1016" s="19"/>
      <c r="HM1016" s="19"/>
      <c r="HN1016" s="19"/>
      <c r="HO1016" s="19"/>
      <c r="HP1016" s="19"/>
      <c r="HQ1016" s="19"/>
      <c r="HR1016" s="19"/>
      <c r="HS1016" s="19"/>
      <c r="HT1016" s="19"/>
      <c r="HU1016" s="19"/>
      <c r="HV1016" s="19"/>
      <c r="HW1016" s="19"/>
      <c r="HX1016" s="19"/>
      <c r="HY1016" s="19"/>
      <c r="HZ1016" s="19"/>
      <c r="IA1016" s="19"/>
      <c r="IB1016" s="19"/>
      <c r="IC1016" s="19"/>
      <c r="ID1016" s="19"/>
      <c r="IE1016" s="19"/>
      <c r="IF1016" s="19"/>
      <c r="IG1016" s="19"/>
      <c r="IH1016" s="19"/>
      <c r="II1016" s="19"/>
      <c r="IJ1016" s="19"/>
      <c r="IK1016" s="19"/>
      <c r="IL1016" s="19"/>
      <c r="IM1016" s="19"/>
      <c r="IN1016" s="19"/>
      <c r="IO1016" s="19"/>
      <c r="IP1016" s="19"/>
      <c r="IQ1016" s="19"/>
      <c r="IR1016" s="19"/>
      <c r="IS1016" s="19"/>
      <c r="IT1016" s="19"/>
      <c r="IU1016" s="19"/>
      <c r="IV1016" s="19"/>
      <c r="IW1016" s="19"/>
      <c r="IX1016" s="19"/>
      <c r="IY1016" s="19"/>
      <c r="IZ1016" s="19"/>
      <c r="JA1016" s="19"/>
    </row>
    <row r="1017" spans="1:261" x14ac:dyDescent="0.2">
      <c r="A1017" s="193">
        <v>39990</v>
      </c>
      <c r="B1017" s="184" t="s">
        <v>930</v>
      </c>
      <c r="C1017" s="184" t="s">
        <v>247</v>
      </c>
      <c r="D1017" s="184" t="s">
        <v>140</v>
      </c>
      <c r="E1017" s="184" t="s">
        <v>143</v>
      </c>
      <c r="F1017" s="185">
        <v>39442</v>
      </c>
      <c r="G1017" s="177">
        <v>2007</v>
      </c>
      <c r="H1017" s="171" t="s">
        <v>406</v>
      </c>
      <c r="I1017" s="171" t="str">
        <f t="shared" si="59"/>
        <v>UT</v>
      </c>
      <c r="J1017" s="171" t="str">
        <f t="shared" si="60"/>
        <v>WY</v>
      </c>
      <c r="K1017" s="171" t="str">
        <f t="shared" si="61"/>
        <v>Mountain</v>
      </c>
      <c r="L1017" s="171" t="str">
        <f>INDEX('State '!$A$1:$C$62,MATCH($I1017,'State '!$B:$B,0),3)</f>
        <v>Mountain</v>
      </c>
      <c r="M1017" s="171" t="str">
        <f>INDEX('State '!$A$1:$C$62,MATCH($J1017,'State '!$B:$B,0),3)</f>
        <v>Mountain</v>
      </c>
      <c r="N1017" s="171"/>
      <c r="O1017" s="178">
        <v>60</v>
      </c>
      <c r="P1017" s="178">
        <v>71.5</v>
      </c>
      <c r="Q1017" s="178"/>
      <c r="R1017" s="177">
        <v>24</v>
      </c>
      <c r="S1017" s="171" t="s">
        <v>135</v>
      </c>
      <c r="T1017" s="171" t="s">
        <v>381</v>
      </c>
      <c r="U1017" s="171" t="s">
        <v>878</v>
      </c>
      <c r="V1017" s="171"/>
      <c r="W1017" s="176"/>
      <c r="X1017" s="170"/>
      <c r="Y1017" s="170"/>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c r="DC1017" s="19"/>
      <c r="DD1017" s="19"/>
      <c r="DE1017" s="19"/>
      <c r="DF1017" s="19"/>
      <c r="DG1017" s="19"/>
      <c r="DH1017" s="19"/>
      <c r="DI1017" s="19"/>
      <c r="DJ1017" s="19"/>
      <c r="DK1017" s="19"/>
      <c r="DL1017" s="19"/>
      <c r="DM1017" s="19"/>
      <c r="DN1017" s="19"/>
      <c r="DO1017" s="19"/>
      <c r="DP1017" s="19"/>
      <c r="DQ1017" s="19"/>
      <c r="DR1017" s="19"/>
      <c r="DS1017" s="19"/>
      <c r="DT1017" s="19"/>
      <c r="DU1017" s="19"/>
      <c r="DV1017" s="19"/>
      <c r="DW1017" s="19"/>
      <c r="DX1017" s="19"/>
      <c r="DY1017" s="19"/>
      <c r="DZ1017" s="19"/>
      <c r="EA1017" s="19"/>
      <c r="EB1017" s="19"/>
      <c r="EC1017" s="19"/>
      <c r="ED1017" s="19"/>
      <c r="EE1017" s="19"/>
      <c r="EF1017" s="19"/>
      <c r="EG1017" s="19"/>
      <c r="EH1017" s="19"/>
      <c r="EI1017" s="19"/>
      <c r="EJ1017" s="19"/>
      <c r="EK1017" s="19"/>
      <c r="EL1017" s="19"/>
      <c r="EM1017" s="19"/>
      <c r="EN1017" s="19"/>
      <c r="EO1017" s="19"/>
      <c r="EP1017" s="19"/>
      <c r="EQ1017" s="19"/>
      <c r="ER1017" s="19"/>
      <c r="ES1017" s="19"/>
      <c r="ET1017" s="19"/>
      <c r="EU1017" s="19"/>
      <c r="EV1017" s="19"/>
      <c r="EW1017" s="19"/>
      <c r="EX1017" s="19"/>
      <c r="EY1017" s="19"/>
      <c r="EZ1017" s="19"/>
      <c r="FA1017" s="19"/>
      <c r="FB1017" s="19"/>
      <c r="FC1017" s="19"/>
      <c r="FD1017" s="19"/>
      <c r="FE1017" s="19"/>
      <c r="FF1017" s="19"/>
      <c r="FG1017" s="19"/>
      <c r="FH1017" s="19"/>
      <c r="FI1017" s="19"/>
      <c r="FJ1017" s="19"/>
      <c r="FK1017" s="19"/>
      <c r="FL1017" s="19"/>
      <c r="FM1017" s="19"/>
      <c r="FN1017" s="19"/>
      <c r="FO1017" s="19"/>
      <c r="FP1017" s="19"/>
      <c r="FQ1017" s="19"/>
      <c r="FR1017" s="19"/>
      <c r="FS1017" s="19"/>
      <c r="FT1017" s="19"/>
      <c r="FU1017" s="19"/>
      <c r="FV1017" s="19"/>
      <c r="FW1017" s="19"/>
      <c r="FX1017" s="19"/>
      <c r="FY1017" s="19"/>
      <c r="FZ1017" s="19"/>
      <c r="GA1017" s="19"/>
      <c r="GB1017" s="19"/>
      <c r="GC1017" s="19"/>
      <c r="GD1017" s="19"/>
      <c r="GE1017" s="19"/>
      <c r="GF1017" s="19"/>
      <c r="GG1017" s="19"/>
      <c r="GH1017" s="19"/>
      <c r="GI1017" s="19"/>
      <c r="GJ1017" s="19"/>
      <c r="GK1017" s="19"/>
      <c r="GL1017" s="19"/>
      <c r="GM1017" s="19"/>
      <c r="GN1017" s="19"/>
      <c r="GO1017" s="19"/>
      <c r="GP1017" s="19"/>
      <c r="GQ1017" s="19"/>
      <c r="GR1017" s="19"/>
      <c r="GS1017" s="19"/>
      <c r="GT1017" s="19"/>
      <c r="GU1017" s="19"/>
      <c r="GV1017" s="19"/>
      <c r="GW1017" s="19"/>
      <c r="GX1017" s="19"/>
      <c r="GY1017" s="19"/>
      <c r="GZ1017" s="19"/>
      <c r="HA1017" s="19"/>
      <c r="HB1017" s="19"/>
      <c r="HC1017" s="19"/>
      <c r="HD1017" s="19"/>
      <c r="HE1017" s="19"/>
      <c r="HF1017" s="19"/>
      <c r="HG1017" s="19"/>
      <c r="HH1017" s="19"/>
      <c r="HI1017" s="19"/>
      <c r="HJ1017" s="19"/>
      <c r="HK1017" s="19"/>
      <c r="HL1017" s="19"/>
      <c r="HM1017" s="19"/>
      <c r="HN1017" s="19"/>
      <c r="HO1017" s="19"/>
      <c r="HP1017" s="19"/>
      <c r="HQ1017" s="19"/>
      <c r="HR1017" s="19"/>
      <c r="HS1017" s="19"/>
      <c r="HT1017" s="19"/>
      <c r="HU1017" s="19"/>
      <c r="HV1017" s="19"/>
      <c r="HW1017" s="19"/>
      <c r="HX1017" s="19"/>
      <c r="HY1017" s="19"/>
      <c r="HZ1017" s="19"/>
      <c r="IA1017" s="19"/>
      <c r="IB1017" s="19"/>
      <c r="IC1017" s="19"/>
      <c r="ID1017" s="19"/>
      <c r="IE1017" s="19"/>
      <c r="IF1017" s="19"/>
      <c r="IG1017" s="19"/>
      <c r="IH1017" s="19"/>
      <c r="II1017" s="19"/>
      <c r="IJ1017" s="19"/>
      <c r="IK1017" s="19"/>
      <c r="IL1017" s="19"/>
      <c r="IM1017" s="19"/>
      <c r="IN1017" s="19"/>
      <c r="IO1017" s="19"/>
      <c r="IP1017" s="19"/>
      <c r="IQ1017" s="19"/>
      <c r="IR1017" s="19"/>
      <c r="IS1017" s="19"/>
      <c r="IT1017" s="19"/>
      <c r="IU1017" s="19"/>
      <c r="IV1017" s="19"/>
      <c r="IW1017" s="19"/>
      <c r="IX1017" s="19"/>
      <c r="IY1017" s="19"/>
      <c r="IZ1017" s="19"/>
      <c r="JA1017" s="19"/>
    </row>
    <row r="1018" spans="1:261" s="19" customFormat="1" x14ac:dyDescent="0.2">
      <c r="A1018" s="193">
        <v>39990</v>
      </c>
      <c r="B1018" s="184" t="s">
        <v>1605</v>
      </c>
      <c r="C1018" s="184" t="s">
        <v>247</v>
      </c>
      <c r="D1018" s="184" t="s">
        <v>140</v>
      </c>
      <c r="E1018" s="184" t="s">
        <v>143</v>
      </c>
      <c r="F1018" s="185">
        <v>36080</v>
      </c>
      <c r="G1018" s="177">
        <v>1998</v>
      </c>
      <c r="H1018" s="171" t="s">
        <v>29</v>
      </c>
      <c r="I1018" s="171" t="str">
        <f t="shared" si="59"/>
        <v>WY</v>
      </c>
      <c r="J1018" s="171" t="str">
        <f t="shared" si="60"/>
        <v>WY</v>
      </c>
      <c r="K1018" s="171" t="str">
        <f t="shared" si="61"/>
        <v>Mountain</v>
      </c>
      <c r="L1018" s="171" t="str">
        <f>INDEX('State '!$A$1:$C$62,MATCH($I1018,'State '!$B:$B,0),3)</f>
        <v>Mountain</v>
      </c>
      <c r="M1018" s="171" t="str">
        <f>INDEX('State '!$A$1:$C$62,MATCH($J1018,'State '!$B:$B,0),3)</f>
        <v>Mountain</v>
      </c>
      <c r="N1018" s="171"/>
      <c r="O1018" s="178">
        <v>14.9</v>
      </c>
      <c r="P1018" s="178"/>
      <c r="Q1018" s="178">
        <v>52</v>
      </c>
      <c r="R1018" s="177"/>
      <c r="S1018" s="171" t="s">
        <v>135</v>
      </c>
      <c r="T1018" s="171" t="s">
        <v>381</v>
      </c>
      <c r="U1018" s="171" t="s">
        <v>1606</v>
      </c>
      <c r="V1018" s="171"/>
      <c r="W1018" s="170"/>
      <c r="X1018" s="170"/>
      <c r="Y1018" s="170"/>
    </row>
    <row r="1019" spans="1:261" x14ac:dyDescent="0.2">
      <c r="A1019" s="193">
        <v>39990</v>
      </c>
      <c r="B1019" s="172" t="s">
        <v>877</v>
      </c>
      <c r="C1019" s="172" t="s">
        <v>247</v>
      </c>
      <c r="D1019" s="172" t="s">
        <v>140</v>
      </c>
      <c r="E1019" s="173" t="s">
        <v>143</v>
      </c>
      <c r="F1019" s="174">
        <v>39483</v>
      </c>
      <c r="G1019" s="181">
        <v>2008</v>
      </c>
      <c r="H1019" s="171" t="s">
        <v>29</v>
      </c>
      <c r="I1019" s="171" t="str">
        <f t="shared" si="59"/>
        <v>WY</v>
      </c>
      <c r="J1019" s="171" t="str">
        <f t="shared" si="60"/>
        <v>WY</v>
      </c>
      <c r="K1019" s="171" t="str">
        <f t="shared" si="61"/>
        <v>Mountain</v>
      </c>
      <c r="L1019" s="171" t="str">
        <f>INDEX('State '!$A$1:$C$62,MATCH($I1019,'State '!$B:$B,0),3)</f>
        <v>Mountain</v>
      </c>
      <c r="M1019" s="171" t="str">
        <f>INDEX('State '!$A$1:$C$62,MATCH($J1019,'State '!$B:$B,0),3)</f>
        <v>Mountain</v>
      </c>
      <c r="N1019" s="171"/>
      <c r="O1019" s="178">
        <v>22.2</v>
      </c>
      <c r="P1019" s="177"/>
      <c r="Q1019" s="177">
        <v>150</v>
      </c>
      <c r="R1019" s="178"/>
      <c r="S1019" s="179" t="s">
        <v>135</v>
      </c>
      <c r="T1019" s="176" t="s">
        <v>381</v>
      </c>
      <c r="U1019" s="180" t="s">
        <v>878</v>
      </c>
      <c r="V1019" s="171"/>
      <c r="W1019" s="170"/>
      <c r="X1019" s="170"/>
      <c r="Y1019" s="156" t="s">
        <v>2569</v>
      </c>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c r="CE1019" s="19"/>
      <c r="CF1019" s="19"/>
      <c r="CG1019" s="19"/>
      <c r="CH1019" s="19"/>
      <c r="CI1019" s="19"/>
      <c r="CJ1019" s="19"/>
      <c r="CK1019" s="19"/>
      <c r="CL1019" s="19"/>
      <c r="CM1019" s="19"/>
      <c r="CN1019" s="19"/>
      <c r="CO1019" s="19"/>
      <c r="CP1019" s="19"/>
      <c r="CQ1019" s="19"/>
      <c r="CR1019" s="19"/>
      <c r="CS1019" s="19"/>
      <c r="CT1019" s="19"/>
      <c r="CU1019" s="19"/>
      <c r="CV1019" s="19"/>
      <c r="CW1019" s="19"/>
      <c r="CX1019" s="19"/>
      <c r="CY1019" s="19"/>
      <c r="CZ1019" s="19"/>
      <c r="DA1019" s="19"/>
      <c r="DB1019" s="19"/>
      <c r="DC1019" s="19"/>
      <c r="DD1019" s="19"/>
      <c r="DE1019" s="19"/>
      <c r="DF1019" s="19"/>
      <c r="DG1019" s="19"/>
      <c r="DH1019" s="19"/>
      <c r="DI1019" s="19"/>
      <c r="DJ1019" s="19"/>
      <c r="DK1019" s="19"/>
      <c r="DL1019" s="19"/>
      <c r="DM1019" s="19"/>
      <c r="DN1019" s="19"/>
      <c r="DO1019" s="19"/>
      <c r="DP1019" s="19"/>
      <c r="DQ1019" s="19"/>
      <c r="DR1019" s="19"/>
      <c r="DS1019" s="19"/>
      <c r="DT1019" s="19"/>
      <c r="DU1019" s="19"/>
      <c r="DV1019" s="19"/>
      <c r="DW1019" s="19"/>
      <c r="DX1019" s="19"/>
      <c r="DY1019" s="19"/>
      <c r="DZ1019" s="19"/>
      <c r="EA1019" s="19"/>
      <c r="EB1019" s="19"/>
      <c r="EC1019" s="19"/>
      <c r="ED1019" s="19"/>
      <c r="EE1019" s="19"/>
      <c r="EF1019" s="19"/>
      <c r="EG1019" s="19"/>
      <c r="EH1019" s="19"/>
      <c r="EI1019" s="19"/>
      <c r="EJ1019" s="19"/>
      <c r="EK1019" s="19"/>
      <c r="EL1019" s="19"/>
      <c r="EM1019" s="19"/>
      <c r="EN1019" s="19"/>
      <c r="EO1019" s="19"/>
      <c r="EP1019" s="19"/>
      <c r="EQ1019" s="19"/>
      <c r="ER1019" s="19"/>
      <c r="ES1019" s="19"/>
      <c r="ET1019" s="19"/>
      <c r="EU1019" s="19"/>
      <c r="EV1019" s="19"/>
      <c r="EW1019" s="19"/>
      <c r="EX1019" s="19"/>
      <c r="EY1019" s="19"/>
      <c r="EZ1019" s="19"/>
      <c r="FA1019" s="19"/>
      <c r="FB1019" s="19"/>
      <c r="FC1019" s="19"/>
      <c r="FD1019" s="19"/>
      <c r="FE1019" s="19"/>
      <c r="FF1019" s="19"/>
      <c r="FG1019" s="19"/>
      <c r="FH1019" s="19"/>
      <c r="FI1019" s="19"/>
      <c r="FJ1019" s="19"/>
      <c r="FK1019" s="19"/>
      <c r="FL1019" s="19"/>
      <c r="FM1019" s="19"/>
      <c r="FN1019" s="19"/>
      <c r="FO1019" s="19"/>
      <c r="FP1019" s="19"/>
      <c r="FQ1019" s="19"/>
      <c r="FR1019" s="19"/>
      <c r="FS1019" s="19"/>
      <c r="FT1019" s="19"/>
      <c r="FU1019" s="19"/>
      <c r="FV1019" s="19"/>
      <c r="FW1019" s="19"/>
      <c r="FX1019" s="19"/>
      <c r="FY1019" s="19"/>
      <c r="FZ1019" s="19"/>
      <c r="GA1019" s="19"/>
      <c r="GB1019" s="19"/>
      <c r="GC1019" s="19"/>
      <c r="GD1019" s="19"/>
      <c r="GE1019" s="19"/>
      <c r="GF1019" s="19"/>
      <c r="GG1019" s="19"/>
      <c r="GH1019" s="19"/>
      <c r="GI1019" s="19"/>
      <c r="GJ1019" s="19"/>
      <c r="GK1019" s="19"/>
      <c r="GL1019" s="19"/>
      <c r="GM1019" s="19"/>
      <c r="GN1019" s="19"/>
      <c r="GO1019" s="19"/>
      <c r="GP1019" s="19"/>
      <c r="GQ1019" s="19"/>
      <c r="GR1019" s="19"/>
      <c r="GS1019" s="19"/>
      <c r="GT1019" s="19"/>
      <c r="GU1019" s="19"/>
      <c r="GV1019" s="19"/>
      <c r="GW1019" s="19"/>
      <c r="GX1019" s="19"/>
      <c r="GY1019" s="19"/>
      <c r="GZ1019" s="19"/>
      <c r="HA1019" s="19"/>
      <c r="HB1019" s="19"/>
      <c r="HC1019" s="19"/>
      <c r="HD1019" s="19"/>
      <c r="HE1019" s="19"/>
      <c r="HF1019" s="19"/>
      <c r="HG1019" s="19"/>
      <c r="HH1019" s="19"/>
      <c r="HI1019" s="19"/>
      <c r="HJ1019" s="19"/>
      <c r="HK1019" s="19"/>
      <c r="HL1019" s="19"/>
      <c r="HM1019" s="19"/>
      <c r="HN1019" s="19"/>
      <c r="HO1019" s="19"/>
      <c r="HP1019" s="19"/>
      <c r="HQ1019" s="19"/>
      <c r="HR1019" s="19"/>
      <c r="HS1019" s="19"/>
      <c r="HT1019" s="19"/>
      <c r="HU1019" s="19"/>
      <c r="HV1019" s="19"/>
      <c r="HW1019" s="19"/>
      <c r="HX1019" s="19"/>
      <c r="HY1019" s="19"/>
      <c r="HZ1019" s="19"/>
      <c r="IA1019" s="19"/>
      <c r="IB1019" s="19"/>
      <c r="IC1019" s="19"/>
      <c r="ID1019" s="19"/>
      <c r="IE1019" s="19"/>
      <c r="IF1019" s="19"/>
      <c r="IG1019" s="19"/>
      <c r="IH1019" s="19"/>
      <c r="II1019" s="19"/>
      <c r="IJ1019" s="19"/>
      <c r="IK1019" s="19"/>
      <c r="IL1019" s="19"/>
      <c r="IM1019" s="19"/>
      <c r="IN1019" s="19"/>
      <c r="IO1019" s="19"/>
      <c r="IP1019" s="19"/>
      <c r="IQ1019" s="19"/>
      <c r="IR1019" s="19"/>
      <c r="IS1019" s="19"/>
      <c r="IT1019" s="19"/>
      <c r="IU1019" s="19"/>
      <c r="IV1019" s="19"/>
      <c r="IW1019" s="19"/>
      <c r="IX1019" s="19"/>
      <c r="IY1019" s="19"/>
      <c r="IZ1019" s="19"/>
      <c r="JA1019" s="19"/>
    </row>
    <row r="1020" spans="1:261" x14ac:dyDescent="0.2">
      <c r="A1020" s="193">
        <v>39990</v>
      </c>
      <c r="B1020" s="184" t="s">
        <v>1507</v>
      </c>
      <c r="C1020" s="184" t="s">
        <v>247</v>
      </c>
      <c r="D1020" s="184" t="s">
        <v>140</v>
      </c>
      <c r="E1020" s="184" t="s">
        <v>143</v>
      </c>
      <c r="F1020" s="185">
        <v>36586</v>
      </c>
      <c r="G1020" s="177">
        <v>2000</v>
      </c>
      <c r="H1020" s="171" t="s">
        <v>704</v>
      </c>
      <c r="I1020" s="171" t="str">
        <f t="shared" si="59"/>
        <v>WY</v>
      </c>
      <c r="J1020" s="171" t="str">
        <f t="shared" si="60"/>
        <v>CO</v>
      </c>
      <c r="K1020" s="171" t="str">
        <f t="shared" si="61"/>
        <v>Mountain</v>
      </c>
      <c r="L1020" s="171" t="str">
        <f>INDEX('State '!$A$1:$C$62,MATCH($I1020,'State '!$B:$B,0),3)</f>
        <v>Mountain</v>
      </c>
      <c r="M1020" s="171" t="str">
        <f>INDEX('State '!$A$1:$C$62,MATCH($J1020,'State '!$B:$B,0),3)</f>
        <v>Mountain</v>
      </c>
      <c r="N1020" s="171"/>
      <c r="O1020" s="178">
        <v>12.1</v>
      </c>
      <c r="P1020" s="178">
        <v>5.6</v>
      </c>
      <c r="Q1020" s="178">
        <v>120</v>
      </c>
      <c r="R1020" s="177">
        <v>24</v>
      </c>
      <c r="S1020" s="171" t="s">
        <v>135</v>
      </c>
      <c r="T1020" s="171" t="s">
        <v>381</v>
      </c>
      <c r="U1020" s="171" t="s">
        <v>1508</v>
      </c>
      <c r="V1020" s="171"/>
      <c r="W1020" s="170"/>
      <c r="X1020" s="170"/>
      <c r="Y1020" s="206"/>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c r="DC1020" s="19"/>
      <c r="DD1020" s="19"/>
      <c r="DE1020" s="19"/>
      <c r="DF1020" s="19"/>
      <c r="DG1020" s="19"/>
      <c r="DH1020" s="19"/>
      <c r="DI1020" s="19"/>
      <c r="DJ1020" s="19"/>
      <c r="DK1020" s="19"/>
      <c r="DL1020" s="19"/>
      <c r="DM1020" s="19"/>
      <c r="DN1020" s="19"/>
      <c r="DO1020" s="19"/>
      <c r="DP1020" s="19"/>
      <c r="DQ1020" s="19"/>
      <c r="DR1020" s="19"/>
      <c r="DS1020" s="19"/>
      <c r="DT1020" s="19"/>
      <c r="DU1020" s="19"/>
      <c r="DV1020" s="19"/>
      <c r="DW1020" s="19"/>
      <c r="DX1020" s="19"/>
      <c r="DY1020" s="19"/>
      <c r="DZ1020" s="19"/>
      <c r="EA1020" s="19"/>
      <c r="EB1020" s="19"/>
      <c r="EC1020" s="19"/>
      <c r="ED1020" s="19"/>
      <c r="EE1020" s="19"/>
      <c r="EF1020" s="19"/>
      <c r="EG1020" s="19"/>
      <c r="EH1020" s="19"/>
      <c r="EI1020" s="19"/>
      <c r="EJ1020" s="19"/>
      <c r="EK1020" s="19"/>
      <c r="EL1020" s="19"/>
      <c r="EM1020" s="19"/>
      <c r="EN1020" s="19"/>
      <c r="EO1020" s="19"/>
      <c r="EP1020" s="19"/>
      <c r="EQ1020" s="19"/>
      <c r="ER1020" s="19"/>
      <c r="ES1020" s="19"/>
      <c r="ET1020" s="19"/>
      <c r="EU1020" s="19"/>
      <c r="EV1020" s="19"/>
      <c r="EW1020" s="19"/>
      <c r="EX1020" s="19"/>
      <c r="EY1020" s="19"/>
      <c r="EZ1020" s="19"/>
      <c r="FA1020" s="19"/>
      <c r="FB1020" s="19"/>
      <c r="FC1020" s="19"/>
      <c r="FD1020" s="19"/>
      <c r="FE1020" s="19"/>
      <c r="FF1020" s="19"/>
      <c r="FG1020" s="19"/>
      <c r="FH1020" s="19"/>
      <c r="FI1020" s="19"/>
      <c r="FJ1020" s="19"/>
      <c r="FK1020" s="19"/>
      <c r="FL1020" s="19"/>
      <c r="FM1020" s="19"/>
      <c r="FN1020" s="19"/>
      <c r="FO1020" s="19"/>
      <c r="FP1020" s="19"/>
      <c r="FQ1020" s="19"/>
      <c r="FR1020" s="19"/>
      <c r="FS1020" s="19"/>
      <c r="FT1020" s="19"/>
      <c r="FU1020" s="19"/>
      <c r="FV1020" s="19"/>
      <c r="FW1020" s="19"/>
      <c r="FX1020" s="19"/>
      <c r="FY1020" s="19"/>
      <c r="FZ1020" s="19"/>
      <c r="GA1020" s="19"/>
      <c r="GB1020" s="19"/>
      <c r="GC1020" s="19"/>
      <c r="GD1020" s="19"/>
      <c r="GE1020" s="19"/>
      <c r="GF1020" s="19"/>
      <c r="GG1020" s="19"/>
      <c r="GH1020" s="19"/>
      <c r="GI1020" s="19"/>
      <c r="GJ1020" s="19"/>
      <c r="GK1020" s="19"/>
      <c r="GL1020" s="19"/>
      <c r="GM1020" s="19"/>
      <c r="GN1020" s="19"/>
      <c r="GO1020" s="19"/>
      <c r="GP1020" s="19"/>
      <c r="GQ1020" s="19"/>
      <c r="GR1020" s="19"/>
      <c r="GS1020" s="19"/>
      <c r="GT1020" s="19"/>
      <c r="GU1020" s="19"/>
      <c r="GV1020" s="19"/>
      <c r="GW1020" s="19"/>
      <c r="GX1020" s="19"/>
      <c r="GY1020" s="19"/>
      <c r="GZ1020" s="19"/>
      <c r="HA1020" s="19"/>
      <c r="HB1020" s="19"/>
      <c r="HC1020" s="19"/>
      <c r="HD1020" s="19"/>
      <c r="HE1020" s="19"/>
      <c r="HF1020" s="19"/>
      <c r="HG1020" s="19"/>
      <c r="HH1020" s="19"/>
      <c r="HI1020" s="19"/>
      <c r="HJ1020" s="19"/>
      <c r="HK1020" s="19"/>
      <c r="HL1020" s="19"/>
      <c r="HM1020" s="19"/>
      <c r="HN1020" s="19"/>
      <c r="HO1020" s="19"/>
      <c r="HP1020" s="19"/>
      <c r="HQ1020" s="19"/>
      <c r="HR1020" s="19"/>
      <c r="HS1020" s="19"/>
      <c r="HT1020" s="19"/>
      <c r="HU1020" s="19"/>
      <c r="HV1020" s="19"/>
      <c r="HW1020" s="19"/>
      <c r="HX1020" s="19"/>
      <c r="HY1020" s="19"/>
      <c r="HZ1020" s="19"/>
      <c r="IA1020" s="19"/>
      <c r="IB1020" s="19"/>
      <c r="IC1020" s="19"/>
      <c r="ID1020" s="19"/>
      <c r="IE1020" s="19"/>
      <c r="IF1020" s="19"/>
      <c r="IG1020" s="19"/>
      <c r="IH1020" s="19"/>
      <c r="II1020" s="19"/>
      <c r="IJ1020" s="19"/>
      <c r="IK1020" s="19"/>
      <c r="IL1020" s="19"/>
      <c r="IM1020" s="19"/>
      <c r="IN1020" s="19"/>
      <c r="IO1020" s="19"/>
      <c r="IP1020" s="19"/>
      <c r="IQ1020" s="19"/>
      <c r="IR1020" s="19"/>
      <c r="IS1020" s="19"/>
      <c r="IT1020" s="19"/>
      <c r="IU1020" s="19"/>
      <c r="IV1020" s="19"/>
      <c r="IW1020" s="19"/>
      <c r="IX1020" s="19"/>
      <c r="IY1020" s="19"/>
      <c r="IZ1020" s="19"/>
      <c r="JA1020" s="19"/>
    </row>
    <row r="1021" spans="1:261" x14ac:dyDescent="0.2">
      <c r="A1021" s="193">
        <v>39990</v>
      </c>
      <c r="B1021" s="172" t="s">
        <v>875</v>
      </c>
      <c r="C1021" s="172" t="s">
        <v>247</v>
      </c>
      <c r="D1021" s="172" t="s">
        <v>140</v>
      </c>
      <c r="E1021" s="173" t="s">
        <v>143</v>
      </c>
      <c r="F1021" s="174">
        <v>39750</v>
      </c>
      <c r="G1021" s="181">
        <v>2008</v>
      </c>
      <c r="H1021" s="171" t="s">
        <v>704</v>
      </c>
      <c r="I1021" s="171" t="str">
        <f t="shared" si="59"/>
        <v>WY</v>
      </c>
      <c r="J1021" s="171" t="str">
        <f t="shared" si="60"/>
        <v>CO</v>
      </c>
      <c r="K1021" s="171" t="str">
        <f t="shared" si="61"/>
        <v>Mountain</v>
      </c>
      <c r="L1021" s="171" t="str">
        <f>INDEX('State '!$A$1:$C$62,MATCH($I1021,'State '!$B:$B,0),3)</f>
        <v>Mountain</v>
      </c>
      <c r="M1021" s="171" t="str">
        <f>INDEX('State '!$A$1:$C$62,MATCH($J1021,'State '!$B:$B,0),3)</f>
        <v>Mountain</v>
      </c>
      <c r="N1021" s="171"/>
      <c r="O1021" s="178">
        <v>32</v>
      </c>
      <c r="P1021" s="177"/>
      <c r="Q1021" s="177">
        <v>330</v>
      </c>
      <c r="R1021" s="178"/>
      <c r="S1021" s="179" t="s">
        <v>135</v>
      </c>
      <c r="T1021" s="176" t="s">
        <v>381</v>
      </c>
      <c r="U1021" s="180" t="s">
        <v>876</v>
      </c>
      <c r="V1021" s="171"/>
      <c r="W1021" s="181"/>
      <c r="X1021" s="181"/>
      <c r="Y1021" s="173"/>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c r="DC1021" s="19"/>
      <c r="DD1021" s="19"/>
      <c r="DE1021" s="19"/>
      <c r="DF1021" s="19"/>
      <c r="DG1021" s="19"/>
      <c r="DH1021" s="19"/>
      <c r="DI1021" s="19"/>
      <c r="DJ1021" s="19"/>
      <c r="DK1021" s="19"/>
      <c r="DL1021" s="19"/>
      <c r="DM1021" s="19"/>
      <c r="DN1021" s="19"/>
      <c r="DO1021" s="19"/>
      <c r="DP1021" s="19"/>
      <c r="DQ1021" s="19"/>
      <c r="DR1021" s="19"/>
      <c r="DS1021" s="19"/>
      <c r="DT1021" s="19"/>
      <c r="DU1021" s="19"/>
      <c r="DV1021" s="19"/>
      <c r="DW1021" s="19"/>
      <c r="DX1021" s="19"/>
      <c r="DY1021" s="19"/>
      <c r="DZ1021" s="19"/>
      <c r="EA1021" s="19"/>
      <c r="EB1021" s="19"/>
      <c r="EC1021" s="19"/>
      <c r="ED1021" s="19"/>
      <c r="EE1021" s="19"/>
      <c r="EF1021" s="19"/>
      <c r="EG1021" s="19"/>
      <c r="EH1021" s="19"/>
      <c r="EI1021" s="19"/>
      <c r="EJ1021" s="19"/>
      <c r="EK1021" s="19"/>
      <c r="EL1021" s="19"/>
      <c r="EM1021" s="19"/>
      <c r="EN1021" s="19"/>
      <c r="EO1021" s="19"/>
      <c r="EP1021" s="19"/>
      <c r="EQ1021" s="19"/>
      <c r="ER1021" s="19"/>
      <c r="ES1021" s="19"/>
      <c r="ET1021" s="19"/>
      <c r="EU1021" s="19"/>
      <c r="EV1021" s="19"/>
      <c r="EW1021" s="19"/>
      <c r="EX1021" s="19"/>
      <c r="EY1021" s="19"/>
      <c r="EZ1021" s="19"/>
      <c r="FA1021" s="19"/>
      <c r="FB1021" s="19"/>
      <c r="FC1021" s="19"/>
      <c r="FD1021" s="19"/>
      <c r="FE1021" s="19"/>
      <c r="FF1021" s="19"/>
      <c r="FG1021" s="19"/>
      <c r="FH1021" s="19"/>
      <c r="FI1021" s="19"/>
      <c r="FJ1021" s="19"/>
      <c r="FK1021" s="19"/>
      <c r="FL1021" s="19"/>
      <c r="FM1021" s="19"/>
      <c r="FN1021" s="19"/>
      <c r="FO1021" s="19"/>
      <c r="FP1021" s="19"/>
      <c r="FQ1021" s="19"/>
      <c r="FR1021" s="19"/>
      <c r="FS1021" s="19"/>
      <c r="FT1021" s="19"/>
      <c r="FU1021" s="19"/>
      <c r="FV1021" s="19"/>
      <c r="FW1021" s="19"/>
      <c r="FX1021" s="19"/>
      <c r="FY1021" s="19"/>
      <c r="FZ1021" s="19"/>
      <c r="GA1021" s="19"/>
      <c r="GB1021" s="19"/>
      <c r="GC1021" s="19"/>
      <c r="GD1021" s="19"/>
      <c r="GE1021" s="19"/>
      <c r="GF1021" s="19"/>
      <c r="GG1021" s="19"/>
      <c r="GH1021" s="19"/>
      <c r="GI1021" s="19"/>
      <c r="GJ1021" s="19"/>
      <c r="GK1021" s="19"/>
      <c r="GL1021" s="19"/>
      <c r="GM1021" s="19"/>
      <c r="GN1021" s="19"/>
      <c r="GO1021" s="19"/>
      <c r="GP1021" s="19"/>
      <c r="GQ1021" s="19"/>
      <c r="GR1021" s="19"/>
      <c r="GS1021" s="19"/>
      <c r="GT1021" s="19"/>
      <c r="GU1021" s="19"/>
      <c r="GV1021" s="19"/>
      <c r="GW1021" s="19"/>
      <c r="GX1021" s="19"/>
      <c r="GY1021" s="19"/>
      <c r="GZ1021" s="19"/>
      <c r="HA1021" s="19"/>
      <c r="HB1021" s="19"/>
      <c r="HC1021" s="19"/>
      <c r="HD1021" s="19"/>
      <c r="HE1021" s="19"/>
      <c r="HF1021" s="19"/>
      <c r="HG1021" s="19"/>
      <c r="HH1021" s="19"/>
      <c r="HI1021" s="19"/>
      <c r="HJ1021" s="19"/>
      <c r="HK1021" s="19"/>
      <c r="HL1021" s="19"/>
      <c r="HM1021" s="19"/>
      <c r="HN1021" s="19"/>
      <c r="HO1021" s="19"/>
      <c r="HP1021" s="19"/>
      <c r="HQ1021" s="19"/>
      <c r="HR1021" s="19"/>
      <c r="HS1021" s="19"/>
      <c r="HT1021" s="19"/>
      <c r="HU1021" s="19"/>
      <c r="HV1021" s="19"/>
      <c r="HW1021" s="19"/>
      <c r="HX1021" s="19"/>
      <c r="HY1021" s="19"/>
      <c r="HZ1021" s="19"/>
      <c r="IA1021" s="19"/>
      <c r="IB1021" s="19"/>
      <c r="IC1021" s="19"/>
      <c r="ID1021" s="19"/>
      <c r="IE1021" s="19"/>
      <c r="IF1021" s="19"/>
      <c r="IG1021" s="19"/>
      <c r="IH1021" s="19"/>
      <c r="II1021" s="19"/>
      <c r="IJ1021" s="19"/>
      <c r="IK1021" s="19"/>
      <c r="IL1021" s="19"/>
      <c r="IM1021" s="19"/>
      <c r="IN1021" s="19"/>
      <c r="IO1021" s="19"/>
      <c r="IP1021" s="19"/>
      <c r="IQ1021" s="19"/>
      <c r="IR1021" s="19"/>
      <c r="IS1021" s="19"/>
      <c r="IT1021" s="19"/>
      <c r="IU1021" s="19"/>
      <c r="IV1021" s="19"/>
      <c r="IW1021" s="19"/>
      <c r="IX1021" s="19"/>
      <c r="IY1021" s="19"/>
      <c r="IZ1021" s="19"/>
      <c r="JA1021" s="19"/>
    </row>
    <row r="1022" spans="1:261" s="19" customFormat="1" x14ac:dyDescent="0.2">
      <c r="A1022" s="193">
        <v>39990</v>
      </c>
      <c r="B1022" s="184" t="s">
        <v>1563</v>
      </c>
      <c r="C1022" s="184" t="s">
        <v>247</v>
      </c>
      <c r="D1022" s="184" t="s">
        <v>140</v>
      </c>
      <c r="E1022" s="184" t="s">
        <v>143</v>
      </c>
      <c r="F1022" s="185">
        <v>36489</v>
      </c>
      <c r="G1022" s="177">
        <v>1999</v>
      </c>
      <c r="H1022" s="171" t="s">
        <v>704</v>
      </c>
      <c r="I1022" s="171" t="str">
        <f t="shared" si="59"/>
        <v>WY</v>
      </c>
      <c r="J1022" s="171" t="str">
        <f t="shared" si="60"/>
        <v>CO</v>
      </c>
      <c r="K1022" s="171" t="str">
        <f t="shared" si="61"/>
        <v>Mountain</v>
      </c>
      <c r="L1022" s="171" t="str">
        <f>INDEX('State '!$A$1:$C$62,MATCH($I1022,'State '!$B:$B,0),3)</f>
        <v>Mountain</v>
      </c>
      <c r="M1022" s="171" t="str">
        <f>INDEX('State '!$A$1:$C$62,MATCH($J1022,'State '!$B:$B,0),3)</f>
        <v>Mountain</v>
      </c>
      <c r="N1022" s="171"/>
      <c r="O1022" s="178">
        <v>78</v>
      </c>
      <c r="P1022" s="178">
        <v>149</v>
      </c>
      <c r="Q1022" s="178">
        <v>275</v>
      </c>
      <c r="R1022" s="177">
        <v>24</v>
      </c>
      <c r="S1022" s="171" t="s">
        <v>135</v>
      </c>
      <c r="T1022" s="171" t="s">
        <v>381</v>
      </c>
      <c r="U1022" s="171" t="s">
        <v>1564</v>
      </c>
      <c r="V1022" s="171"/>
      <c r="W1022" s="170"/>
      <c r="X1022" s="170"/>
      <c r="Y1022" s="206"/>
      <c r="Z1022" s="106"/>
      <c r="AA1022" s="93"/>
      <c r="AB1022" s="93"/>
      <c r="AC1022" s="93"/>
      <c r="AD1022" s="93"/>
      <c r="AE1022" s="93"/>
      <c r="AF1022" s="93"/>
      <c r="AG1022" s="93"/>
      <c r="AH1022" s="93"/>
      <c r="AI1022" s="93"/>
      <c r="AJ1022" s="93"/>
      <c r="AK1022" s="93"/>
      <c r="AL1022" s="93"/>
      <c r="AM1022" s="93"/>
      <c r="AN1022" s="93"/>
      <c r="AO1022" s="93"/>
      <c r="AP1022" s="93"/>
      <c r="AQ1022" s="93"/>
      <c r="AR1022" s="93"/>
      <c r="AS1022" s="93"/>
      <c r="AT1022" s="93"/>
      <c r="AU1022" s="93"/>
      <c r="AV1022" s="93"/>
      <c r="AW1022" s="93"/>
      <c r="AX1022" s="93"/>
      <c r="AY1022" s="93"/>
      <c r="AZ1022" s="93"/>
      <c r="BA1022" s="93"/>
      <c r="BB1022" s="93"/>
      <c r="BC1022" s="93"/>
      <c r="BD1022" s="93"/>
      <c r="BE1022" s="93"/>
      <c r="BF1022" s="93"/>
      <c r="BG1022" s="93"/>
      <c r="BH1022" s="93"/>
      <c r="BI1022" s="93"/>
      <c r="BJ1022" s="93"/>
      <c r="BK1022" s="93"/>
      <c r="BL1022" s="93"/>
      <c r="BM1022" s="93"/>
      <c r="BN1022" s="93"/>
      <c r="BO1022" s="93"/>
      <c r="BP1022" s="93"/>
      <c r="BQ1022" s="93"/>
      <c r="BR1022" s="93"/>
      <c r="BS1022" s="93"/>
      <c r="BT1022" s="93"/>
      <c r="BU1022" s="93"/>
      <c r="BV1022" s="93"/>
      <c r="BW1022" s="93"/>
      <c r="BX1022" s="93"/>
      <c r="BY1022" s="93"/>
      <c r="BZ1022" s="93"/>
      <c r="CA1022" s="93"/>
      <c r="CB1022" s="93"/>
      <c r="CC1022" s="93"/>
      <c r="CD1022" s="93"/>
      <c r="CE1022" s="93"/>
      <c r="CF1022" s="93"/>
      <c r="CG1022" s="93"/>
      <c r="CH1022" s="93"/>
      <c r="CI1022" s="93"/>
      <c r="CJ1022" s="93"/>
      <c r="CK1022" s="93"/>
      <c r="CL1022" s="93"/>
      <c r="CM1022" s="93"/>
      <c r="CN1022" s="93"/>
      <c r="CO1022" s="93"/>
      <c r="CP1022" s="93"/>
      <c r="CQ1022" s="93"/>
      <c r="CR1022" s="93"/>
      <c r="CS1022" s="93"/>
      <c r="CT1022" s="93"/>
      <c r="CU1022" s="93"/>
      <c r="CV1022" s="93"/>
      <c r="CW1022" s="93"/>
      <c r="CX1022" s="93"/>
      <c r="CY1022" s="93"/>
      <c r="CZ1022" s="93"/>
      <c r="DA1022" s="93"/>
      <c r="DB1022" s="93"/>
      <c r="DC1022" s="93"/>
      <c r="DD1022" s="93"/>
      <c r="DE1022" s="93"/>
      <c r="DF1022" s="93"/>
      <c r="DG1022" s="93"/>
      <c r="DH1022" s="93"/>
      <c r="DI1022" s="93"/>
      <c r="DJ1022" s="93"/>
      <c r="DK1022" s="93"/>
      <c r="DL1022" s="93"/>
      <c r="DM1022" s="93"/>
      <c r="DN1022" s="93"/>
      <c r="DO1022" s="93"/>
      <c r="DP1022" s="93"/>
      <c r="DQ1022" s="93"/>
      <c r="DR1022" s="93"/>
      <c r="DS1022" s="93"/>
      <c r="DT1022" s="93"/>
      <c r="DU1022" s="93"/>
      <c r="DV1022" s="93"/>
      <c r="DW1022" s="93"/>
      <c r="DX1022" s="93"/>
      <c r="DY1022" s="93"/>
      <c r="DZ1022" s="93"/>
      <c r="EA1022" s="93"/>
      <c r="EB1022" s="93"/>
      <c r="EC1022" s="93"/>
      <c r="ED1022" s="93"/>
      <c r="EE1022" s="93"/>
      <c r="EF1022" s="93"/>
      <c r="EG1022" s="93"/>
      <c r="EH1022" s="93"/>
      <c r="EI1022" s="93"/>
      <c r="EJ1022" s="93"/>
      <c r="EK1022" s="93"/>
      <c r="EL1022" s="93"/>
      <c r="EM1022" s="93"/>
      <c r="EN1022" s="93"/>
      <c r="EO1022" s="93"/>
      <c r="EP1022" s="93"/>
      <c r="EQ1022" s="93"/>
      <c r="ER1022" s="93"/>
      <c r="ES1022" s="93"/>
      <c r="ET1022" s="93"/>
      <c r="EU1022" s="93"/>
      <c r="EV1022" s="93"/>
      <c r="EW1022" s="93"/>
      <c r="EX1022" s="93"/>
      <c r="EY1022" s="93"/>
      <c r="EZ1022" s="93"/>
      <c r="FA1022" s="93"/>
      <c r="FB1022" s="93"/>
      <c r="FC1022" s="93"/>
      <c r="FD1022" s="93"/>
      <c r="FE1022" s="93"/>
      <c r="FF1022" s="93"/>
      <c r="FG1022" s="93"/>
      <c r="FH1022" s="93"/>
      <c r="FI1022" s="93"/>
      <c r="FJ1022" s="93"/>
      <c r="FK1022" s="93"/>
      <c r="FL1022" s="93"/>
      <c r="FM1022" s="93"/>
      <c r="FN1022" s="93"/>
      <c r="FO1022" s="93"/>
      <c r="FP1022" s="93"/>
      <c r="FQ1022" s="93"/>
      <c r="FR1022" s="93"/>
      <c r="FS1022" s="93"/>
      <c r="FT1022" s="93"/>
      <c r="FU1022" s="93"/>
      <c r="FV1022" s="93"/>
      <c r="FW1022" s="93"/>
      <c r="FX1022" s="93"/>
      <c r="FY1022" s="93"/>
      <c r="FZ1022" s="93"/>
      <c r="GA1022" s="93"/>
      <c r="GB1022" s="93"/>
      <c r="GC1022" s="93"/>
      <c r="GD1022" s="93"/>
      <c r="GE1022" s="93"/>
      <c r="GF1022" s="93"/>
      <c r="GG1022" s="93"/>
      <c r="GH1022" s="93"/>
      <c r="GI1022" s="93"/>
      <c r="GJ1022" s="93"/>
      <c r="GK1022" s="93"/>
      <c r="GL1022" s="93"/>
      <c r="GM1022" s="93"/>
      <c r="GN1022" s="93"/>
      <c r="GO1022" s="93"/>
      <c r="GP1022" s="93"/>
      <c r="GQ1022" s="93"/>
      <c r="GR1022" s="93"/>
      <c r="GS1022" s="93"/>
      <c r="GT1022" s="93"/>
      <c r="GU1022" s="93"/>
      <c r="GV1022" s="93"/>
      <c r="GW1022" s="93"/>
      <c r="GX1022" s="93"/>
      <c r="GY1022" s="93"/>
      <c r="GZ1022" s="93"/>
      <c r="HA1022" s="93"/>
      <c r="HB1022" s="93"/>
      <c r="HC1022" s="93"/>
      <c r="HD1022" s="93"/>
      <c r="HE1022" s="93"/>
      <c r="HF1022" s="93"/>
      <c r="HG1022" s="93"/>
      <c r="HH1022" s="93"/>
      <c r="HI1022" s="93"/>
      <c r="HJ1022" s="93"/>
      <c r="HK1022" s="93"/>
      <c r="HL1022" s="93"/>
      <c r="HM1022" s="93"/>
      <c r="HN1022" s="93"/>
      <c r="HO1022" s="93"/>
      <c r="HP1022" s="93"/>
      <c r="HQ1022" s="93"/>
      <c r="HR1022" s="93"/>
      <c r="HS1022" s="93"/>
      <c r="HT1022" s="93"/>
      <c r="HU1022" s="93"/>
      <c r="HV1022" s="93"/>
      <c r="HW1022" s="93"/>
      <c r="HX1022" s="93"/>
      <c r="HY1022" s="93"/>
      <c r="HZ1022" s="93"/>
      <c r="IA1022" s="93"/>
      <c r="IB1022" s="93"/>
      <c r="IC1022" s="93"/>
      <c r="ID1022" s="93"/>
      <c r="IE1022" s="93"/>
      <c r="IF1022" s="93"/>
      <c r="IG1022" s="93"/>
      <c r="IH1022" s="93"/>
      <c r="II1022" s="93"/>
      <c r="IJ1022" s="93"/>
      <c r="IK1022" s="93"/>
      <c r="IL1022" s="93"/>
      <c r="IM1022" s="93"/>
      <c r="IN1022" s="93"/>
      <c r="IO1022" s="93"/>
      <c r="IP1022" s="93"/>
      <c r="IQ1022" s="93"/>
      <c r="IR1022" s="93"/>
      <c r="IS1022" s="93"/>
      <c r="IT1022" s="93"/>
      <c r="IU1022" s="93"/>
      <c r="IV1022" s="93"/>
      <c r="IW1022" s="93"/>
      <c r="IX1022" s="93"/>
      <c r="IY1022" s="93"/>
      <c r="IZ1022" s="93"/>
      <c r="JA1022" s="93"/>
    </row>
    <row r="1023" spans="1:261" x14ac:dyDescent="0.2">
      <c r="A1023" s="193">
        <v>39990</v>
      </c>
      <c r="B1023" s="184" t="s">
        <v>1467</v>
      </c>
      <c r="C1023" s="184" t="s">
        <v>247</v>
      </c>
      <c r="D1023" s="184" t="s">
        <v>140</v>
      </c>
      <c r="E1023" s="184" t="s">
        <v>143</v>
      </c>
      <c r="F1023" s="185">
        <v>37226</v>
      </c>
      <c r="G1023" s="177">
        <v>2001</v>
      </c>
      <c r="H1023" s="171" t="s">
        <v>704</v>
      </c>
      <c r="I1023" s="171" t="str">
        <f t="shared" si="59"/>
        <v>WY</v>
      </c>
      <c r="J1023" s="171" t="str">
        <f t="shared" si="60"/>
        <v>CO</v>
      </c>
      <c r="K1023" s="171" t="str">
        <f t="shared" si="61"/>
        <v>Mountain</v>
      </c>
      <c r="L1023" s="171" t="str">
        <f>INDEX('State '!$A$1:$C$62,MATCH($I1023,'State '!$B:$B,0),3)</f>
        <v>Mountain</v>
      </c>
      <c r="M1023" s="171" t="str">
        <f>INDEX('State '!$A$1:$C$62,MATCH($J1023,'State '!$B:$B,0),3)</f>
        <v>Mountain</v>
      </c>
      <c r="N1023" s="171"/>
      <c r="O1023" s="178">
        <v>159.58000000000001</v>
      </c>
      <c r="P1023" s="178">
        <v>155</v>
      </c>
      <c r="Q1023" s="178">
        <v>675</v>
      </c>
      <c r="R1023" s="177">
        <v>36</v>
      </c>
      <c r="S1023" s="171" t="s">
        <v>135</v>
      </c>
      <c r="T1023" s="171" t="s">
        <v>381</v>
      </c>
      <c r="U1023" s="171" t="s">
        <v>1468</v>
      </c>
      <c r="V1023" s="171"/>
      <c r="W1023" s="170"/>
      <c r="X1023" s="170"/>
      <c r="Y1023" s="206"/>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c r="BW1023" s="19"/>
      <c r="BX1023" s="19"/>
      <c r="BY1023" s="19"/>
      <c r="BZ1023" s="19"/>
      <c r="CA1023" s="19"/>
      <c r="CB1023" s="19"/>
      <c r="CC1023" s="19"/>
      <c r="CD1023" s="19"/>
      <c r="CE1023" s="19"/>
      <c r="CF1023" s="19"/>
      <c r="CG1023" s="19"/>
      <c r="CH1023" s="19"/>
      <c r="CI1023" s="19"/>
      <c r="CJ1023" s="19"/>
      <c r="CK1023" s="19"/>
      <c r="CL1023" s="19"/>
      <c r="CM1023" s="19"/>
      <c r="CN1023" s="19"/>
      <c r="CO1023" s="19"/>
      <c r="CP1023" s="19"/>
      <c r="CQ1023" s="19"/>
      <c r="CR1023" s="19"/>
      <c r="CS1023" s="19"/>
      <c r="CT1023" s="19"/>
      <c r="CU1023" s="19"/>
      <c r="CV1023" s="19"/>
      <c r="CW1023" s="19"/>
      <c r="CX1023" s="19"/>
      <c r="CY1023" s="19"/>
      <c r="CZ1023" s="19"/>
      <c r="DA1023" s="19"/>
      <c r="DB1023" s="19"/>
      <c r="DC1023" s="19"/>
      <c r="DD1023" s="19"/>
      <c r="DE1023" s="19"/>
      <c r="DF1023" s="19"/>
      <c r="DG1023" s="19"/>
      <c r="DH1023" s="19"/>
      <c r="DI1023" s="19"/>
      <c r="DJ1023" s="19"/>
      <c r="DK1023" s="19"/>
      <c r="DL1023" s="19"/>
      <c r="DM1023" s="19"/>
      <c r="DN1023" s="19"/>
      <c r="DO1023" s="19"/>
      <c r="DP1023" s="19"/>
      <c r="DQ1023" s="19"/>
      <c r="DR1023" s="19"/>
      <c r="DS1023" s="19"/>
      <c r="DT1023" s="19"/>
      <c r="DU1023" s="19"/>
      <c r="DV1023" s="19"/>
      <c r="DW1023" s="19"/>
      <c r="DX1023" s="19"/>
      <c r="DY1023" s="19"/>
      <c r="DZ1023" s="19"/>
      <c r="EA1023" s="19"/>
      <c r="EB1023" s="19"/>
      <c r="EC1023" s="19"/>
      <c r="ED1023" s="19"/>
      <c r="EE1023" s="19"/>
      <c r="EF1023" s="19"/>
      <c r="EG1023" s="19"/>
      <c r="EH1023" s="19"/>
      <c r="EI1023" s="19"/>
      <c r="EJ1023" s="19"/>
      <c r="EK1023" s="19"/>
      <c r="EL1023" s="19"/>
      <c r="EM1023" s="19"/>
      <c r="EN1023" s="19"/>
      <c r="EO1023" s="19"/>
      <c r="EP1023" s="19"/>
      <c r="EQ1023" s="19"/>
      <c r="ER1023" s="19"/>
      <c r="ES1023" s="19"/>
      <c r="ET1023" s="19"/>
      <c r="EU1023" s="19"/>
      <c r="EV1023" s="19"/>
      <c r="EW1023" s="19"/>
      <c r="EX1023" s="19"/>
      <c r="EY1023" s="19"/>
      <c r="EZ1023" s="19"/>
      <c r="FA1023" s="19"/>
      <c r="FB1023" s="19"/>
      <c r="FC1023" s="19"/>
      <c r="FD1023" s="19"/>
      <c r="FE1023" s="19"/>
      <c r="FF1023" s="19"/>
      <c r="FG1023" s="19"/>
      <c r="FH1023" s="19"/>
      <c r="FI1023" s="19"/>
      <c r="FJ1023" s="19"/>
      <c r="FK1023" s="19"/>
      <c r="FL1023" s="19"/>
      <c r="FM1023" s="19"/>
      <c r="FN1023" s="19"/>
      <c r="FO1023" s="19"/>
      <c r="FP1023" s="19"/>
      <c r="FQ1023" s="19"/>
      <c r="FR1023" s="19"/>
      <c r="FS1023" s="19"/>
      <c r="FT1023" s="19"/>
      <c r="FU1023" s="19"/>
      <c r="FV1023" s="19"/>
      <c r="FW1023" s="19"/>
      <c r="FX1023" s="19"/>
      <c r="FY1023" s="19"/>
      <c r="FZ1023" s="19"/>
      <c r="GA1023" s="19"/>
      <c r="GB1023" s="19"/>
      <c r="GC1023" s="19"/>
      <c r="GD1023" s="19"/>
      <c r="GE1023" s="19"/>
      <c r="GF1023" s="19"/>
      <c r="GG1023" s="19"/>
      <c r="GH1023" s="19"/>
      <c r="GI1023" s="19"/>
      <c r="GJ1023" s="19"/>
      <c r="GK1023" s="19"/>
      <c r="GL1023" s="19"/>
      <c r="GM1023" s="19"/>
      <c r="GN1023" s="19"/>
      <c r="GO1023" s="19"/>
      <c r="GP1023" s="19"/>
      <c r="GQ1023" s="19"/>
      <c r="GR1023" s="19"/>
      <c r="GS1023" s="19"/>
      <c r="GT1023" s="19"/>
      <c r="GU1023" s="19"/>
      <c r="GV1023" s="19"/>
      <c r="GW1023" s="19"/>
      <c r="GX1023" s="19"/>
      <c r="GY1023" s="19"/>
      <c r="GZ1023" s="19"/>
      <c r="HA1023" s="19"/>
      <c r="HB1023" s="19"/>
      <c r="HC1023" s="19"/>
      <c r="HD1023" s="19"/>
      <c r="HE1023" s="19"/>
      <c r="HF1023" s="19"/>
      <c r="HG1023" s="19"/>
      <c r="HH1023" s="19"/>
      <c r="HI1023" s="19"/>
      <c r="HJ1023" s="19"/>
      <c r="HK1023" s="19"/>
      <c r="HL1023" s="19"/>
      <c r="HM1023" s="19"/>
      <c r="HN1023" s="19"/>
      <c r="HO1023" s="19"/>
      <c r="HP1023" s="19"/>
      <c r="HQ1023" s="19"/>
      <c r="HR1023" s="19"/>
      <c r="HS1023" s="19"/>
      <c r="HT1023" s="19"/>
      <c r="HU1023" s="19"/>
      <c r="HV1023" s="19"/>
      <c r="HW1023" s="19"/>
      <c r="HX1023" s="19"/>
      <c r="HY1023" s="19"/>
      <c r="HZ1023" s="19"/>
      <c r="IA1023" s="19"/>
      <c r="IB1023" s="19"/>
      <c r="IC1023" s="19"/>
      <c r="ID1023" s="19"/>
      <c r="IE1023" s="19"/>
      <c r="IF1023" s="19"/>
      <c r="IG1023" s="19"/>
      <c r="IH1023" s="19"/>
      <c r="II1023" s="19"/>
      <c r="IJ1023" s="19"/>
      <c r="IK1023" s="19"/>
      <c r="IL1023" s="19"/>
      <c r="IM1023" s="19"/>
      <c r="IN1023" s="19"/>
      <c r="IO1023" s="19"/>
      <c r="IP1023" s="19"/>
      <c r="IQ1023" s="19"/>
      <c r="IR1023" s="19"/>
      <c r="IS1023" s="19"/>
      <c r="IT1023" s="19"/>
      <c r="IU1023" s="19"/>
      <c r="IV1023" s="19"/>
      <c r="IW1023" s="19"/>
      <c r="IX1023" s="19"/>
      <c r="IY1023" s="19"/>
      <c r="IZ1023" s="19"/>
      <c r="JA1023" s="19"/>
    </row>
    <row r="1024" spans="1:261" x14ac:dyDescent="0.2">
      <c r="A1024" s="193">
        <v>40367</v>
      </c>
      <c r="B1024" s="172" t="s">
        <v>1922</v>
      </c>
      <c r="C1024" s="172" t="s">
        <v>247</v>
      </c>
      <c r="D1024" s="172" t="s">
        <v>140</v>
      </c>
      <c r="E1024" s="173" t="s">
        <v>143</v>
      </c>
      <c r="F1024" s="174">
        <v>39806</v>
      </c>
      <c r="G1024" s="181">
        <v>2008</v>
      </c>
      <c r="H1024" s="171" t="s">
        <v>25</v>
      </c>
      <c r="I1024" s="171" t="str">
        <f t="shared" si="59"/>
        <v>CO</v>
      </c>
      <c r="J1024" s="171" t="str">
        <f t="shared" si="60"/>
        <v>CO</v>
      </c>
      <c r="K1024" s="171" t="str">
        <f t="shared" si="61"/>
        <v>Mountain</v>
      </c>
      <c r="L1024" s="171" t="str">
        <f>INDEX('State '!$A$1:$C$62,MATCH($I1024,'State '!$B:$B,0),3)</f>
        <v>Mountain</v>
      </c>
      <c r="M1024" s="171" t="str">
        <f>INDEX('State '!$A$1:$C$62,MATCH($J1024,'State '!$B:$B,0),3)</f>
        <v>Mountain</v>
      </c>
      <c r="N1024" s="171"/>
      <c r="O1024" s="178">
        <v>45.6</v>
      </c>
      <c r="P1024" s="177"/>
      <c r="Q1024" s="177">
        <v>50</v>
      </c>
      <c r="R1024" s="178"/>
      <c r="S1024" s="179" t="s">
        <v>135</v>
      </c>
      <c r="T1024" s="176" t="s">
        <v>381</v>
      </c>
      <c r="U1024" s="180" t="s">
        <v>673</v>
      </c>
      <c r="V1024" s="171"/>
      <c r="W1024" s="170"/>
      <c r="X1024" s="170"/>
      <c r="Y1024" s="170"/>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c r="DC1024" s="19"/>
      <c r="DD1024" s="19"/>
      <c r="DE1024" s="19"/>
      <c r="DF1024" s="19"/>
      <c r="DG1024" s="19"/>
      <c r="DH1024" s="19"/>
      <c r="DI1024" s="19"/>
      <c r="DJ1024" s="19"/>
      <c r="DK1024" s="19"/>
      <c r="DL1024" s="19"/>
      <c r="DM1024" s="19"/>
      <c r="DN1024" s="19"/>
      <c r="DO1024" s="19"/>
      <c r="DP1024" s="19"/>
      <c r="DQ1024" s="19"/>
      <c r="DR1024" s="19"/>
      <c r="DS1024" s="19"/>
      <c r="DT1024" s="19"/>
      <c r="DU1024" s="19"/>
      <c r="DV1024" s="19"/>
      <c r="DW1024" s="19"/>
      <c r="DX1024" s="19"/>
      <c r="DY1024" s="19"/>
      <c r="DZ1024" s="19"/>
      <c r="EA1024" s="19"/>
      <c r="EB1024" s="19"/>
      <c r="EC1024" s="19"/>
      <c r="ED1024" s="19"/>
      <c r="EE1024" s="19"/>
      <c r="EF1024" s="19"/>
      <c r="EG1024" s="19"/>
      <c r="EH1024" s="19"/>
      <c r="EI1024" s="19"/>
      <c r="EJ1024" s="19"/>
      <c r="EK1024" s="19"/>
      <c r="EL1024" s="19"/>
      <c r="EM1024" s="19"/>
      <c r="EN1024" s="19"/>
      <c r="EO1024" s="19"/>
      <c r="EP1024" s="19"/>
      <c r="EQ1024" s="19"/>
      <c r="ER1024" s="19"/>
      <c r="ES1024" s="19"/>
      <c r="ET1024" s="19"/>
      <c r="EU1024" s="19"/>
      <c r="EV1024" s="19"/>
      <c r="EW1024" s="19"/>
      <c r="EX1024" s="19"/>
      <c r="EY1024" s="19"/>
      <c r="EZ1024" s="19"/>
      <c r="FA1024" s="19"/>
      <c r="FB1024" s="19"/>
      <c r="FC1024" s="19"/>
      <c r="FD1024" s="19"/>
      <c r="FE1024" s="19"/>
      <c r="FF1024" s="19"/>
      <c r="FG1024" s="19"/>
      <c r="FH1024" s="19"/>
      <c r="FI1024" s="19"/>
      <c r="FJ1024" s="19"/>
      <c r="FK1024" s="19"/>
      <c r="FL1024" s="19"/>
      <c r="FM1024" s="19"/>
      <c r="FN1024" s="19"/>
      <c r="FO1024" s="19"/>
      <c r="FP1024" s="19"/>
      <c r="FQ1024" s="19"/>
      <c r="FR1024" s="19"/>
      <c r="FS1024" s="19"/>
      <c r="FT1024" s="19"/>
      <c r="FU1024" s="19"/>
      <c r="FV1024" s="19"/>
      <c r="FW1024" s="19"/>
      <c r="FX1024" s="19"/>
      <c r="FY1024" s="19"/>
      <c r="FZ1024" s="19"/>
      <c r="GA1024" s="19"/>
      <c r="GB1024" s="19"/>
      <c r="GC1024" s="19"/>
      <c r="GD1024" s="19"/>
      <c r="GE1024" s="19"/>
      <c r="GF1024" s="19"/>
      <c r="GG1024" s="19"/>
      <c r="GH1024" s="19"/>
      <c r="GI1024" s="19"/>
      <c r="GJ1024" s="19"/>
      <c r="GK1024" s="19"/>
      <c r="GL1024" s="19"/>
      <c r="GM1024" s="19"/>
      <c r="GN1024" s="19"/>
      <c r="GO1024" s="19"/>
      <c r="GP1024" s="19"/>
      <c r="GQ1024" s="19"/>
      <c r="GR1024" s="19"/>
      <c r="GS1024" s="19"/>
      <c r="GT1024" s="19"/>
      <c r="GU1024" s="19"/>
      <c r="GV1024" s="19"/>
      <c r="GW1024" s="19"/>
      <c r="GX1024" s="19"/>
      <c r="GY1024" s="19"/>
      <c r="GZ1024" s="19"/>
      <c r="HA1024" s="19"/>
      <c r="HB1024" s="19"/>
      <c r="HC1024" s="19"/>
      <c r="HD1024" s="19"/>
      <c r="HE1024" s="19"/>
      <c r="HF1024" s="19"/>
      <c r="HG1024" s="19"/>
      <c r="HH1024" s="19"/>
      <c r="HI1024" s="19"/>
      <c r="HJ1024" s="19"/>
      <c r="HK1024" s="19"/>
      <c r="HL1024" s="19"/>
      <c r="HM1024" s="19"/>
      <c r="HN1024" s="19"/>
      <c r="HO1024" s="19"/>
      <c r="HP1024" s="19"/>
      <c r="HQ1024" s="19"/>
      <c r="HR1024" s="19"/>
      <c r="HS1024" s="19"/>
      <c r="HT1024" s="19"/>
      <c r="HU1024" s="19"/>
      <c r="HV1024" s="19"/>
      <c r="HW1024" s="19"/>
      <c r="HX1024" s="19"/>
      <c r="HY1024" s="19"/>
      <c r="HZ1024" s="19"/>
      <c r="IA1024" s="19"/>
      <c r="IB1024" s="19"/>
      <c r="IC1024" s="19"/>
      <c r="ID1024" s="19"/>
      <c r="IE1024" s="19"/>
      <c r="IF1024" s="19"/>
      <c r="IG1024" s="19"/>
      <c r="IH1024" s="19"/>
      <c r="II1024" s="19"/>
      <c r="IJ1024" s="19"/>
      <c r="IK1024" s="19"/>
      <c r="IL1024" s="19"/>
      <c r="IM1024" s="19"/>
      <c r="IN1024" s="19"/>
      <c r="IO1024" s="19"/>
      <c r="IP1024" s="19"/>
      <c r="IQ1024" s="19"/>
      <c r="IR1024" s="19"/>
      <c r="IS1024" s="19"/>
      <c r="IT1024" s="19"/>
      <c r="IU1024" s="19"/>
      <c r="IV1024" s="19"/>
      <c r="IW1024" s="19"/>
      <c r="IX1024" s="19"/>
      <c r="IY1024" s="19"/>
      <c r="IZ1024" s="19"/>
      <c r="JA1024" s="19"/>
    </row>
    <row r="1025" spans="1:261" x14ac:dyDescent="0.2">
      <c r="A1025" s="193">
        <v>40367</v>
      </c>
      <c r="B1025" s="172" t="s">
        <v>1923</v>
      </c>
      <c r="C1025" s="172" t="s">
        <v>247</v>
      </c>
      <c r="D1025" s="172" t="s">
        <v>140</v>
      </c>
      <c r="E1025" s="173" t="s">
        <v>143</v>
      </c>
      <c r="F1025" s="174">
        <v>40086</v>
      </c>
      <c r="G1025" s="181">
        <v>2009</v>
      </c>
      <c r="H1025" s="171" t="s">
        <v>25</v>
      </c>
      <c r="I1025" s="171" t="str">
        <f t="shared" si="59"/>
        <v>CO</v>
      </c>
      <c r="J1025" s="171" t="str">
        <f t="shared" si="60"/>
        <v>CO</v>
      </c>
      <c r="K1025" s="171" t="str">
        <f t="shared" si="61"/>
        <v>Mountain</v>
      </c>
      <c r="L1025" s="171" t="str">
        <f>INDEX('State '!$A$1:$C$62,MATCH($I1025,'State '!$B:$B,0),3)</f>
        <v>Mountain</v>
      </c>
      <c r="M1025" s="171" t="str">
        <f>INDEX('State '!$A$1:$C$62,MATCH($J1025,'State '!$B:$B,0),3)</f>
        <v>Mountain</v>
      </c>
      <c r="N1025" s="171"/>
      <c r="O1025" s="178">
        <v>42</v>
      </c>
      <c r="P1025" s="177">
        <v>45.6</v>
      </c>
      <c r="Q1025" s="177">
        <v>179.5</v>
      </c>
      <c r="R1025" s="178"/>
      <c r="S1025" s="179" t="s">
        <v>135</v>
      </c>
      <c r="T1025" s="176" t="s">
        <v>381</v>
      </c>
      <c r="U1025" s="180" t="s">
        <v>673</v>
      </c>
      <c r="V1025" s="171"/>
      <c r="W1025" s="170"/>
      <c r="X1025" s="170"/>
      <c r="Y1025" s="170"/>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c r="DC1025" s="19"/>
      <c r="DD1025" s="19"/>
      <c r="DE1025" s="19"/>
      <c r="DF1025" s="19"/>
      <c r="DG1025" s="19"/>
      <c r="DH1025" s="19"/>
      <c r="DI1025" s="19"/>
      <c r="DJ1025" s="19"/>
      <c r="DK1025" s="19"/>
      <c r="DL1025" s="19"/>
      <c r="DM1025" s="19"/>
      <c r="DN1025" s="19"/>
      <c r="DO1025" s="19"/>
      <c r="DP1025" s="19"/>
      <c r="DQ1025" s="19"/>
      <c r="DR1025" s="19"/>
      <c r="DS1025" s="19"/>
      <c r="DT1025" s="19"/>
      <c r="DU1025" s="19"/>
      <c r="DV1025" s="19"/>
      <c r="DW1025" s="19"/>
      <c r="DX1025" s="19"/>
      <c r="DY1025" s="19"/>
      <c r="DZ1025" s="19"/>
      <c r="EA1025" s="19"/>
      <c r="EB1025" s="19"/>
      <c r="EC1025" s="19"/>
      <c r="ED1025" s="19"/>
      <c r="EE1025" s="19"/>
      <c r="EF1025" s="19"/>
      <c r="EG1025" s="19"/>
      <c r="EH1025" s="19"/>
      <c r="EI1025" s="19"/>
      <c r="EJ1025" s="19"/>
      <c r="EK1025" s="19"/>
      <c r="EL1025" s="19"/>
      <c r="EM1025" s="19"/>
      <c r="EN1025" s="19"/>
      <c r="EO1025" s="19"/>
      <c r="EP1025" s="19"/>
      <c r="EQ1025" s="19"/>
      <c r="ER1025" s="19"/>
      <c r="ES1025" s="19"/>
      <c r="ET1025" s="19"/>
      <c r="EU1025" s="19"/>
      <c r="EV1025" s="19"/>
      <c r="EW1025" s="19"/>
      <c r="EX1025" s="19"/>
      <c r="EY1025" s="19"/>
      <c r="EZ1025" s="19"/>
      <c r="FA1025" s="19"/>
      <c r="FB1025" s="19"/>
      <c r="FC1025" s="19"/>
      <c r="FD1025" s="19"/>
      <c r="FE1025" s="19"/>
      <c r="FF1025" s="19"/>
      <c r="FG1025" s="19"/>
      <c r="FH1025" s="19"/>
      <c r="FI1025" s="19"/>
      <c r="FJ1025" s="19"/>
      <c r="FK1025" s="19"/>
      <c r="FL1025" s="19"/>
      <c r="FM1025" s="19"/>
      <c r="FN1025" s="19"/>
      <c r="FO1025" s="19"/>
      <c r="FP1025" s="19"/>
      <c r="FQ1025" s="19"/>
      <c r="FR1025" s="19"/>
      <c r="FS1025" s="19"/>
      <c r="FT1025" s="19"/>
      <c r="FU1025" s="19"/>
      <c r="FV1025" s="19"/>
      <c r="FW1025" s="19"/>
      <c r="FX1025" s="19"/>
      <c r="FY1025" s="19"/>
      <c r="FZ1025" s="19"/>
      <c r="GA1025" s="19"/>
      <c r="GB1025" s="19"/>
      <c r="GC1025" s="19"/>
      <c r="GD1025" s="19"/>
      <c r="GE1025" s="19"/>
      <c r="GF1025" s="19"/>
      <c r="GG1025" s="19"/>
      <c r="GH1025" s="19"/>
      <c r="GI1025" s="19"/>
      <c r="GJ1025" s="19"/>
      <c r="GK1025" s="19"/>
      <c r="GL1025" s="19"/>
      <c r="GM1025" s="19"/>
      <c r="GN1025" s="19"/>
      <c r="GO1025" s="19"/>
      <c r="GP1025" s="19"/>
      <c r="GQ1025" s="19"/>
      <c r="GR1025" s="19"/>
      <c r="GS1025" s="19"/>
      <c r="GT1025" s="19"/>
      <c r="GU1025" s="19"/>
      <c r="GV1025" s="19"/>
      <c r="GW1025" s="19"/>
      <c r="GX1025" s="19"/>
      <c r="GY1025" s="19"/>
      <c r="GZ1025" s="19"/>
      <c r="HA1025" s="19"/>
      <c r="HB1025" s="19"/>
      <c r="HC1025" s="19"/>
      <c r="HD1025" s="19"/>
      <c r="HE1025" s="19"/>
      <c r="HF1025" s="19"/>
      <c r="HG1025" s="19"/>
      <c r="HH1025" s="19"/>
      <c r="HI1025" s="19"/>
      <c r="HJ1025" s="19"/>
      <c r="HK1025" s="19"/>
      <c r="HL1025" s="19"/>
      <c r="HM1025" s="19"/>
      <c r="HN1025" s="19"/>
      <c r="HO1025" s="19"/>
      <c r="HP1025" s="19"/>
      <c r="HQ1025" s="19"/>
      <c r="HR1025" s="19"/>
      <c r="HS1025" s="19"/>
      <c r="HT1025" s="19"/>
      <c r="HU1025" s="19"/>
      <c r="HV1025" s="19"/>
      <c r="HW1025" s="19"/>
      <c r="HX1025" s="19"/>
      <c r="HY1025" s="19"/>
      <c r="HZ1025" s="19"/>
      <c r="IA1025" s="19"/>
      <c r="IB1025" s="19"/>
      <c r="IC1025" s="19"/>
      <c r="ID1025" s="19"/>
      <c r="IE1025" s="19"/>
      <c r="IF1025" s="19"/>
      <c r="IG1025" s="19"/>
      <c r="IH1025" s="19"/>
      <c r="II1025" s="19"/>
      <c r="IJ1025" s="19"/>
      <c r="IK1025" s="19"/>
      <c r="IL1025" s="19"/>
      <c r="IM1025" s="19"/>
      <c r="IN1025" s="19"/>
      <c r="IO1025" s="19"/>
      <c r="IP1025" s="19"/>
      <c r="IQ1025" s="19"/>
      <c r="IR1025" s="19"/>
      <c r="IS1025" s="19"/>
      <c r="IT1025" s="19"/>
      <c r="IU1025" s="19"/>
      <c r="IV1025" s="19"/>
      <c r="IW1025" s="19"/>
      <c r="IX1025" s="19"/>
      <c r="IY1025" s="19"/>
      <c r="IZ1025" s="19"/>
      <c r="JA1025" s="19"/>
    </row>
    <row r="1026" spans="1:261" x14ac:dyDescent="0.2">
      <c r="A1026" s="193">
        <v>39990</v>
      </c>
      <c r="B1026" s="172" t="s">
        <v>1059</v>
      </c>
      <c r="C1026" s="172" t="s">
        <v>247</v>
      </c>
      <c r="D1026" s="172" t="s">
        <v>140</v>
      </c>
      <c r="E1026" s="173" t="s">
        <v>143</v>
      </c>
      <c r="F1026" s="174">
        <v>38835</v>
      </c>
      <c r="G1026" s="181">
        <v>2006</v>
      </c>
      <c r="H1026" s="171" t="s">
        <v>577</v>
      </c>
      <c r="I1026" s="171" t="str">
        <f t="shared" si="59"/>
        <v>CO</v>
      </c>
      <c r="J1026" s="171" t="str">
        <f t="shared" si="60"/>
        <v>WY</v>
      </c>
      <c r="K1026" s="171" t="str">
        <f t="shared" si="61"/>
        <v>Mountain</v>
      </c>
      <c r="L1026" s="171" t="str">
        <f>INDEX('State '!$A$1:$C$62,MATCH($I1026,'State '!$B:$B,0),3)</f>
        <v>Mountain</v>
      </c>
      <c r="M1026" s="171" t="str">
        <f>INDEX('State '!$A$1:$C$62,MATCH($J1026,'State '!$B:$B,0),3)</f>
        <v>Mountain</v>
      </c>
      <c r="N1026" s="171"/>
      <c r="O1026" s="178">
        <v>136.41999999999999</v>
      </c>
      <c r="P1026" s="177">
        <v>142</v>
      </c>
      <c r="Q1026" s="177">
        <v>350</v>
      </c>
      <c r="R1026" s="178">
        <v>24</v>
      </c>
      <c r="S1026" s="179" t="s">
        <v>135</v>
      </c>
      <c r="T1026" s="176" t="s">
        <v>381</v>
      </c>
      <c r="U1026" s="180" t="s">
        <v>1060</v>
      </c>
      <c r="V1026" s="171"/>
      <c r="W1026" s="181"/>
      <c r="X1026" s="181"/>
      <c r="Y1026" s="173"/>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c r="DC1026" s="19"/>
      <c r="DD1026" s="19"/>
      <c r="DE1026" s="19"/>
      <c r="DF1026" s="19"/>
      <c r="DG1026" s="19"/>
      <c r="DH1026" s="19"/>
      <c r="DI1026" s="19"/>
      <c r="DJ1026" s="19"/>
      <c r="DK1026" s="19"/>
      <c r="DL1026" s="19"/>
      <c r="DM1026" s="19"/>
      <c r="DN1026" s="19"/>
      <c r="DO1026" s="19"/>
      <c r="DP1026" s="19"/>
      <c r="DQ1026" s="19"/>
      <c r="DR1026" s="19"/>
      <c r="DS1026" s="19"/>
      <c r="DT1026" s="19"/>
      <c r="DU1026" s="19"/>
      <c r="DV1026" s="19"/>
      <c r="DW1026" s="19"/>
      <c r="DX1026" s="19"/>
      <c r="DY1026" s="19"/>
      <c r="DZ1026" s="19"/>
      <c r="EA1026" s="19"/>
      <c r="EB1026" s="19"/>
      <c r="EC1026" s="19"/>
      <c r="ED1026" s="19"/>
      <c r="EE1026" s="19"/>
      <c r="EF1026" s="19"/>
      <c r="EG1026" s="19"/>
      <c r="EH1026" s="19"/>
      <c r="EI1026" s="19"/>
      <c r="EJ1026" s="19"/>
      <c r="EK1026" s="19"/>
      <c r="EL1026" s="19"/>
      <c r="EM1026" s="19"/>
      <c r="EN1026" s="19"/>
      <c r="EO1026" s="19"/>
      <c r="EP1026" s="19"/>
      <c r="EQ1026" s="19"/>
      <c r="ER1026" s="19"/>
      <c r="ES1026" s="19"/>
      <c r="ET1026" s="19"/>
      <c r="EU1026" s="19"/>
      <c r="EV1026" s="19"/>
      <c r="EW1026" s="19"/>
      <c r="EX1026" s="19"/>
      <c r="EY1026" s="19"/>
      <c r="EZ1026" s="19"/>
      <c r="FA1026" s="19"/>
      <c r="FB1026" s="19"/>
      <c r="FC1026" s="19"/>
      <c r="FD1026" s="19"/>
      <c r="FE1026" s="19"/>
      <c r="FF1026" s="19"/>
      <c r="FG1026" s="19"/>
      <c r="FH1026" s="19"/>
      <c r="FI1026" s="19"/>
      <c r="FJ1026" s="19"/>
      <c r="FK1026" s="19"/>
      <c r="FL1026" s="19"/>
      <c r="FM1026" s="19"/>
      <c r="FN1026" s="19"/>
      <c r="FO1026" s="19"/>
      <c r="FP1026" s="19"/>
      <c r="FQ1026" s="19"/>
      <c r="FR1026" s="19"/>
      <c r="FS1026" s="19"/>
      <c r="FT1026" s="19"/>
      <c r="FU1026" s="19"/>
      <c r="FV1026" s="19"/>
      <c r="FW1026" s="19"/>
      <c r="FX1026" s="19"/>
      <c r="FY1026" s="19"/>
      <c r="FZ1026" s="19"/>
      <c r="GA1026" s="19"/>
      <c r="GB1026" s="19"/>
      <c r="GC1026" s="19"/>
      <c r="GD1026" s="19"/>
      <c r="GE1026" s="19"/>
      <c r="GF1026" s="19"/>
      <c r="GG1026" s="19"/>
      <c r="GH1026" s="19"/>
      <c r="GI1026" s="19"/>
      <c r="GJ1026" s="19"/>
      <c r="GK1026" s="19"/>
      <c r="GL1026" s="19"/>
      <c r="GM1026" s="19"/>
      <c r="GN1026" s="19"/>
      <c r="GO1026" s="19"/>
      <c r="GP1026" s="19"/>
      <c r="GQ1026" s="19"/>
      <c r="GR1026" s="19"/>
      <c r="GS1026" s="19"/>
      <c r="GT1026" s="19"/>
      <c r="GU1026" s="19"/>
      <c r="GV1026" s="19"/>
      <c r="GW1026" s="19"/>
      <c r="GX1026" s="19"/>
      <c r="GY1026" s="19"/>
      <c r="GZ1026" s="19"/>
      <c r="HA1026" s="19"/>
      <c r="HB1026" s="19"/>
      <c r="HC1026" s="19"/>
      <c r="HD1026" s="19"/>
      <c r="HE1026" s="19"/>
      <c r="HF1026" s="19"/>
      <c r="HG1026" s="19"/>
      <c r="HH1026" s="19"/>
      <c r="HI1026" s="19"/>
      <c r="HJ1026" s="19"/>
      <c r="HK1026" s="19"/>
      <c r="HL1026" s="19"/>
      <c r="HM1026" s="19"/>
      <c r="HN1026" s="19"/>
      <c r="HO1026" s="19"/>
      <c r="HP1026" s="19"/>
      <c r="HQ1026" s="19"/>
      <c r="HR1026" s="19"/>
      <c r="HS1026" s="19"/>
      <c r="HT1026" s="19"/>
      <c r="HU1026" s="19"/>
      <c r="HV1026" s="19"/>
      <c r="HW1026" s="19"/>
      <c r="HX1026" s="19"/>
      <c r="HY1026" s="19"/>
      <c r="HZ1026" s="19"/>
      <c r="IA1026" s="19"/>
      <c r="IB1026" s="19"/>
      <c r="IC1026" s="19"/>
      <c r="ID1026" s="19"/>
      <c r="IE1026" s="19"/>
      <c r="IF1026" s="19"/>
      <c r="IG1026" s="19"/>
      <c r="IH1026" s="19"/>
      <c r="II1026" s="19"/>
      <c r="IJ1026" s="19"/>
      <c r="IK1026" s="19"/>
      <c r="IL1026" s="19"/>
      <c r="IM1026" s="19"/>
      <c r="IN1026" s="19"/>
      <c r="IO1026" s="19"/>
      <c r="IP1026" s="19"/>
      <c r="IQ1026" s="19"/>
      <c r="IR1026" s="19"/>
      <c r="IS1026" s="19"/>
      <c r="IT1026" s="19"/>
      <c r="IU1026" s="19"/>
      <c r="IV1026" s="19"/>
      <c r="IW1026" s="19"/>
      <c r="IX1026" s="19"/>
      <c r="IY1026" s="19"/>
      <c r="IZ1026" s="19"/>
      <c r="JA1026" s="19"/>
    </row>
    <row r="1027" spans="1:261" x14ac:dyDescent="0.2">
      <c r="A1027" s="193">
        <v>39990</v>
      </c>
      <c r="B1027" s="184" t="s">
        <v>1280</v>
      </c>
      <c r="C1027" s="184" t="s">
        <v>342</v>
      </c>
      <c r="D1027" s="184" t="s">
        <v>134</v>
      </c>
      <c r="E1027" s="184" t="s">
        <v>143</v>
      </c>
      <c r="F1027" s="185">
        <v>37945</v>
      </c>
      <c r="G1027" s="177">
        <v>2003</v>
      </c>
      <c r="H1027" s="171" t="s">
        <v>13</v>
      </c>
      <c r="I1027" s="171" t="str">
        <f t="shared" si="59"/>
        <v>CA</v>
      </c>
      <c r="J1027" s="171" t="str">
        <f t="shared" si="60"/>
        <v>CA</v>
      </c>
      <c r="K1027" s="171" t="str">
        <f t="shared" si="61"/>
        <v>Pacific</v>
      </c>
      <c r="L1027" s="171" t="str">
        <f>INDEX('State '!$A$1:$C$62,MATCH($I1027,'State '!$B:$B,0),3)</f>
        <v>Pacific</v>
      </c>
      <c r="M1027" s="171" t="str">
        <f>INDEX('State '!$A$1:$C$62,MATCH($J1027,'State '!$B:$B,0),3)</f>
        <v>Pacific</v>
      </c>
      <c r="N1027" s="171"/>
      <c r="O1027" s="178">
        <v>20</v>
      </c>
      <c r="P1027" s="178">
        <v>25</v>
      </c>
      <c r="Q1027" s="178">
        <v>700</v>
      </c>
      <c r="R1027" s="177">
        <v>30</v>
      </c>
      <c r="S1027" s="171" t="s">
        <v>138</v>
      </c>
      <c r="T1027" s="171" t="s">
        <v>187</v>
      </c>
      <c r="U1027" s="171" t="s">
        <v>382</v>
      </c>
      <c r="V1027" s="171"/>
      <c r="W1027" s="170"/>
      <c r="X1027" s="170"/>
      <c r="Y1027" s="170"/>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c r="DC1027" s="19"/>
      <c r="DD1027" s="19"/>
      <c r="DE1027" s="19"/>
      <c r="DF1027" s="19"/>
      <c r="DG1027" s="19"/>
      <c r="DH1027" s="19"/>
      <c r="DI1027" s="19"/>
      <c r="DJ1027" s="19"/>
      <c r="DK1027" s="19"/>
      <c r="DL1027" s="19"/>
      <c r="DM1027" s="19"/>
      <c r="DN1027" s="19"/>
      <c r="DO1027" s="19"/>
      <c r="DP1027" s="19"/>
      <c r="DQ1027" s="19"/>
      <c r="DR1027" s="19"/>
      <c r="DS1027" s="19"/>
      <c r="DT1027" s="19"/>
      <c r="DU1027" s="19"/>
      <c r="DV1027" s="19"/>
      <c r="DW1027" s="19"/>
      <c r="DX1027" s="19"/>
      <c r="DY1027" s="19"/>
      <c r="DZ1027" s="19"/>
      <c r="EA1027" s="19"/>
      <c r="EB1027" s="19"/>
      <c r="EC1027" s="19"/>
      <c r="ED1027" s="19"/>
      <c r="EE1027" s="19"/>
      <c r="EF1027" s="19"/>
      <c r="EG1027" s="19"/>
      <c r="EH1027" s="19"/>
      <c r="EI1027" s="19"/>
      <c r="EJ1027" s="19"/>
      <c r="EK1027" s="19"/>
      <c r="EL1027" s="19"/>
      <c r="EM1027" s="19"/>
      <c r="EN1027" s="19"/>
      <c r="EO1027" s="19"/>
      <c r="EP1027" s="19"/>
      <c r="EQ1027" s="19"/>
      <c r="ER1027" s="19"/>
      <c r="ES1027" s="19"/>
      <c r="ET1027" s="19"/>
      <c r="EU1027" s="19"/>
      <c r="EV1027" s="19"/>
      <c r="EW1027" s="19"/>
      <c r="EX1027" s="19"/>
      <c r="EY1027" s="19"/>
      <c r="EZ1027" s="19"/>
      <c r="FA1027" s="19"/>
      <c r="FB1027" s="19"/>
      <c r="FC1027" s="19"/>
      <c r="FD1027" s="19"/>
      <c r="FE1027" s="19"/>
      <c r="FF1027" s="19"/>
      <c r="FG1027" s="19"/>
      <c r="FH1027" s="19"/>
      <c r="FI1027" s="19"/>
      <c r="FJ1027" s="19"/>
      <c r="FK1027" s="19"/>
      <c r="FL1027" s="19"/>
      <c r="FM1027" s="19"/>
      <c r="FN1027" s="19"/>
      <c r="FO1027" s="19"/>
      <c r="FP1027" s="19"/>
      <c r="FQ1027" s="19"/>
      <c r="FR1027" s="19"/>
      <c r="FS1027" s="19"/>
      <c r="FT1027" s="19"/>
      <c r="FU1027" s="19"/>
      <c r="FV1027" s="19"/>
      <c r="FW1027" s="19"/>
      <c r="FX1027" s="19"/>
      <c r="FY1027" s="19"/>
      <c r="FZ1027" s="19"/>
      <c r="GA1027" s="19"/>
      <c r="GB1027" s="19"/>
      <c r="GC1027" s="19"/>
      <c r="GD1027" s="19"/>
      <c r="GE1027" s="19"/>
      <c r="GF1027" s="19"/>
      <c r="GG1027" s="19"/>
      <c r="GH1027" s="19"/>
      <c r="GI1027" s="19"/>
      <c r="GJ1027" s="19"/>
      <c r="GK1027" s="19"/>
      <c r="GL1027" s="19"/>
      <c r="GM1027" s="19"/>
      <c r="GN1027" s="19"/>
      <c r="GO1027" s="19"/>
      <c r="GP1027" s="19"/>
      <c r="GQ1027" s="19"/>
      <c r="GR1027" s="19"/>
      <c r="GS1027" s="19"/>
      <c r="GT1027" s="19"/>
      <c r="GU1027" s="19"/>
      <c r="GV1027" s="19"/>
      <c r="GW1027" s="19"/>
      <c r="GX1027" s="19"/>
      <c r="GY1027" s="19"/>
      <c r="GZ1027" s="19"/>
      <c r="HA1027" s="19"/>
      <c r="HB1027" s="19"/>
      <c r="HC1027" s="19"/>
      <c r="HD1027" s="19"/>
      <c r="HE1027" s="19"/>
      <c r="HF1027" s="19"/>
      <c r="HG1027" s="19"/>
      <c r="HH1027" s="19"/>
      <c r="HI1027" s="19"/>
      <c r="HJ1027" s="19"/>
      <c r="HK1027" s="19"/>
      <c r="HL1027" s="19"/>
      <c r="HM1027" s="19"/>
      <c r="HN1027" s="19"/>
      <c r="HO1027" s="19"/>
      <c r="HP1027" s="19"/>
      <c r="HQ1027" s="19"/>
      <c r="HR1027" s="19"/>
      <c r="HS1027" s="19"/>
      <c r="HT1027" s="19"/>
      <c r="HU1027" s="19"/>
      <c r="HV1027" s="19"/>
      <c r="HW1027" s="19"/>
      <c r="HX1027" s="19"/>
      <c r="HY1027" s="19"/>
      <c r="HZ1027" s="19"/>
      <c r="IA1027" s="19"/>
      <c r="IB1027" s="19"/>
      <c r="IC1027" s="19"/>
      <c r="ID1027" s="19"/>
      <c r="IE1027" s="19"/>
      <c r="IF1027" s="19"/>
      <c r="IG1027" s="19"/>
      <c r="IH1027" s="19"/>
      <c r="II1027" s="19"/>
      <c r="IJ1027" s="19"/>
      <c r="IK1027" s="19"/>
      <c r="IL1027" s="19"/>
      <c r="IM1027" s="19"/>
      <c r="IN1027" s="19"/>
      <c r="IO1027" s="19"/>
      <c r="IP1027" s="19"/>
      <c r="IQ1027" s="19"/>
      <c r="IR1027" s="19"/>
      <c r="IS1027" s="19"/>
      <c r="IT1027" s="19"/>
      <c r="IU1027" s="19"/>
      <c r="IV1027" s="19"/>
      <c r="IW1027" s="19"/>
      <c r="IX1027" s="19"/>
      <c r="IY1027" s="19"/>
      <c r="IZ1027" s="19"/>
      <c r="JA1027" s="19"/>
    </row>
    <row r="1028" spans="1:261" s="19" customFormat="1" x14ac:dyDescent="0.2">
      <c r="A1028" s="193">
        <v>41524</v>
      </c>
      <c r="B1028" s="172" t="s">
        <v>409</v>
      </c>
      <c r="C1028" s="172" t="s">
        <v>1775</v>
      </c>
      <c r="D1028" s="172" t="s">
        <v>134</v>
      </c>
      <c r="E1028" s="173" t="s">
        <v>143</v>
      </c>
      <c r="F1028" s="174">
        <v>41360</v>
      </c>
      <c r="G1028" s="181">
        <v>2013</v>
      </c>
      <c r="H1028" s="171" t="s">
        <v>1319</v>
      </c>
      <c r="I1028" s="171" t="str">
        <f t="shared" si="59"/>
        <v>AZ</v>
      </c>
      <c r="J1028" s="171" t="str">
        <f t="shared" si="60"/>
        <v>MX</v>
      </c>
      <c r="K1028" s="171" t="str">
        <f t="shared" si="61"/>
        <v>Mountain, Mexico</v>
      </c>
      <c r="L1028" s="171" t="str">
        <f>INDEX('State '!$A$1:$C$62,MATCH($I1028,'State '!$B:$B,0),3)</f>
        <v>Mountain</v>
      </c>
      <c r="M1028" s="171" t="str">
        <f>INDEX('State '!$A$1:$C$62,MATCH($J1028,'State '!$B:$B,0),3)</f>
        <v>Mexico</v>
      </c>
      <c r="N1028" s="171"/>
      <c r="O1028" s="178">
        <v>23.1</v>
      </c>
      <c r="P1028" s="177">
        <v>0.1</v>
      </c>
      <c r="Q1028" s="177">
        <v>185</v>
      </c>
      <c r="R1028" s="178"/>
      <c r="S1028" s="179" t="s">
        <v>135</v>
      </c>
      <c r="T1028" s="176" t="s">
        <v>381</v>
      </c>
      <c r="U1028" s="180" t="s">
        <v>411</v>
      </c>
      <c r="V1028" s="171"/>
      <c r="W1028" s="170"/>
      <c r="X1028" s="170"/>
      <c r="Y1028" s="170"/>
    </row>
    <row r="1029" spans="1:261" s="19" customFormat="1" x14ac:dyDescent="0.2">
      <c r="A1029" s="193">
        <v>39990</v>
      </c>
      <c r="B1029" s="184" t="s">
        <v>1453</v>
      </c>
      <c r="C1029" s="184" t="s">
        <v>358</v>
      </c>
      <c r="D1029" s="184" t="s">
        <v>134</v>
      </c>
      <c r="E1029" s="184" t="s">
        <v>143</v>
      </c>
      <c r="F1029" s="185">
        <v>37196</v>
      </c>
      <c r="G1029" s="177">
        <v>2001</v>
      </c>
      <c r="H1029" s="171" t="s">
        <v>1193</v>
      </c>
      <c r="I1029" s="171" t="str">
        <f t="shared" si="59"/>
        <v>KS</v>
      </c>
      <c r="J1029" s="171" t="str">
        <f t="shared" si="60"/>
        <v>MO</v>
      </c>
      <c r="K1029" s="171" t="str">
        <f t="shared" si="61"/>
        <v>South Central, Midwest</v>
      </c>
      <c r="L1029" s="171" t="str">
        <f>INDEX('State '!$A$1:$C$62,MATCH($I1029,'State '!$B:$B,0),3)</f>
        <v>South Central</v>
      </c>
      <c r="M1029" s="171" t="str">
        <f>INDEX('State '!$A$1:$C$62,MATCH($J1029,'State '!$B:$B,0),3)</f>
        <v>Midwest</v>
      </c>
      <c r="N1029" s="171"/>
      <c r="O1029" s="178">
        <v>19.7</v>
      </c>
      <c r="P1029" s="178">
        <v>36.799999999999997</v>
      </c>
      <c r="Q1029" s="178">
        <v>55</v>
      </c>
      <c r="R1029" s="177" t="s">
        <v>1454</v>
      </c>
      <c r="S1029" s="171" t="s">
        <v>135</v>
      </c>
      <c r="T1029" s="171" t="s">
        <v>381</v>
      </c>
      <c r="U1029" s="171" t="s">
        <v>1455</v>
      </c>
      <c r="V1029" s="171"/>
      <c r="W1029" s="176"/>
      <c r="X1029" s="170"/>
      <c r="Y1029" s="170"/>
    </row>
    <row r="1030" spans="1:261" s="19" customFormat="1" x14ac:dyDescent="0.2">
      <c r="A1030" s="193">
        <v>39990</v>
      </c>
      <c r="B1030" s="184" t="s">
        <v>1692</v>
      </c>
      <c r="C1030" s="184" t="s">
        <v>358</v>
      </c>
      <c r="D1030" s="184" t="s">
        <v>140</v>
      </c>
      <c r="E1030" s="184" t="s">
        <v>143</v>
      </c>
      <c r="F1030" s="185">
        <v>35735</v>
      </c>
      <c r="G1030" s="177">
        <v>1997</v>
      </c>
      <c r="H1030" s="171" t="s">
        <v>1193</v>
      </c>
      <c r="I1030" s="171" t="str">
        <f t="shared" si="59"/>
        <v>KS</v>
      </c>
      <c r="J1030" s="171" t="str">
        <f t="shared" si="60"/>
        <v>MO</v>
      </c>
      <c r="K1030" s="171" t="str">
        <f t="shared" si="61"/>
        <v>South Central, Midwest</v>
      </c>
      <c r="L1030" s="171" t="str">
        <f>INDEX('State '!$A$1:$C$62,MATCH($I1030,'State '!$B:$B,0),3)</f>
        <v>South Central</v>
      </c>
      <c r="M1030" s="171" t="str">
        <f>INDEX('State '!$A$1:$C$62,MATCH($J1030,'State '!$B:$B,0),3)</f>
        <v>Midwest</v>
      </c>
      <c r="N1030" s="171"/>
      <c r="O1030" s="178">
        <v>6.1</v>
      </c>
      <c r="P1030" s="178">
        <v>12.5</v>
      </c>
      <c r="Q1030" s="178">
        <v>21.3</v>
      </c>
      <c r="R1030" s="177">
        <v>20</v>
      </c>
      <c r="S1030" s="171" t="s">
        <v>135</v>
      </c>
      <c r="T1030" s="171" t="s">
        <v>381</v>
      </c>
      <c r="U1030" s="171" t="s">
        <v>1693</v>
      </c>
      <c r="V1030" s="171"/>
      <c r="W1030" s="170"/>
      <c r="X1030" s="170"/>
      <c r="Y1030" s="170"/>
    </row>
    <row r="1031" spans="1:261" s="19" customFormat="1" x14ac:dyDescent="0.2">
      <c r="A1031" s="193">
        <v>39990</v>
      </c>
      <c r="B1031" s="184" t="s">
        <v>1846</v>
      </c>
      <c r="C1031" s="184" t="s">
        <v>358</v>
      </c>
      <c r="D1031" s="184" t="s">
        <v>140</v>
      </c>
      <c r="E1031" s="184" t="s">
        <v>143</v>
      </c>
      <c r="F1031" s="185">
        <v>35370</v>
      </c>
      <c r="G1031" s="177">
        <v>1996</v>
      </c>
      <c r="H1031" s="171" t="s">
        <v>39</v>
      </c>
      <c r="I1031" s="171" t="str">
        <f t="shared" si="59"/>
        <v>MO</v>
      </c>
      <c r="J1031" s="171" t="str">
        <f t="shared" si="60"/>
        <v>MO</v>
      </c>
      <c r="K1031" s="171" t="str">
        <f t="shared" si="61"/>
        <v>Midwest</v>
      </c>
      <c r="L1031" s="171" t="str">
        <f>INDEX('State '!$A$1:$C$62,MATCH($I1031,'State '!$B:$B,0),3)</f>
        <v>Midwest</v>
      </c>
      <c r="M1031" s="171" t="str">
        <f>INDEX('State '!$A$1:$C$62,MATCH($J1031,'State '!$B:$B,0),3)</f>
        <v>Midwest</v>
      </c>
      <c r="N1031" s="171"/>
      <c r="O1031" s="178">
        <v>13.7</v>
      </c>
      <c r="P1031" s="178">
        <v>28.2</v>
      </c>
      <c r="Q1031" s="178">
        <v>23</v>
      </c>
      <c r="R1031" s="177">
        <v>20</v>
      </c>
      <c r="S1031" s="171" t="s">
        <v>135</v>
      </c>
      <c r="T1031" s="171" t="s">
        <v>381</v>
      </c>
      <c r="U1031" s="171" t="s">
        <v>1847</v>
      </c>
      <c r="V1031" s="171"/>
      <c r="W1031" s="170"/>
      <c r="X1031" s="206"/>
      <c r="Y1031" s="206"/>
    </row>
    <row r="1032" spans="1:261" s="19" customFormat="1" x14ac:dyDescent="0.2">
      <c r="A1032" s="193">
        <v>39990</v>
      </c>
      <c r="B1032" s="184" t="s">
        <v>1694</v>
      </c>
      <c r="C1032" s="184" t="s">
        <v>358</v>
      </c>
      <c r="D1032" s="184" t="s">
        <v>140</v>
      </c>
      <c r="E1032" s="184" t="s">
        <v>143</v>
      </c>
      <c r="F1032" s="185">
        <v>35779</v>
      </c>
      <c r="G1032" s="177">
        <v>1997</v>
      </c>
      <c r="H1032" s="171" t="s">
        <v>1695</v>
      </c>
      <c r="I1032" s="171" t="str">
        <f t="shared" si="59"/>
        <v>WY</v>
      </c>
      <c r="J1032" s="171" t="str">
        <f t="shared" si="60"/>
        <v>KS</v>
      </c>
      <c r="K1032" s="171" t="str">
        <f t="shared" si="61"/>
        <v>Mountain, South Central</v>
      </c>
      <c r="L1032" s="171" t="str">
        <f>INDEX('State '!$A$1:$C$62,MATCH($I1032,'State '!$B:$B,0),3)</f>
        <v>Mountain</v>
      </c>
      <c r="M1032" s="171" t="str">
        <f>INDEX('State '!$A$1:$C$62,MATCH($J1032,'State '!$B:$B,0),3)</f>
        <v>South Central</v>
      </c>
      <c r="N1032" s="171"/>
      <c r="O1032" s="178">
        <v>9.1999999999999993</v>
      </c>
      <c r="P1032" s="178"/>
      <c r="Q1032" s="178">
        <v>30</v>
      </c>
      <c r="R1032" s="177">
        <v>20</v>
      </c>
      <c r="S1032" s="171" t="s">
        <v>135</v>
      </c>
      <c r="T1032" s="171" t="s">
        <v>381</v>
      </c>
      <c r="U1032" s="171" t="s">
        <v>1696</v>
      </c>
      <c r="V1032" s="171"/>
      <c r="W1032" s="170"/>
      <c r="X1032" s="170"/>
      <c r="Y1032" s="208"/>
      <c r="Z1032" s="106"/>
      <c r="AA1032" s="93"/>
      <c r="AB1032" s="93"/>
      <c r="AC1032" s="93"/>
      <c r="AD1032" s="93"/>
      <c r="AE1032" s="93"/>
      <c r="AF1032" s="93"/>
      <c r="AG1032" s="93"/>
      <c r="AH1032" s="93"/>
      <c r="AI1032" s="93"/>
      <c r="AJ1032" s="93"/>
      <c r="AK1032" s="93"/>
      <c r="AL1032" s="93"/>
      <c r="AM1032" s="93"/>
      <c r="AN1032" s="93"/>
      <c r="AO1032" s="93"/>
      <c r="AP1032" s="93"/>
      <c r="AQ1032" s="93"/>
      <c r="AR1032" s="93"/>
      <c r="AS1032" s="93"/>
      <c r="AT1032" s="93"/>
      <c r="AU1032" s="93"/>
      <c r="AV1032" s="93"/>
      <c r="AW1032" s="93"/>
      <c r="AX1032" s="93"/>
      <c r="AY1032" s="93"/>
      <c r="AZ1032" s="93"/>
      <c r="BA1032" s="93"/>
      <c r="BB1032" s="93"/>
      <c r="BC1032" s="93"/>
      <c r="BD1032" s="93"/>
      <c r="BE1032" s="93"/>
      <c r="BF1032" s="93"/>
      <c r="BG1032" s="93"/>
      <c r="BH1032" s="93"/>
      <c r="BI1032" s="93"/>
      <c r="BJ1032" s="93"/>
      <c r="BK1032" s="93"/>
      <c r="BL1032" s="93"/>
      <c r="BM1032" s="93"/>
      <c r="BN1032" s="93"/>
      <c r="BO1032" s="93"/>
      <c r="BP1032" s="93"/>
      <c r="BQ1032" s="93"/>
      <c r="BR1032" s="93"/>
      <c r="BS1032" s="93"/>
      <c r="BT1032" s="93"/>
      <c r="BU1032" s="93"/>
      <c r="BV1032" s="93"/>
      <c r="BW1032" s="93"/>
      <c r="BX1032" s="93"/>
      <c r="BY1032" s="93"/>
      <c r="BZ1032" s="93"/>
      <c r="CA1032" s="93"/>
      <c r="CB1032" s="93"/>
      <c r="CC1032" s="93"/>
      <c r="CD1032" s="93"/>
      <c r="CE1032" s="93"/>
      <c r="CF1032" s="93"/>
      <c r="CG1032" s="93"/>
      <c r="CH1032" s="93"/>
      <c r="CI1032" s="93"/>
      <c r="CJ1032" s="93"/>
      <c r="CK1032" s="93"/>
      <c r="CL1032" s="93"/>
      <c r="CM1032" s="93"/>
      <c r="CN1032" s="93"/>
      <c r="CO1032" s="93"/>
      <c r="CP1032" s="93"/>
      <c r="CQ1032" s="93"/>
      <c r="CR1032" s="93"/>
      <c r="CS1032" s="93"/>
      <c r="CT1032" s="93"/>
      <c r="CU1032" s="93"/>
      <c r="CV1032" s="93"/>
      <c r="CW1032" s="93"/>
      <c r="CX1032" s="93"/>
      <c r="CY1032" s="93"/>
      <c r="CZ1032" s="93"/>
      <c r="DA1032" s="93"/>
      <c r="DB1032" s="93"/>
      <c r="DC1032" s="93"/>
      <c r="DD1032" s="93"/>
      <c r="DE1032" s="93"/>
      <c r="DF1032" s="93"/>
      <c r="DG1032" s="93"/>
      <c r="DH1032" s="93"/>
      <c r="DI1032" s="93"/>
      <c r="DJ1032" s="93"/>
      <c r="DK1032" s="93"/>
      <c r="DL1032" s="93"/>
      <c r="DM1032" s="93"/>
      <c r="DN1032" s="93"/>
      <c r="DO1032" s="93"/>
      <c r="DP1032" s="93"/>
      <c r="DQ1032" s="93"/>
      <c r="DR1032" s="93"/>
      <c r="DS1032" s="93"/>
      <c r="DT1032" s="93"/>
      <c r="DU1032" s="93"/>
      <c r="DV1032" s="93"/>
      <c r="DW1032" s="93"/>
      <c r="DX1032" s="93"/>
      <c r="DY1032" s="93"/>
      <c r="DZ1032" s="93"/>
      <c r="EA1032" s="93"/>
      <c r="EB1032" s="93"/>
      <c r="EC1032" s="93"/>
      <c r="ED1032" s="93"/>
      <c r="EE1032" s="93"/>
      <c r="EF1032" s="93"/>
      <c r="EG1032" s="93"/>
      <c r="EH1032" s="93"/>
      <c r="EI1032" s="93"/>
      <c r="EJ1032" s="93"/>
      <c r="EK1032" s="93"/>
      <c r="EL1032" s="93"/>
      <c r="EM1032" s="93"/>
      <c r="EN1032" s="93"/>
      <c r="EO1032" s="93"/>
      <c r="EP1032" s="93"/>
      <c r="EQ1032" s="93"/>
      <c r="ER1032" s="93"/>
      <c r="ES1032" s="93"/>
      <c r="ET1032" s="93"/>
      <c r="EU1032" s="93"/>
      <c r="EV1032" s="93"/>
      <c r="EW1032" s="93"/>
      <c r="EX1032" s="93"/>
      <c r="EY1032" s="93"/>
      <c r="EZ1032" s="93"/>
      <c r="FA1032" s="93"/>
      <c r="FB1032" s="93"/>
      <c r="FC1032" s="93"/>
      <c r="FD1032" s="93"/>
      <c r="FE1032" s="93"/>
      <c r="FF1032" s="93"/>
      <c r="FG1032" s="93"/>
      <c r="FH1032" s="93"/>
      <c r="FI1032" s="93"/>
      <c r="FJ1032" s="93"/>
      <c r="FK1032" s="93"/>
      <c r="FL1032" s="93"/>
      <c r="FM1032" s="93"/>
      <c r="FN1032" s="93"/>
      <c r="FO1032" s="93"/>
      <c r="FP1032" s="93"/>
      <c r="FQ1032" s="93"/>
      <c r="FR1032" s="93"/>
      <c r="FS1032" s="93"/>
      <c r="FT1032" s="93"/>
      <c r="FU1032" s="93"/>
      <c r="FV1032" s="93"/>
      <c r="FW1032" s="93"/>
      <c r="FX1032" s="93"/>
      <c r="FY1032" s="93"/>
      <c r="FZ1032" s="93"/>
      <c r="GA1032" s="93"/>
      <c r="GB1032" s="93"/>
      <c r="GC1032" s="93"/>
      <c r="GD1032" s="93"/>
      <c r="GE1032" s="93"/>
      <c r="GF1032" s="93"/>
      <c r="GG1032" s="93"/>
      <c r="GH1032" s="93"/>
      <c r="GI1032" s="93"/>
      <c r="GJ1032" s="93"/>
      <c r="GK1032" s="93"/>
      <c r="GL1032" s="93"/>
      <c r="GM1032" s="93"/>
      <c r="GN1032" s="93"/>
      <c r="GO1032" s="93"/>
      <c r="GP1032" s="93"/>
      <c r="GQ1032" s="93"/>
      <c r="GR1032" s="93"/>
      <c r="GS1032" s="93"/>
      <c r="GT1032" s="93"/>
      <c r="GU1032" s="93"/>
      <c r="GV1032" s="93"/>
      <c r="GW1032" s="93"/>
      <c r="GX1032" s="93"/>
      <c r="GY1032" s="93"/>
      <c r="GZ1032" s="93"/>
      <c r="HA1032" s="93"/>
      <c r="HB1032" s="93"/>
      <c r="HC1032" s="93"/>
      <c r="HD1032" s="93"/>
      <c r="HE1032" s="93"/>
      <c r="HF1032" s="93"/>
      <c r="HG1032" s="93"/>
      <c r="HH1032" s="93"/>
      <c r="HI1032" s="93"/>
      <c r="HJ1032" s="93"/>
      <c r="HK1032" s="93"/>
      <c r="HL1032" s="93"/>
      <c r="HM1032" s="93"/>
      <c r="HN1032" s="93"/>
      <c r="HO1032" s="93"/>
      <c r="HP1032" s="93"/>
      <c r="HQ1032" s="93"/>
      <c r="HR1032" s="93"/>
      <c r="HS1032" s="93"/>
      <c r="HT1032" s="93"/>
      <c r="HU1032" s="93"/>
      <c r="HV1032" s="93"/>
      <c r="HW1032" s="93"/>
      <c r="HX1032" s="93"/>
      <c r="HY1032" s="93"/>
      <c r="HZ1032" s="93"/>
      <c r="IA1032" s="93"/>
      <c r="IB1032" s="93"/>
      <c r="IC1032" s="93"/>
      <c r="ID1032" s="93"/>
      <c r="IE1032" s="93"/>
      <c r="IF1032" s="93"/>
      <c r="IG1032" s="93"/>
      <c r="IH1032" s="93"/>
      <c r="II1032" s="93"/>
      <c r="IJ1032" s="93"/>
      <c r="IK1032" s="93"/>
      <c r="IL1032" s="93"/>
      <c r="IM1032" s="93"/>
      <c r="IN1032" s="93"/>
      <c r="IO1032" s="93"/>
      <c r="IP1032" s="93"/>
      <c r="IQ1032" s="93"/>
      <c r="IR1032" s="93"/>
      <c r="IS1032" s="93"/>
      <c r="IT1032" s="93"/>
      <c r="IU1032" s="93"/>
      <c r="IV1032" s="93"/>
      <c r="IW1032" s="93"/>
      <c r="IX1032" s="93"/>
      <c r="IY1032" s="93"/>
      <c r="IZ1032" s="93"/>
      <c r="JA1032" s="93"/>
    </row>
    <row r="1033" spans="1:261" s="19" customFormat="1" x14ac:dyDescent="0.2">
      <c r="A1033" s="193">
        <v>39990</v>
      </c>
      <c r="B1033" s="184" t="s">
        <v>1472</v>
      </c>
      <c r="C1033" s="184" t="s">
        <v>358</v>
      </c>
      <c r="D1033" s="184" t="s">
        <v>140</v>
      </c>
      <c r="E1033" s="184" t="s">
        <v>143</v>
      </c>
      <c r="F1033" s="185">
        <v>37040</v>
      </c>
      <c r="G1033" s="177">
        <v>2001</v>
      </c>
      <c r="H1033" s="171" t="s">
        <v>1193</v>
      </c>
      <c r="I1033" s="171" t="str">
        <f t="shared" si="59"/>
        <v>KS</v>
      </c>
      <c r="J1033" s="171" t="str">
        <f t="shared" si="60"/>
        <v>MO</v>
      </c>
      <c r="K1033" s="171" t="str">
        <f t="shared" si="61"/>
        <v>South Central, Midwest</v>
      </c>
      <c r="L1033" s="171" t="str">
        <f>INDEX('State '!$A$1:$C$62,MATCH($I1033,'State '!$B:$B,0),3)</f>
        <v>South Central</v>
      </c>
      <c r="M1033" s="171" t="str">
        <f>INDEX('State '!$A$1:$C$62,MATCH($J1033,'State '!$B:$B,0),3)</f>
        <v>Midwest</v>
      </c>
      <c r="N1033" s="171"/>
      <c r="O1033" s="178"/>
      <c r="P1033" s="178">
        <v>1.5</v>
      </c>
      <c r="Q1033" s="178">
        <v>88.2</v>
      </c>
      <c r="R1033" s="177">
        <v>24</v>
      </c>
      <c r="S1033" s="171" t="s">
        <v>135</v>
      </c>
      <c r="T1033" s="171" t="s">
        <v>381</v>
      </c>
      <c r="U1033" s="171" t="s">
        <v>1473</v>
      </c>
      <c r="V1033" s="171"/>
      <c r="W1033" s="170"/>
      <c r="X1033" s="170"/>
      <c r="Y1033" s="170"/>
      <c r="Z1033" s="106"/>
      <c r="AA1033" s="93"/>
      <c r="AB1033" s="93"/>
      <c r="AC1033" s="93"/>
      <c r="AD1033" s="93"/>
      <c r="AE1033" s="93"/>
      <c r="AF1033" s="93"/>
      <c r="AG1033" s="93"/>
      <c r="AH1033" s="93"/>
      <c r="AI1033" s="93"/>
      <c r="AJ1033" s="93"/>
      <c r="AK1033" s="93"/>
      <c r="AL1033" s="93"/>
      <c r="AM1033" s="93"/>
      <c r="AN1033" s="93"/>
      <c r="AO1033" s="93"/>
      <c r="AP1033" s="93"/>
      <c r="AQ1033" s="93"/>
      <c r="AR1033" s="93"/>
      <c r="AS1033" s="93"/>
      <c r="AT1033" s="93"/>
      <c r="AU1033" s="93"/>
      <c r="AV1033" s="93"/>
      <c r="AW1033" s="93"/>
      <c r="AX1033" s="93"/>
      <c r="AY1033" s="93"/>
      <c r="AZ1033" s="93"/>
      <c r="BA1033" s="93"/>
      <c r="BB1033" s="93"/>
      <c r="BC1033" s="93"/>
      <c r="BD1033" s="93"/>
      <c r="BE1033" s="93"/>
      <c r="BF1033" s="93"/>
      <c r="BG1033" s="93"/>
      <c r="BH1033" s="93"/>
      <c r="BI1033" s="93"/>
      <c r="BJ1033" s="93"/>
      <c r="BK1033" s="93"/>
      <c r="BL1033" s="93"/>
      <c r="BM1033" s="93"/>
      <c r="BN1033" s="93"/>
      <c r="BO1033" s="93"/>
      <c r="BP1033" s="93"/>
      <c r="BQ1033" s="93"/>
      <c r="BR1033" s="93"/>
      <c r="BS1033" s="93"/>
      <c r="BT1033" s="93"/>
      <c r="BU1033" s="93"/>
      <c r="BV1033" s="93"/>
      <c r="BW1033" s="93"/>
      <c r="BX1033" s="93"/>
      <c r="BY1033" s="93"/>
      <c r="BZ1033" s="93"/>
      <c r="CA1033" s="93"/>
      <c r="CB1033" s="93"/>
      <c r="CC1033" s="93"/>
      <c r="CD1033" s="93"/>
      <c r="CE1033" s="93"/>
      <c r="CF1033" s="93"/>
      <c r="CG1033" s="93"/>
      <c r="CH1033" s="93"/>
      <c r="CI1033" s="93"/>
      <c r="CJ1033" s="93"/>
      <c r="CK1033" s="93"/>
      <c r="CL1033" s="93"/>
      <c r="CM1033" s="93"/>
      <c r="CN1033" s="93"/>
      <c r="CO1033" s="93"/>
      <c r="CP1033" s="93"/>
      <c r="CQ1033" s="93"/>
      <c r="CR1033" s="93"/>
      <c r="CS1033" s="93"/>
      <c r="CT1033" s="93"/>
      <c r="CU1033" s="93"/>
      <c r="CV1033" s="93"/>
      <c r="CW1033" s="93"/>
      <c r="CX1033" s="93"/>
      <c r="CY1033" s="93"/>
      <c r="CZ1033" s="93"/>
      <c r="DA1033" s="93"/>
      <c r="DB1033" s="93"/>
      <c r="DC1033" s="93"/>
      <c r="DD1033" s="93"/>
      <c r="DE1033" s="93"/>
      <c r="DF1033" s="93"/>
      <c r="DG1033" s="93"/>
      <c r="DH1033" s="93"/>
      <c r="DI1033" s="93"/>
      <c r="DJ1033" s="93"/>
      <c r="DK1033" s="93"/>
      <c r="DL1033" s="93"/>
      <c r="DM1033" s="93"/>
      <c r="DN1033" s="93"/>
      <c r="DO1033" s="93"/>
      <c r="DP1033" s="93"/>
      <c r="DQ1033" s="93"/>
      <c r="DR1033" s="93"/>
      <c r="DS1033" s="93"/>
      <c r="DT1033" s="93"/>
      <c r="DU1033" s="93"/>
      <c r="DV1033" s="93"/>
      <c r="DW1033" s="93"/>
      <c r="DX1033" s="93"/>
      <c r="DY1033" s="93"/>
      <c r="DZ1033" s="93"/>
      <c r="EA1033" s="93"/>
      <c r="EB1033" s="93"/>
      <c r="EC1033" s="93"/>
      <c r="ED1033" s="93"/>
      <c r="EE1033" s="93"/>
      <c r="EF1033" s="93"/>
      <c r="EG1033" s="93"/>
      <c r="EH1033" s="93"/>
      <c r="EI1033" s="93"/>
      <c r="EJ1033" s="93"/>
      <c r="EK1033" s="93"/>
      <c r="EL1033" s="93"/>
      <c r="EM1033" s="93"/>
      <c r="EN1033" s="93"/>
      <c r="EO1033" s="93"/>
      <c r="EP1033" s="93"/>
      <c r="EQ1033" s="93"/>
      <c r="ER1033" s="93"/>
      <c r="ES1033" s="93"/>
      <c r="ET1033" s="93"/>
      <c r="EU1033" s="93"/>
      <c r="EV1033" s="93"/>
      <c r="EW1033" s="93"/>
      <c r="EX1033" s="93"/>
      <c r="EY1033" s="93"/>
      <c r="EZ1033" s="93"/>
      <c r="FA1033" s="93"/>
      <c r="FB1033" s="93"/>
      <c r="FC1033" s="93"/>
      <c r="FD1033" s="93"/>
      <c r="FE1033" s="93"/>
      <c r="FF1033" s="93"/>
      <c r="FG1033" s="93"/>
      <c r="FH1033" s="93"/>
      <c r="FI1033" s="93"/>
      <c r="FJ1033" s="93"/>
      <c r="FK1033" s="93"/>
      <c r="FL1033" s="93"/>
      <c r="FM1033" s="93"/>
      <c r="FN1033" s="93"/>
      <c r="FO1033" s="93"/>
      <c r="FP1033" s="93"/>
      <c r="FQ1033" s="93"/>
      <c r="FR1033" s="93"/>
      <c r="FS1033" s="93"/>
      <c r="FT1033" s="93"/>
      <c r="FU1033" s="93"/>
      <c r="FV1033" s="93"/>
      <c r="FW1033" s="93"/>
      <c r="FX1033" s="93"/>
      <c r="FY1033" s="93"/>
      <c r="FZ1033" s="93"/>
      <c r="GA1033" s="93"/>
      <c r="GB1033" s="93"/>
      <c r="GC1033" s="93"/>
      <c r="GD1033" s="93"/>
      <c r="GE1033" s="93"/>
      <c r="GF1033" s="93"/>
      <c r="GG1033" s="93"/>
      <c r="GH1033" s="93"/>
      <c r="GI1033" s="93"/>
      <c r="GJ1033" s="93"/>
      <c r="GK1033" s="93"/>
      <c r="GL1033" s="93"/>
      <c r="GM1033" s="93"/>
      <c r="GN1033" s="93"/>
      <c r="GO1033" s="93"/>
      <c r="GP1033" s="93"/>
      <c r="GQ1033" s="93"/>
      <c r="GR1033" s="93"/>
      <c r="GS1033" s="93"/>
      <c r="GT1033" s="93"/>
      <c r="GU1033" s="93"/>
      <c r="GV1033" s="93"/>
      <c r="GW1033" s="93"/>
      <c r="GX1033" s="93"/>
      <c r="GY1033" s="93"/>
      <c r="GZ1033" s="93"/>
      <c r="HA1033" s="93"/>
      <c r="HB1033" s="93"/>
      <c r="HC1033" s="93"/>
      <c r="HD1033" s="93"/>
      <c r="HE1033" s="93"/>
      <c r="HF1033" s="93"/>
      <c r="HG1033" s="93"/>
      <c r="HH1033" s="93"/>
      <c r="HI1033" s="93"/>
      <c r="HJ1033" s="93"/>
      <c r="HK1033" s="93"/>
      <c r="HL1033" s="93"/>
      <c r="HM1033" s="93"/>
      <c r="HN1033" s="93"/>
      <c r="HO1033" s="93"/>
      <c r="HP1033" s="93"/>
      <c r="HQ1033" s="93"/>
      <c r="HR1033" s="93"/>
      <c r="HS1033" s="93"/>
      <c r="HT1033" s="93"/>
      <c r="HU1033" s="93"/>
      <c r="HV1033" s="93"/>
      <c r="HW1033" s="93"/>
      <c r="HX1033" s="93"/>
      <c r="HY1033" s="93"/>
      <c r="HZ1033" s="93"/>
      <c r="IA1033" s="93"/>
      <c r="IB1033" s="93"/>
      <c r="IC1033" s="93"/>
      <c r="ID1033" s="93"/>
      <c r="IE1033" s="93"/>
      <c r="IF1033" s="93"/>
      <c r="IG1033" s="93"/>
      <c r="IH1033" s="93"/>
      <c r="II1033" s="93"/>
      <c r="IJ1033" s="93"/>
      <c r="IK1033" s="93"/>
      <c r="IL1033" s="93"/>
      <c r="IM1033" s="93"/>
      <c r="IN1033" s="93"/>
      <c r="IO1033" s="93"/>
      <c r="IP1033" s="93"/>
      <c r="IQ1033" s="93"/>
      <c r="IR1033" s="93"/>
      <c r="IS1033" s="93"/>
      <c r="IT1033" s="93"/>
      <c r="IU1033" s="93"/>
      <c r="IV1033" s="93"/>
      <c r="IW1033" s="93"/>
      <c r="IX1033" s="93"/>
      <c r="IY1033" s="93"/>
      <c r="IZ1033" s="93"/>
      <c r="JA1033" s="93"/>
    </row>
    <row r="1034" spans="1:261" x14ac:dyDescent="0.2">
      <c r="A1034" s="193">
        <v>39990</v>
      </c>
      <c r="B1034" s="184" t="s">
        <v>1599</v>
      </c>
      <c r="C1034" s="184" t="s">
        <v>358</v>
      </c>
      <c r="D1034" s="184" t="s">
        <v>141</v>
      </c>
      <c r="E1034" s="184" t="s">
        <v>143</v>
      </c>
      <c r="F1034" s="185">
        <v>36100</v>
      </c>
      <c r="G1034" s="177">
        <v>1998</v>
      </c>
      <c r="H1034" s="171" t="s">
        <v>39</v>
      </c>
      <c r="I1034" s="171" t="str">
        <f t="shared" si="59"/>
        <v>MO</v>
      </c>
      <c r="J1034" s="171" t="str">
        <f t="shared" si="60"/>
        <v>MO</v>
      </c>
      <c r="K1034" s="171" t="str">
        <f t="shared" si="61"/>
        <v>Midwest</v>
      </c>
      <c r="L1034" s="171" t="str">
        <f>INDEX('State '!$A$1:$C$62,MATCH($I1034,'State '!$B:$B,0),3)</f>
        <v>Midwest</v>
      </c>
      <c r="M1034" s="171" t="str">
        <f>INDEX('State '!$A$1:$C$62,MATCH($J1034,'State '!$B:$B,0),3)</f>
        <v>Midwest</v>
      </c>
      <c r="N1034" s="171"/>
      <c r="O1034" s="178">
        <v>21</v>
      </c>
      <c r="P1034" s="178">
        <v>200</v>
      </c>
      <c r="Q1034" s="178">
        <v>28</v>
      </c>
      <c r="R1034" s="177">
        <v>8</v>
      </c>
      <c r="S1034" s="171" t="s">
        <v>138</v>
      </c>
      <c r="T1034" s="171" t="s">
        <v>187</v>
      </c>
      <c r="U1034" s="171" t="s">
        <v>382</v>
      </c>
      <c r="V1034" s="171"/>
      <c r="W1034" s="170"/>
      <c r="X1034" s="170"/>
      <c r="Y1034" s="170"/>
      <c r="Z1034" s="106"/>
      <c r="AA1034" s="93"/>
      <c r="AB1034" s="93"/>
    </row>
    <row r="1035" spans="1:261" s="19" customFormat="1" ht="25.5" x14ac:dyDescent="0.2">
      <c r="A1035" s="102">
        <v>44204</v>
      </c>
      <c r="B1035" s="223" t="s">
        <v>2513</v>
      </c>
      <c r="C1035" s="83" t="s">
        <v>261</v>
      </c>
      <c r="D1035" s="223" t="s">
        <v>140</v>
      </c>
      <c r="E1035" s="223" t="s">
        <v>143</v>
      </c>
      <c r="F1035" s="63">
        <v>44186</v>
      </c>
      <c r="G1035" s="64">
        <v>2020</v>
      </c>
      <c r="H1035" s="225" t="s">
        <v>2514</v>
      </c>
      <c r="I1035" s="225" t="str">
        <f t="shared" si="59"/>
        <v>OH</v>
      </c>
      <c r="J1035" s="225" t="str">
        <f t="shared" si="60"/>
        <v>KY</v>
      </c>
      <c r="K1035" s="231" t="str">
        <f t="shared" si="61"/>
        <v>Northeast, Midwest</v>
      </c>
      <c r="L1035" s="225" t="str">
        <f>INDEX('State '!$A$1:$C$62,MATCH($I1035,'State '!$B:$B,0),3)</f>
        <v>Northeast</v>
      </c>
      <c r="M1035" s="225" t="str">
        <f>INDEX('State '!$A$1:$C$62,MATCH($J1035,'State '!$B:$B,0),3)</f>
        <v>Midwest</v>
      </c>
      <c r="N1035" s="225"/>
      <c r="O1035" s="178">
        <v>709</v>
      </c>
      <c r="P1035" s="178">
        <v>64</v>
      </c>
      <c r="Q1035" s="165">
        <v>275</v>
      </c>
      <c r="R1035" s="104" t="s">
        <v>2515</v>
      </c>
      <c r="S1035" s="225" t="s">
        <v>135</v>
      </c>
      <c r="T1035" s="225" t="s">
        <v>381</v>
      </c>
      <c r="U1035" s="225" t="s">
        <v>2693</v>
      </c>
      <c r="V1035" s="225" t="s">
        <v>2239</v>
      </c>
      <c r="W1035" s="223" t="s">
        <v>2516</v>
      </c>
      <c r="X1035" s="223"/>
      <c r="Y1035" s="156" t="s">
        <v>2557</v>
      </c>
      <c r="Z1035" s="106"/>
      <c r="AA1035" s="93"/>
      <c r="AB1035" s="93"/>
      <c r="AC1035" s="93"/>
      <c r="AD1035" s="93"/>
      <c r="AE1035" s="93"/>
      <c r="AF1035" s="93"/>
      <c r="AG1035" s="93"/>
      <c r="AH1035" s="93"/>
      <c r="AI1035" s="93"/>
      <c r="AJ1035" s="93"/>
      <c r="AK1035" s="93"/>
      <c r="AL1035" s="93"/>
      <c r="AM1035" s="93"/>
      <c r="AN1035" s="93"/>
      <c r="AO1035" s="93"/>
      <c r="AP1035" s="93"/>
      <c r="AQ1035" s="93"/>
      <c r="AR1035" s="93"/>
      <c r="AS1035" s="93"/>
      <c r="AT1035" s="93"/>
      <c r="AU1035" s="93"/>
      <c r="AV1035" s="93"/>
      <c r="AW1035" s="93"/>
      <c r="AX1035" s="93"/>
      <c r="AY1035" s="93"/>
      <c r="AZ1035" s="93"/>
      <c r="BA1035" s="93"/>
      <c r="BB1035" s="93"/>
      <c r="BC1035" s="93"/>
      <c r="BD1035" s="93"/>
      <c r="BE1035" s="93"/>
      <c r="BF1035" s="93"/>
      <c r="BG1035" s="93"/>
      <c r="BH1035" s="93"/>
      <c r="BI1035" s="93"/>
      <c r="BJ1035" s="93"/>
      <c r="BK1035" s="93"/>
      <c r="BL1035" s="93"/>
      <c r="BM1035" s="93"/>
      <c r="BN1035" s="93"/>
      <c r="BO1035" s="93"/>
      <c r="BP1035" s="93"/>
      <c r="BQ1035" s="93"/>
      <c r="BR1035" s="93"/>
      <c r="BS1035" s="93"/>
      <c r="BT1035" s="93"/>
      <c r="BU1035" s="93"/>
      <c r="BV1035" s="93"/>
      <c r="BW1035" s="93"/>
      <c r="BX1035" s="93"/>
      <c r="BY1035" s="93"/>
      <c r="BZ1035" s="93"/>
      <c r="CA1035" s="93"/>
      <c r="CB1035" s="93"/>
      <c r="CC1035" s="93"/>
      <c r="CD1035" s="93"/>
      <c r="CE1035" s="93"/>
      <c r="CF1035" s="93"/>
      <c r="CG1035" s="93"/>
      <c r="CH1035" s="93"/>
      <c r="CI1035" s="93"/>
      <c r="CJ1035" s="93"/>
      <c r="CK1035" s="93"/>
      <c r="CL1035" s="93"/>
      <c r="CM1035" s="93"/>
      <c r="CN1035" s="93"/>
      <c r="CO1035" s="93"/>
      <c r="CP1035" s="93"/>
      <c r="CQ1035" s="93"/>
      <c r="CR1035" s="93"/>
      <c r="CS1035" s="93"/>
      <c r="CT1035" s="93"/>
      <c r="CU1035" s="93"/>
      <c r="CV1035" s="93"/>
      <c r="CW1035" s="93"/>
      <c r="CX1035" s="93"/>
      <c r="CY1035" s="93"/>
      <c r="CZ1035" s="93"/>
      <c r="DA1035" s="93"/>
      <c r="DB1035" s="93"/>
      <c r="DC1035" s="93"/>
      <c r="DD1035" s="93"/>
      <c r="DE1035" s="93"/>
      <c r="DF1035" s="93"/>
      <c r="DG1035" s="93"/>
      <c r="DH1035" s="93"/>
      <c r="DI1035" s="93"/>
      <c r="DJ1035" s="93"/>
      <c r="DK1035" s="93"/>
      <c r="DL1035" s="93"/>
      <c r="DM1035" s="93"/>
      <c r="DN1035" s="93"/>
      <c r="DO1035" s="93"/>
      <c r="DP1035" s="93"/>
      <c r="DQ1035" s="93"/>
      <c r="DR1035" s="93"/>
      <c r="DS1035" s="93"/>
      <c r="DT1035" s="93"/>
      <c r="DU1035" s="93"/>
      <c r="DV1035" s="93"/>
      <c r="DW1035" s="93"/>
      <c r="DX1035" s="93"/>
      <c r="DY1035" s="93"/>
      <c r="DZ1035" s="93"/>
      <c r="EA1035" s="93"/>
      <c r="EB1035" s="93"/>
      <c r="EC1035" s="93"/>
      <c r="ED1035" s="93"/>
      <c r="EE1035" s="93"/>
      <c r="EF1035" s="93"/>
      <c r="EG1035" s="93"/>
      <c r="EH1035" s="93"/>
      <c r="EI1035" s="93"/>
      <c r="EJ1035" s="93"/>
      <c r="EK1035" s="93"/>
      <c r="EL1035" s="93"/>
      <c r="EM1035" s="93"/>
      <c r="EN1035" s="93"/>
      <c r="EO1035" s="93"/>
      <c r="EP1035" s="93"/>
      <c r="EQ1035" s="93"/>
      <c r="ER1035" s="93"/>
      <c r="ES1035" s="93"/>
      <c r="ET1035" s="93"/>
      <c r="EU1035" s="93"/>
      <c r="EV1035" s="93"/>
      <c r="EW1035" s="93"/>
      <c r="EX1035" s="93"/>
      <c r="EY1035" s="93"/>
      <c r="EZ1035" s="93"/>
      <c r="FA1035" s="93"/>
      <c r="FB1035" s="93"/>
      <c r="FC1035" s="93"/>
      <c r="FD1035" s="93"/>
      <c r="FE1035" s="93"/>
      <c r="FF1035" s="93"/>
      <c r="FG1035" s="93"/>
      <c r="FH1035" s="93"/>
      <c r="FI1035" s="93"/>
      <c r="FJ1035" s="93"/>
      <c r="FK1035" s="93"/>
      <c r="FL1035" s="93"/>
      <c r="FM1035" s="93"/>
      <c r="FN1035" s="93"/>
      <c r="FO1035" s="93"/>
      <c r="FP1035" s="93"/>
      <c r="FQ1035" s="93"/>
      <c r="FR1035" s="93"/>
      <c r="FS1035" s="93"/>
      <c r="FT1035" s="93"/>
      <c r="FU1035" s="93"/>
      <c r="FV1035" s="93"/>
      <c r="FW1035" s="93"/>
      <c r="FX1035" s="93"/>
      <c r="FY1035" s="93"/>
      <c r="FZ1035" s="93"/>
      <c r="GA1035" s="93"/>
      <c r="GB1035" s="93"/>
      <c r="GC1035" s="93"/>
      <c r="GD1035" s="93"/>
      <c r="GE1035" s="93"/>
      <c r="GF1035" s="93"/>
      <c r="GG1035" s="93"/>
      <c r="GH1035" s="93"/>
      <c r="GI1035" s="93"/>
      <c r="GJ1035" s="93"/>
      <c r="GK1035" s="93"/>
      <c r="GL1035" s="93"/>
      <c r="GM1035" s="93"/>
      <c r="GN1035" s="93"/>
      <c r="GO1035" s="93"/>
      <c r="GP1035" s="93"/>
      <c r="GQ1035" s="93"/>
      <c r="GR1035" s="93"/>
      <c r="GS1035" s="93"/>
      <c r="GT1035" s="93"/>
      <c r="GU1035" s="93"/>
      <c r="GV1035" s="93"/>
      <c r="GW1035" s="93"/>
      <c r="GX1035" s="93"/>
      <c r="GY1035" s="93"/>
      <c r="GZ1035" s="93"/>
      <c r="HA1035" s="93"/>
      <c r="HB1035" s="93"/>
      <c r="HC1035" s="93"/>
      <c r="HD1035" s="93"/>
      <c r="HE1035" s="93"/>
      <c r="HF1035" s="93"/>
      <c r="HG1035" s="93"/>
      <c r="HH1035" s="93"/>
      <c r="HI1035" s="93"/>
      <c r="HJ1035" s="93"/>
      <c r="HK1035" s="93"/>
      <c r="HL1035" s="93"/>
      <c r="HM1035" s="93"/>
      <c r="HN1035" s="93"/>
      <c r="HO1035" s="93"/>
      <c r="HP1035" s="93"/>
      <c r="HQ1035" s="93"/>
      <c r="HR1035" s="93"/>
      <c r="HS1035" s="93"/>
      <c r="HT1035" s="93"/>
      <c r="HU1035" s="93"/>
      <c r="HV1035" s="93"/>
      <c r="HW1035" s="93"/>
      <c r="HX1035" s="93"/>
      <c r="HY1035" s="93"/>
      <c r="HZ1035" s="93"/>
      <c r="IA1035" s="93"/>
      <c r="IB1035" s="93"/>
      <c r="IC1035" s="93"/>
      <c r="ID1035" s="93"/>
      <c r="IE1035" s="93"/>
      <c r="IF1035" s="93"/>
      <c r="IG1035" s="93"/>
      <c r="IH1035" s="93"/>
      <c r="II1035" s="93"/>
      <c r="IJ1035" s="93"/>
      <c r="IK1035" s="93"/>
      <c r="IL1035" s="93"/>
      <c r="IM1035" s="93"/>
      <c r="IN1035" s="93"/>
      <c r="IO1035" s="93"/>
      <c r="IP1035" s="93"/>
      <c r="IQ1035" s="93"/>
      <c r="IR1035" s="93"/>
      <c r="IS1035" s="93"/>
      <c r="IT1035" s="93"/>
      <c r="IU1035" s="93"/>
      <c r="IV1035" s="93"/>
      <c r="IW1035" s="93"/>
      <c r="IX1035" s="93"/>
      <c r="IY1035" s="93"/>
      <c r="IZ1035" s="93"/>
      <c r="JA1035" s="93"/>
    </row>
    <row r="1036" spans="1:261" s="107" customFormat="1" x14ac:dyDescent="0.2">
      <c r="A1036" s="193">
        <v>39990</v>
      </c>
      <c r="B1036" s="172" t="s">
        <v>1049</v>
      </c>
      <c r="C1036" s="172" t="s">
        <v>315</v>
      </c>
      <c r="D1036" s="172" t="s">
        <v>134</v>
      </c>
      <c r="E1036" s="173" t="s">
        <v>143</v>
      </c>
      <c r="F1036" s="174">
        <v>38899</v>
      </c>
      <c r="G1036" s="181">
        <v>2006</v>
      </c>
      <c r="H1036" s="171" t="s">
        <v>29</v>
      </c>
      <c r="I1036" s="171" t="str">
        <f t="shared" ref="I1036:I1045" si="62">LEFT($H1036,2)</f>
        <v>WY</v>
      </c>
      <c r="J1036" s="171" t="str">
        <f t="shared" ref="J1036:J1045" si="63">RIGHT($H1036,2)</f>
        <v>WY</v>
      </c>
      <c r="K1036" s="171" t="str">
        <f t="shared" ref="K1036:K1045" si="64">IF($L1036=$M1036,L1036,CONCATENATE($L1036,", ",IF(ISBLANK(N1036),"",CONCATENATE(N1036,", ")),$M1036))</f>
        <v>Mountain</v>
      </c>
      <c r="L1036" s="171" t="str">
        <f>INDEX('State '!$A$1:$C$62,MATCH($I1036,'State '!$B:$B,0),3)</f>
        <v>Mountain</v>
      </c>
      <c r="M1036" s="171" t="str">
        <f>INDEX('State '!$A$1:$C$62,MATCH($J1036,'State '!$B:$B,0),3)</f>
        <v>Mountain</v>
      </c>
      <c r="N1036" s="171"/>
      <c r="O1036" s="178">
        <v>20</v>
      </c>
      <c r="P1036" s="177">
        <v>21</v>
      </c>
      <c r="Q1036" s="177">
        <v>300</v>
      </c>
      <c r="R1036" s="178">
        <v>10</v>
      </c>
      <c r="S1036" s="179" t="s">
        <v>138</v>
      </c>
      <c r="T1036" s="176" t="s">
        <v>187</v>
      </c>
      <c r="U1036" s="180" t="s">
        <v>382</v>
      </c>
      <c r="V1036" s="171"/>
      <c r="W1036" s="181"/>
      <c r="X1036" s="181"/>
      <c r="Y1036" s="242"/>
      <c r="Z1036" s="111"/>
    </row>
    <row r="1037" spans="1:261" x14ac:dyDescent="0.2">
      <c r="A1037" s="193">
        <v>43417</v>
      </c>
      <c r="B1037" s="184" t="s">
        <v>2348</v>
      </c>
      <c r="C1037" s="184" t="s">
        <v>1782</v>
      </c>
      <c r="D1037" s="184" t="s">
        <v>140</v>
      </c>
      <c r="E1037" s="184" t="s">
        <v>143</v>
      </c>
      <c r="F1037" s="185">
        <v>43415</v>
      </c>
      <c r="G1037" s="177">
        <v>2018</v>
      </c>
      <c r="H1037" s="171" t="s">
        <v>1339</v>
      </c>
      <c r="I1037" s="171" t="str">
        <f t="shared" si="62"/>
        <v>IL</v>
      </c>
      <c r="J1037" s="171" t="str">
        <f t="shared" si="63"/>
        <v>WI</v>
      </c>
      <c r="K1037" s="176" t="str">
        <f t="shared" si="64"/>
        <v>Midwest</v>
      </c>
      <c r="L1037" s="171" t="str">
        <f>INDEX('State '!$A$1:$C$62,MATCH($I1037,'State '!$B:$B,0),3)</f>
        <v>Midwest</v>
      </c>
      <c r="M1037" s="171" t="str">
        <f>INDEX('State '!$A$1:$C$62,MATCH($J1037,'State '!$B:$B,0),3)</f>
        <v>Midwest</v>
      </c>
      <c r="N1037" s="171"/>
      <c r="O1037" s="178">
        <v>57.7</v>
      </c>
      <c r="P1037" s="178">
        <v>0.5</v>
      </c>
      <c r="Q1037" s="178">
        <v>231</v>
      </c>
      <c r="R1037" s="177">
        <v>24</v>
      </c>
      <c r="S1037" s="179" t="s">
        <v>135</v>
      </c>
      <c r="T1037" s="176" t="s">
        <v>381</v>
      </c>
      <c r="U1037" s="171" t="s">
        <v>2349</v>
      </c>
      <c r="V1037" s="171" t="s">
        <v>2345</v>
      </c>
      <c r="W1037" s="181"/>
      <c r="X1037" s="170"/>
      <c r="Y1037" s="170"/>
      <c r="Z1037" s="93"/>
      <c r="AA1037" s="93"/>
      <c r="AB1037" s="93"/>
    </row>
    <row r="1038" spans="1:261" s="107" customFormat="1" x14ac:dyDescent="0.2">
      <c r="A1038" s="193">
        <v>42158</v>
      </c>
      <c r="B1038" s="184" t="s">
        <v>2006</v>
      </c>
      <c r="C1038" s="184" t="s">
        <v>1932</v>
      </c>
      <c r="D1038" s="184" t="s">
        <v>134</v>
      </c>
      <c r="E1038" s="184" t="s">
        <v>143</v>
      </c>
      <c r="F1038" s="185">
        <v>42089</v>
      </c>
      <c r="G1038" s="177">
        <v>2015</v>
      </c>
      <c r="H1038" s="171" t="s">
        <v>20</v>
      </c>
      <c r="I1038" s="171" t="str">
        <f t="shared" si="62"/>
        <v>NJ</v>
      </c>
      <c r="J1038" s="171" t="str">
        <f t="shared" si="63"/>
        <v>NJ</v>
      </c>
      <c r="K1038" s="171" t="str">
        <f t="shared" si="64"/>
        <v>Northeast</v>
      </c>
      <c r="L1038" s="171" t="str">
        <f>INDEX('State '!$A$1:$C$62,MATCH($I1038,'State '!$B:$B,0),3)</f>
        <v>Northeast</v>
      </c>
      <c r="M1038" s="171" t="str">
        <f>INDEX('State '!$A$1:$C$62,MATCH($J1038,'State '!$B:$B,0),3)</f>
        <v>Northeast</v>
      </c>
      <c r="N1038" s="171"/>
      <c r="O1038" s="178">
        <v>32</v>
      </c>
      <c r="P1038" s="178">
        <v>2.4</v>
      </c>
      <c r="Q1038" s="178">
        <v>264</v>
      </c>
      <c r="R1038" s="177">
        <v>20</v>
      </c>
      <c r="S1038" s="171" t="s">
        <v>135</v>
      </c>
      <c r="T1038" s="171" t="s">
        <v>381</v>
      </c>
      <c r="U1038" s="171" t="s">
        <v>2007</v>
      </c>
      <c r="V1038" s="171" t="s">
        <v>2236</v>
      </c>
      <c r="W1038" s="170"/>
      <c r="X1038" s="170"/>
      <c r="Y1038" s="206"/>
      <c r="Z1038" s="111"/>
    </row>
    <row r="1039" spans="1:261" x14ac:dyDescent="0.2">
      <c r="A1039" s="193">
        <v>40246</v>
      </c>
      <c r="B1039" s="172" t="s">
        <v>887</v>
      </c>
      <c r="C1039" s="172" t="s">
        <v>296</v>
      </c>
      <c r="D1039" s="172" t="s">
        <v>134</v>
      </c>
      <c r="E1039" s="173" t="s">
        <v>143</v>
      </c>
      <c r="F1039" s="174">
        <v>39753</v>
      </c>
      <c r="G1039" s="181">
        <v>2008</v>
      </c>
      <c r="H1039" s="171" t="s">
        <v>34</v>
      </c>
      <c r="I1039" s="171" t="str">
        <f t="shared" si="62"/>
        <v>WI</v>
      </c>
      <c r="J1039" s="171" t="str">
        <f t="shared" si="63"/>
        <v>WI</v>
      </c>
      <c r="K1039" s="171" t="str">
        <f t="shared" si="64"/>
        <v>Midwest</v>
      </c>
      <c r="L1039" s="171" t="str">
        <f>INDEX('State '!$A$1:$C$62,MATCH($I1039,'State '!$B:$B,0),3)</f>
        <v>Midwest</v>
      </c>
      <c r="M1039" s="171" t="str">
        <f>INDEX('State '!$A$1:$C$62,MATCH($J1039,'State '!$B:$B,0),3)</f>
        <v>Midwest</v>
      </c>
      <c r="N1039" s="171"/>
      <c r="O1039" s="178">
        <v>1</v>
      </c>
      <c r="P1039" s="177">
        <v>1</v>
      </c>
      <c r="Q1039" s="177">
        <v>49.99</v>
      </c>
      <c r="R1039" s="178">
        <v>4</v>
      </c>
      <c r="S1039" s="179" t="s">
        <v>138</v>
      </c>
      <c r="T1039" s="176" t="s">
        <v>187</v>
      </c>
      <c r="U1039" s="180" t="s">
        <v>382</v>
      </c>
      <c r="V1039" s="171"/>
      <c r="W1039" s="170"/>
      <c r="X1039" s="170"/>
      <c r="Y1039" s="206"/>
    </row>
    <row r="1040" spans="1:261" x14ac:dyDescent="0.2">
      <c r="A1040" s="193">
        <v>39990</v>
      </c>
      <c r="B1040" s="172" t="s">
        <v>886</v>
      </c>
      <c r="C1040" s="172" t="s">
        <v>296</v>
      </c>
      <c r="D1040" s="172" t="s">
        <v>134</v>
      </c>
      <c r="E1040" s="173" t="s">
        <v>143</v>
      </c>
      <c r="F1040" s="174">
        <v>39753</v>
      </c>
      <c r="G1040" s="181">
        <v>2008</v>
      </c>
      <c r="H1040" s="171" t="s">
        <v>34</v>
      </c>
      <c r="I1040" s="171" t="str">
        <f t="shared" si="62"/>
        <v>WI</v>
      </c>
      <c r="J1040" s="171" t="str">
        <f t="shared" si="63"/>
        <v>WI</v>
      </c>
      <c r="K1040" s="171" t="str">
        <f t="shared" si="64"/>
        <v>Midwest</v>
      </c>
      <c r="L1040" s="171" t="str">
        <f>INDEX('State '!$A$1:$C$62,MATCH($I1040,'State '!$B:$B,0),3)</f>
        <v>Midwest</v>
      </c>
      <c r="M1040" s="171" t="str">
        <f>INDEX('State '!$A$1:$C$62,MATCH($J1040,'State '!$B:$B,0),3)</f>
        <v>Midwest</v>
      </c>
      <c r="N1040" s="171"/>
      <c r="O1040" s="178">
        <v>15</v>
      </c>
      <c r="P1040" s="177">
        <v>14</v>
      </c>
      <c r="Q1040" s="177">
        <v>99.99</v>
      </c>
      <c r="R1040" s="178">
        <v>12</v>
      </c>
      <c r="S1040" s="179" t="s">
        <v>138</v>
      </c>
      <c r="T1040" s="176" t="s">
        <v>187</v>
      </c>
      <c r="U1040" s="180" t="s">
        <v>382</v>
      </c>
      <c r="V1040" s="171"/>
      <c r="W1040" s="181"/>
      <c r="X1040" s="170"/>
      <c r="Y1040" s="170"/>
    </row>
    <row r="1041" spans="1:28" s="19" customFormat="1" x14ac:dyDescent="0.2">
      <c r="A1041" s="193">
        <v>40381</v>
      </c>
      <c r="B1041" s="184" t="s">
        <v>872</v>
      </c>
      <c r="C1041" s="184" t="s">
        <v>296</v>
      </c>
      <c r="D1041" s="184" t="s">
        <v>134</v>
      </c>
      <c r="E1041" s="184" t="s">
        <v>143</v>
      </c>
      <c r="F1041" s="185">
        <v>39722</v>
      </c>
      <c r="G1041" s="177">
        <v>2008</v>
      </c>
      <c r="H1041" s="171" t="s">
        <v>34</v>
      </c>
      <c r="I1041" s="171" t="str">
        <f t="shared" si="62"/>
        <v>WI</v>
      </c>
      <c r="J1041" s="171" t="str">
        <f t="shared" si="63"/>
        <v>WI</v>
      </c>
      <c r="K1041" s="171" t="str">
        <f t="shared" si="64"/>
        <v>Midwest</v>
      </c>
      <c r="L1041" s="171" t="str">
        <f>INDEX('State '!$A$1:$C$62,MATCH($I1041,'State '!$B:$B,0),3)</f>
        <v>Midwest</v>
      </c>
      <c r="M1041" s="171" t="str">
        <f>INDEX('State '!$A$1:$C$62,MATCH($J1041,'State '!$B:$B,0),3)</f>
        <v>Midwest</v>
      </c>
      <c r="N1041" s="171"/>
      <c r="O1041" s="178">
        <v>30</v>
      </c>
      <c r="P1041" s="178">
        <v>32</v>
      </c>
      <c r="Q1041" s="178">
        <v>99.99</v>
      </c>
      <c r="R1041" s="177" t="s">
        <v>723</v>
      </c>
      <c r="S1041" s="171" t="s">
        <v>138</v>
      </c>
      <c r="T1041" s="171" t="s">
        <v>187</v>
      </c>
      <c r="U1041" s="171" t="s">
        <v>382</v>
      </c>
      <c r="V1041" s="171"/>
      <c r="W1041" s="170"/>
      <c r="X1041" s="170"/>
      <c r="Y1041" s="170"/>
    </row>
    <row r="1042" spans="1:28" s="19" customFormat="1" x14ac:dyDescent="0.2">
      <c r="A1042" s="193">
        <v>39990</v>
      </c>
      <c r="B1042" s="184" t="s">
        <v>1844</v>
      </c>
      <c r="C1042" s="184" t="s">
        <v>1845</v>
      </c>
      <c r="D1042" s="184" t="s">
        <v>140</v>
      </c>
      <c r="E1042" s="184" t="s">
        <v>143</v>
      </c>
      <c r="F1042" s="185">
        <v>35430</v>
      </c>
      <c r="G1042" s="177">
        <v>1996</v>
      </c>
      <c r="H1042" s="171" t="s">
        <v>46</v>
      </c>
      <c r="I1042" s="171" t="str">
        <f t="shared" si="62"/>
        <v>KS</v>
      </c>
      <c r="J1042" s="171" t="str">
        <f t="shared" si="63"/>
        <v>KS</v>
      </c>
      <c r="K1042" s="171" t="str">
        <f t="shared" si="64"/>
        <v>South Central</v>
      </c>
      <c r="L1042" s="171" t="str">
        <f>INDEX('State '!$A$1:$C$62,MATCH($I1042,'State '!$B:$B,0),3)</f>
        <v>South Central</v>
      </c>
      <c r="M1042" s="171" t="str">
        <f>INDEX('State '!$A$1:$C$62,MATCH($J1042,'State '!$B:$B,0),3)</f>
        <v>South Central</v>
      </c>
      <c r="N1042" s="171"/>
      <c r="O1042" s="178">
        <v>10</v>
      </c>
      <c r="P1042" s="178">
        <v>9.1999999999999993</v>
      </c>
      <c r="Q1042" s="178">
        <v>55</v>
      </c>
      <c r="R1042" s="177">
        <v>16</v>
      </c>
      <c r="S1042" s="171" t="s">
        <v>135</v>
      </c>
      <c r="T1042" s="171" t="s">
        <v>381</v>
      </c>
      <c r="U1042" s="171" t="s">
        <v>382</v>
      </c>
      <c r="V1042" s="171"/>
      <c r="W1042" s="170"/>
      <c r="X1042" s="170"/>
      <c r="Y1042" s="170"/>
    </row>
    <row r="1043" spans="1:28" s="107" customFormat="1" x14ac:dyDescent="0.2">
      <c r="A1043" s="102">
        <v>43922</v>
      </c>
      <c r="B1043" s="83" t="s">
        <v>1975</v>
      </c>
      <c r="C1043" s="83" t="s">
        <v>205</v>
      </c>
      <c r="D1043" s="83" t="s">
        <v>140</v>
      </c>
      <c r="E1043" s="112" t="s">
        <v>2437</v>
      </c>
      <c r="F1043" s="65"/>
      <c r="G1043" s="122" t="s">
        <v>382</v>
      </c>
      <c r="H1043" s="103" t="s">
        <v>10</v>
      </c>
      <c r="I1043" s="103" t="str">
        <f t="shared" si="62"/>
        <v>NY</v>
      </c>
      <c r="J1043" s="103" t="str">
        <f t="shared" si="63"/>
        <v>NY</v>
      </c>
      <c r="K1043" s="152" t="str">
        <f t="shared" si="64"/>
        <v>Northeast</v>
      </c>
      <c r="L1043" s="103" t="str">
        <f>INDEX('State '!$A$1:$C$62,MATCH($I1043,'State '!$B:$B,0),3)</f>
        <v>Northeast</v>
      </c>
      <c r="M1043" s="103" t="str">
        <f>INDEX('State '!$A$1:$C$62,MATCH($J1043,'State '!$B:$B,0),3)</f>
        <v>Northeast</v>
      </c>
      <c r="N1043" s="103"/>
      <c r="O1043" s="178">
        <v>75</v>
      </c>
      <c r="P1043" s="200"/>
      <c r="Q1043" s="118">
        <v>650</v>
      </c>
      <c r="R1043" s="66"/>
      <c r="S1043" s="113" t="s">
        <v>135</v>
      </c>
      <c r="T1043" s="114" t="s">
        <v>381</v>
      </c>
      <c r="U1043" s="115" t="s">
        <v>1976</v>
      </c>
      <c r="V1043" s="103" t="s">
        <v>2236</v>
      </c>
      <c r="W1043" s="82" t="s">
        <v>2501</v>
      </c>
      <c r="X1043" s="82"/>
      <c r="Y1043" s="156" t="s">
        <v>2579</v>
      </c>
      <c r="Z1043" s="111"/>
    </row>
    <row r="1044" spans="1:28" s="19" customFormat="1" x14ac:dyDescent="0.2">
      <c r="A1044" s="193">
        <v>42251</v>
      </c>
      <c r="B1044" s="172" t="s">
        <v>2121</v>
      </c>
      <c r="C1044" s="172" t="s">
        <v>246</v>
      </c>
      <c r="D1044" s="172" t="s">
        <v>1935</v>
      </c>
      <c r="E1044" s="173" t="s">
        <v>143</v>
      </c>
      <c r="F1044" s="174">
        <v>42248</v>
      </c>
      <c r="G1044" s="181">
        <v>2015</v>
      </c>
      <c r="H1044" s="171" t="s">
        <v>2070</v>
      </c>
      <c r="I1044" s="171" t="str">
        <f t="shared" si="62"/>
        <v>OH</v>
      </c>
      <c r="J1044" s="171" t="str">
        <f t="shared" si="63"/>
        <v>IL</v>
      </c>
      <c r="K1044" s="171" t="str">
        <f t="shared" si="64"/>
        <v>Northeast, Midwest</v>
      </c>
      <c r="L1044" s="171" t="str">
        <f>INDEX('State '!$A$1:$C$62,MATCH($I1044,'State '!$B:$B,0),3)</f>
        <v>Northeast</v>
      </c>
      <c r="M1044" s="171" t="str">
        <f>INDEX('State '!$A$1:$C$62,MATCH($J1044,'State '!$B:$B,0),3)</f>
        <v>Midwest</v>
      </c>
      <c r="N1044" s="171"/>
      <c r="O1044" s="178">
        <v>79</v>
      </c>
      <c r="P1044" s="177"/>
      <c r="Q1044" s="177">
        <v>1200</v>
      </c>
      <c r="R1044" s="178"/>
      <c r="S1044" s="179" t="s">
        <v>135</v>
      </c>
      <c r="T1044" s="176" t="s">
        <v>381</v>
      </c>
      <c r="U1044" s="180" t="s">
        <v>1952</v>
      </c>
      <c r="V1044" s="171" t="s">
        <v>2239</v>
      </c>
      <c r="W1044" s="206"/>
      <c r="X1044" s="206"/>
      <c r="Y1044" s="170"/>
    </row>
    <row r="1045" spans="1:28" x14ac:dyDescent="0.2">
      <c r="A1045" s="193">
        <v>42619</v>
      </c>
      <c r="B1045" s="172" t="s">
        <v>2275</v>
      </c>
      <c r="C1045" s="172" t="s">
        <v>215</v>
      </c>
      <c r="D1045" s="172" t="s">
        <v>140</v>
      </c>
      <c r="E1045" s="173" t="s">
        <v>143</v>
      </c>
      <c r="F1045" s="174">
        <v>42615</v>
      </c>
      <c r="G1045" s="181">
        <v>2016</v>
      </c>
      <c r="H1045" s="171" t="s">
        <v>982</v>
      </c>
      <c r="I1045" s="171" t="str">
        <f t="shared" si="62"/>
        <v>GA</v>
      </c>
      <c r="J1045" s="171" t="str">
        <f t="shared" si="63"/>
        <v>FL</v>
      </c>
      <c r="K1045" s="171" t="str">
        <f t="shared" si="64"/>
        <v>Southeast</v>
      </c>
      <c r="L1045" s="171" t="str">
        <f>INDEX('State '!$A$1:$C$62,MATCH($I1045,'State '!$B:$B,0),3)</f>
        <v>Southeast</v>
      </c>
      <c r="M1045" s="171" t="str">
        <f>INDEX('State '!$A$1:$C$62,MATCH($J1045,'State '!$B:$B,0),3)</f>
        <v>Southeast</v>
      </c>
      <c r="N1045" s="171"/>
      <c r="O1045" s="178">
        <v>300</v>
      </c>
      <c r="P1045" s="177"/>
      <c r="Q1045" s="177">
        <v>235</v>
      </c>
      <c r="R1045" s="178"/>
      <c r="S1045" s="179" t="s">
        <v>135</v>
      </c>
      <c r="T1045" s="176" t="s">
        <v>381</v>
      </c>
      <c r="U1045" s="180" t="s">
        <v>2309</v>
      </c>
      <c r="V1045" s="171" t="s">
        <v>2239</v>
      </c>
      <c r="W1045" s="170"/>
      <c r="X1045" s="170"/>
      <c r="Y1045" s="156"/>
      <c r="Z1045" s="93"/>
      <c r="AA1045" s="93"/>
      <c r="AB1045" s="93"/>
    </row>
  </sheetData>
  <autoFilter ref="A2:Y1045">
    <sortState ref="A19:Y1035">
      <sortCondition ref="F2"/>
    </sortState>
  </autoFilter>
  <sortState ref="A3:R945">
    <sortCondition descending="1" ref="G3:G945"/>
    <sortCondition descending="1" ref="F3:F945"/>
  </sortState>
  <hyperlinks>
    <hyperlink ref="Y680" r:id="rId1"/>
    <hyperlink ref="Y16" r:id="rId2"/>
    <hyperlink ref="Y60" r:id="rId3"/>
    <hyperlink ref="Y188" r:id="rId4"/>
    <hyperlink ref="Y808" r:id="rId5"/>
    <hyperlink ref="Y147" r:id="rId6"/>
    <hyperlink ref="Y711" r:id="rId7"/>
    <hyperlink ref="Y685" r:id="rId8"/>
    <hyperlink ref="Y84" r:id="rId9"/>
    <hyperlink ref="Y62" r:id="rId10"/>
    <hyperlink ref="Y74" r:id="rId11"/>
    <hyperlink ref="Y462" r:id="rId12"/>
    <hyperlink ref="Y1019" r:id="rId13"/>
    <hyperlink ref="Y662" r:id="rId14"/>
    <hyperlink ref="Y686" r:id="rId15"/>
    <hyperlink ref="Y793" r:id="rId16"/>
    <hyperlink ref="Y803" r:id="rId17"/>
    <hyperlink ref="Y56" r:id="rId18"/>
    <hyperlink ref="Y645" r:id="rId19"/>
    <hyperlink ref="Y92" r:id="rId20"/>
    <hyperlink ref="Y479" r:id="rId21"/>
    <hyperlink ref="Y653" r:id="rId22"/>
    <hyperlink ref="Y795" r:id="rId23"/>
    <hyperlink ref="Y57" r:id="rId24"/>
    <hyperlink ref="Y254" r:id="rId25"/>
    <hyperlink ref="Y288" r:id="rId26"/>
    <hyperlink ref="Y373" r:id="rId27"/>
    <hyperlink ref="Y532" r:id="rId28"/>
    <hyperlink ref="Y599" r:id="rId29"/>
    <hyperlink ref="Y687" r:id="rId30"/>
    <hyperlink ref="Y366" r:id="rId31"/>
    <hyperlink ref="Y647" r:id="rId32"/>
    <hyperlink ref="Y367" r:id="rId33"/>
    <hyperlink ref="Y710" r:id="rId34"/>
    <hyperlink ref="Y646" r:id="rId35"/>
    <hyperlink ref="Y648" r:id="rId36"/>
    <hyperlink ref="Y723" r:id="rId37"/>
    <hyperlink ref="Y239" r:id="rId38"/>
    <hyperlink ref="Y801" r:id="rId39"/>
    <hyperlink ref="Y1003" r:id="rId40"/>
    <hyperlink ref="Y531" r:id="rId41"/>
    <hyperlink ref="Y816" r:id="rId42"/>
    <hyperlink ref="Y602" r:id="rId43"/>
    <hyperlink ref="Y536" r:id="rId44"/>
    <hyperlink ref="Y624" r:id="rId45"/>
    <hyperlink ref="Y1035" r:id="rId46"/>
    <hyperlink ref="Y472" r:id="rId47"/>
    <hyperlink ref="Y886" r:id="rId48"/>
    <hyperlink ref="Y667" r:id="rId49"/>
    <hyperlink ref="Y1004" r:id="rId50"/>
    <hyperlink ref="Y277" r:id="rId51"/>
    <hyperlink ref="Y227" r:id="rId52"/>
    <hyperlink ref="Y1012" r:id="rId53"/>
    <hyperlink ref="Y737" r:id="rId54"/>
    <hyperlink ref="Y622" r:id="rId55"/>
    <hyperlink ref="Y729" r:id="rId56"/>
    <hyperlink ref="Y59" r:id="rId57"/>
    <hyperlink ref="Y1043" r:id="rId58"/>
  </hyperlinks>
  <pageMargins left="0.7" right="0.7" top="0.25" bottom="0.25" header="0" footer="0"/>
  <pageSetup paperSize="5" scale="10" orientation="landscape" r:id="rId59"/>
  <legacyDrawing r:id="rId6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91"/>
  <sheetViews>
    <sheetView showGridLines="0" zoomScaleNormal="100" workbookViewId="0">
      <pane ySplit="1" topLeftCell="A2" activePane="bottomLeft" state="frozen"/>
      <selection pane="bottomLeft" activeCell="B23" sqref="B23"/>
    </sheetView>
  </sheetViews>
  <sheetFormatPr defaultRowHeight="12.75" x14ac:dyDescent="0.2"/>
  <cols>
    <col min="1" max="1" width="27.5703125" style="3" customWidth="1"/>
    <col min="2" max="2" width="18.140625" customWidth="1"/>
    <col min="3" max="3" width="104.42578125" customWidth="1"/>
  </cols>
  <sheetData>
    <row r="1" spans="1:4" s="33" customFormat="1" ht="13.5" thickBot="1" x14ac:dyDescent="0.25">
      <c r="A1" s="31" t="s">
        <v>191</v>
      </c>
      <c r="B1" s="31" t="s">
        <v>190</v>
      </c>
      <c r="C1" s="32" t="s">
        <v>189</v>
      </c>
    </row>
    <row r="2" spans="1:4" x14ac:dyDescent="0.2">
      <c r="A2" s="20" t="s">
        <v>121</v>
      </c>
      <c r="B2" s="21"/>
      <c r="C2" s="21" t="s">
        <v>158</v>
      </c>
      <c r="D2" s="34"/>
    </row>
    <row r="3" spans="1:4" x14ac:dyDescent="0.2">
      <c r="A3" s="22" t="s">
        <v>122</v>
      </c>
      <c r="B3" s="23"/>
      <c r="C3" s="23" t="s">
        <v>163</v>
      </c>
      <c r="D3" s="34"/>
    </row>
    <row r="4" spans="1:4" x14ac:dyDescent="0.2">
      <c r="A4" s="22" t="s">
        <v>123</v>
      </c>
      <c r="B4" s="23"/>
      <c r="C4" s="23" t="s">
        <v>2291</v>
      </c>
      <c r="D4" s="34"/>
    </row>
    <row r="5" spans="1:4" x14ac:dyDescent="0.2">
      <c r="A5" s="22" t="s">
        <v>124</v>
      </c>
      <c r="B5" s="23"/>
      <c r="C5" s="24"/>
      <c r="D5" s="34"/>
    </row>
    <row r="6" spans="1:4" x14ac:dyDescent="0.2">
      <c r="A6" s="22"/>
      <c r="B6" s="23" t="s">
        <v>141</v>
      </c>
      <c r="C6" s="24" t="s">
        <v>2290</v>
      </c>
      <c r="D6" s="34"/>
    </row>
    <row r="7" spans="1:4" x14ac:dyDescent="0.2">
      <c r="A7" s="22"/>
      <c r="B7" s="23" t="s">
        <v>140</v>
      </c>
      <c r="C7" s="24" t="s">
        <v>2296</v>
      </c>
      <c r="D7" s="34"/>
    </row>
    <row r="8" spans="1:4" ht="25.5" x14ac:dyDescent="0.2">
      <c r="A8" s="22"/>
      <c r="B8" s="23" t="s">
        <v>134</v>
      </c>
      <c r="C8" s="24" t="s">
        <v>2289</v>
      </c>
      <c r="D8" s="34"/>
    </row>
    <row r="9" spans="1:4" x14ac:dyDescent="0.2">
      <c r="A9" s="22"/>
      <c r="B9" s="23" t="s">
        <v>136</v>
      </c>
      <c r="C9" s="24" t="s">
        <v>182</v>
      </c>
      <c r="D9" s="34"/>
    </row>
    <row r="10" spans="1:4" x14ac:dyDescent="0.2">
      <c r="A10" s="22"/>
      <c r="B10" s="23" t="s">
        <v>2201</v>
      </c>
      <c r="C10" s="24" t="s">
        <v>2202</v>
      </c>
      <c r="D10" s="34"/>
    </row>
    <row r="11" spans="1:4" x14ac:dyDescent="0.2">
      <c r="A11" s="22"/>
      <c r="B11" s="23" t="s">
        <v>1935</v>
      </c>
      <c r="C11" s="24" t="s">
        <v>2294</v>
      </c>
      <c r="D11" s="34"/>
    </row>
    <row r="12" spans="1:4" x14ac:dyDescent="0.2">
      <c r="A12" s="22"/>
      <c r="B12" s="23" t="s">
        <v>142</v>
      </c>
      <c r="C12" s="24" t="s">
        <v>2293</v>
      </c>
      <c r="D12" s="34"/>
    </row>
    <row r="13" spans="1:4" x14ac:dyDescent="0.2">
      <c r="A13" s="22" t="s">
        <v>125</v>
      </c>
      <c r="B13" s="23"/>
      <c r="C13" s="23"/>
      <c r="D13" s="34"/>
    </row>
    <row r="14" spans="1:4" x14ac:dyDescent="0.2">
      <c r="A14" s="25"/>
      <c r="B14" s="23" t="s">
        <v>135</v>
      </c>
      <c r="C14" s="24" t="s">
        <v>164</v>
      </c>
      <c r="D14" s="34"/>
    </row>
    <row r="15" spans="1:4" x14ac:dyDescent="0.2">
      <c r="A15" s="25"/>
      <c r="B15" s="23" t="s">
        <v>138</v>
      </c>
      <c r="C15" s="24" t="s">
        <v>2295</v>
      </c>
      <c r="D15" s="34"/>
    </row>
    <row r="16" spans="1:4" x14ac:dyDescent="0.2">
      <c r="A16" s="22" t="s">
        <v>126</v>
      </c>
      <c r="B16" s="23"/>
      <c r="C16" s="23" t="s">
        <v>2299</v>
      </c>
      <c r="D16" s="34"/>
    </row>
    <row r="17" spans="1:4" x14ac:dyDescent="0.2">
      <c r="A17" s="60"/>
      <c r="B17" s="23"/>
      <c r="C17" s="23"/>
      <c r="D17" s="34"/>
    </row>
    <row r="18" spans="1:4" x14ac:dyDescent="0.2">
      <c r="A18" s="22" t="s">
        <v>127</v>
      </c>
      <c r="B18" s="23" t="s">
        <v>139</v>
      </c>
      <c r="C18" s="23" t="s">
        <v>2298</v>
      </c>
      <c r="D18" s="34"/>
    </row>
    <row r="19" spans="1:4" x14ac:dyDescent="0.2">
      <c r="A19" s="25"/>
      <c r="B19" s="23" t="s">
        <v>159</v>
      </c>
      <c r="C19" s="23" t="s">
        <v>161</v>
      </c>
      <c r="D19" s="34"/>
    </row>
    <row r="20" spans="1:4" x14ac:dyDescent="0.2">
      <c r="A20" s="25"/>
      <c r="B20" s="23" t="s">
        <v>137</v>
      </c>
      <c r="C20" s="23" t="s">
        <v>168</v>
      </c>
      <c r="D20" s="34"/>
    </row>
    <row r="21" spans="1:4" x14ac:dyDescent="0.2">
      <c r="A21" s="25"/>
      <c r="B21" s="23" t="s">
        <v>160</v>
      </c>
      <c r="C21" s="23" t="s">
        <v>2297</v>
      </c>
      <c r="D21" s="34"/>
    </row>
    <row r="22" spans="1:4" x14ac:dyDescent="0.2">
      <c r="A22" s="25"/>
      <c r="B22" s="23" t="s">
        <v>423</v>
      </c>
      <c r="C22" s="23" t="s">
        <v>2292</v>
      </c>
      <c r="D22" s="34"/>
    </row>
    <row r="23" spans="1:4" x14ac:dyDescent="0.2">
      <c r="A23" s="25"/>
      <c r="B23" s="23" t="s">
        <v>2755</v>
      </c>
      <c r="C23" s="23" t="s">
        <v>2784</v>
      </c>
      <c r="D23" s="34"/>
    </row>
    <row r="24" spans="1:4" x14ac:dyDescent="0.2">
      <c r="A24" s="25"/>
      <c r="B24" s="23" t="s">
        <v>2705</v>
      </c>
      <c r="C24" s="23" t="s">
        <v>3129</v>
      </c>
      <c r="D24" s="34"/>
    </row>
    <row r="25" spans="1:4" x14ac:dyDescent="0.2">
      <c r="A25" s="25"/>
      <c r="B25" s="23" t="s">
        <v>143</v>
      </c>
      <c r="C25" s="23" t="s">
        <v>162</v>
      </c>
      <c r="D25" s="34"/>
    </row>
    <row r="26" spans="1:4" x14ac:dyDescent="0.2">
      <c r="A26" s="25"/>
      <c r="B26" s="23" t="s">
        <v>2282</v>
      </c>
      <c r="C26" s="23" t="s">
        <v>2283</v>
      </c>
      <c r="D26" s="34"/>
    </row>
    <row r="27" spans="1:4" x14ac:dyDescent="0.2">
      <c r="A27" s="25"/>
      <c r="B27" s="23" t="s">
        <v>2965</v>
      </c>
      <c r="C27" s="23" t="s">
        <v>2974</v>
      </c>
      <c r="D27" s="34"/>
    </row>
    <row r="28" spans="1:4" x14ac:dyDescent="0.2">
      <c r="A28" s="25"/>
      <c r="B28" s="23" t="s">
        <v>2437</v>
      </c>
      <c r="C28" s="23" t="s">
        <v>2783</v>
      </c>
      <c r="D28" s="34"/>
    </row>
    <row r="29" spans="1:4" x14ac:dyDescent="0.2">
      <c r="A29" s="22" t="s">
        <v>128</v>
      </c>
      <c r="B29" s="23"/>
      <c r="C29" s="23" t="s">
        <v>165</v>
      </c>
      <c r="D29" s="34"/>
    </row>
    <row r="30" spans="1:4" x14ac:dyDescent="0.2">
      <c r="A30" s="22" t="s">
        <v>129</v>
      </c>
      <c r="B30" s="23"/>
      <c r="C30" s="23" t="s">
        <v>169</v>
      </c>
      <c r="D30" s="34"/>
    </row>
    <row r="31" spans="1:4" x14ac:dyDescent="0.2">
      <c r="A31" s="22" t="s">
        <v>130</v>
      </c>
      <c r="B31" s="23"/>
      <c r="C31" s="29" t="s">
        <v>170</v>
      </c>
      <c r="D31" s="34"/>
    </row>
    <row r="32" spans="1:4" x14ac:dyDescent="0.2">
      <c r="A32" s="22" t="s">
        <v>131</v>
      </c>
      <c r="B32" s="23"/>
      <c r="C32" s="23" t="s">
        <v>171</v>
      </c>
      <c r="D32" s="210"/>
    </row>
    <row r="33" spans="1:4" x14ac:dyDescent="0.2">
      <c r="A33" s="22" t="s">
        <v>132</v>
      </c>
      <c r="B33" s="23"/>
      <c r="C33" s="23" t="s">
        <v>172</v>
      </c>
      <c r="D33" s="210"/>
    </row>
    <row r="34" spans="1:4" x14ac:dyDescent="0.2">
      <c r="A34" s="22" t="s">
        <v>133</v>
      </c>
      <c r="B34" s="23"/>
      <c r="C34" s="211" t="s">
        <v>173</v>
      </c>
      <c r="D34" s="210"/>
    </row>
    <row r="35" spans="1:4" x14ac:dyDescent="0.2">
      <c r="A35" s="22" t="s">
        <v>194</v>
      </c>
      <c r="B35" s="23"/>
      <c r="C35" s="23" t="s">
        <v>174</v>
      </c>
      <c r="D35" s="210"/>
    </row>
    <row r="36" spans="1:4" x14ac:dyDescent="0.2">
      <c r="A36" s="22" t="s">
        <v>195</v>
      </c>
      <c r="B36" s="23"/>
      <c r="C36" s="211" t="s">
        <v>175</v>
      </c>
      <c r="D36" s="210"/>
    </row>
    <row r="37" spans="1:4" x14ac:dyDescent="0.2">
      <c r="A37" s="22" t="s">
        <v>3037</v>
      </c>
      <c r="B37" s="23"/>
      <c r="C37" s="23" t="s">
        <v>3038</v>
      </c>
      <c r="D37" s="210"/>
    </row>
    <row r="38" spans="1:4" x14ac:dyDescent="0.2">
      <c r="A38" s="25"/>
      <c r="B38" s="23" t="s">
        <v>2905</v>
      </c>
      <c r="C38" s="207" t="s">
        <v>3039</v>
      </c>
      <c r="D38" s="210"/>
    </row>
    <row r="39" spans="1:4" x14ac:dyDescent="0.2">
      <c r="A39" s="25"/>
      <c r="B39" s="23" t="s">
        <v>2903</v>
      </c>
      <c r="C39" s="23" t="s">
        <v>3042</v>
      </c>
      <c r="D39" s="210"/>
    </row>
    <row r="40" spans="1:4" x14ac:dyDescent="0.2">
      <c r="A40" s="25"/>
      <c r="B40" s="23" t="s">
        <v>2907</v>
      </c>
      <c r="C40" s="23" t="s">
        <v>3040</v>
      </c>
      <c r="D40" s="34"/>
    </row>
    <row r="41" spans="1:4" x14ac:dyDescent="0.2">
      <c r="A41" s="22"/>
      <c r="B41" s="23" t="s">
        <v>2904</v>
      </c>
      <c r="C41" s="23" t="s">
        <v>3041</v>
      </c>
    </row>
    <row r="42" spans="1:4" x14ac:dyDescent="0.2">
      <c r="A42" s="26"/>
      <c r="B42" s="23"/>
      <c r="C42" s="23"/>
    </row>
    <row r="43" spans="1:4" x14ac:dyDescent="0.2">
      <c r="A43" s="25" t="s">
        <v>184</v>
      </c>
      <c r="B43" s="23"/>
      <c r="C43" s="27" t="s">
        <v>178</v>
      </c>
    </row>
    <row r="44" spans="1:4" x14ac:dyDescent="0.2">
      <c r="A44" s="28"/>
      <c r="B44" s="29"/>
      <c r="C44" s="30"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Normal="100" workbookViewId="0">
      <pane ySplit="1" topLeftCell="A2" activePane="bottomLeft" state="frozen"/>
      <selection pane="bottomLeft" activeCell="O8" sqref="O8"/>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39" t="s">
        <v>2529</v>
      </c>
      <c r="D2" s="16"/>
      <c r="E2" s="47" t="s">
        <v>114</v>
      </c>
      <c r="F2" s="48" t="s">
        <v>61</v>
      </c>
      <c r="G2" s="49" t="s">
        <v>45</v>
      </c>
      <c r="H2" s="16"/>
      <c r="I2" s="16"/>
      <c r="J2" s="16"/>
      <c r="K2" s="16"/>
    </row>
    <row r="3" spans="1:11" x14ac:dyDescent="0.2">
      <c r="A3" s="38" t="s">
        <v>67</v>
      </c>
      <c r="B3" s="37" t="s">
        <v>40</v>
      </c>
      <c r="C3" s="39" t="s">
        <v>2527</v>
      </c>
      <c r="D3" s="16"/>
      <c r="E3" s="43" t="s">
        <v>2353</v>
      </c>
      <c r="F3" s="35" t="s">
        <v>62</v>
      </c>
      <c r="G3" s="44" t="s">
        <v>45</v>
      </c>
      <c r="H3" s="16"/>
      <c r="I3" s="16"/>
      <c r="J3" s="16"/>
      <c r="K3" s="16"/>
    </row>
    <row r="4" spans="1:11" x14ac:dyDescent="0.2">
      <c r="A4" s="38" t="s">
        <v>68</v>
      </c>
      <c r="B4" s="37" t="s">
        <v>32</v>
      </c>
      <c r="C4" s="39" t="s">
        <v>2529</v>
      </c>
      <c r="D4" s="16"/>
      <c r="E4" s="43" t="s">
        <v>116</v>
      </c>
      <c r="F4" s="35" t="s">
        <v>44</v>
      </c>
      <c r="G4" s="44" t="s">
        <v>45</v>
      </c>
      <c r="H4" s="16"/>
      <c r="I4" s="16"/>
      <c r="J4" s="16"/>
      <c r="K4" s="16"/>
    </row>
    <row r="5" spans="1:11" x14ac:dyDescent="0.2">
      <c r="A5" s="38" t="s">
        <v>69</v>
      </c>
      <c r="B5" s="37" t="s">
        <v>13</v>
      </c>
      <c r="C5" s="39" t="s">
        <v>2528</v>
      </c>
      <c r="D5" s="16"/>
      <c r="E5" s="43" t="s">
        <v>117</v>
      </c>
      <c r="F5" s="35" t="s">
        <v>57</v>
      </c>
      <c r="G5" s="44" t="s">
        <v>45</v>
      </c>
      <c r="H5" s="16"/>
      <c r="I5" s="16"/>
      <c r="J5" s="16"/>
      <c r="K5" s="16"/>
    </row>
    <row r="6" spans="1:11" x14ac:dyDescent="0.2">
      <c r="A6" s="38" t="s">
        <v>70</v>
      </c>
      <c r="B6" s="37" t="s">
        <v>25</v>
      </c>
      <c r="C6" s="39" t="s">
        <v>2527</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135" t="s">
        <v>2354</v>
      </c>
      <c r="B9" s="136" t="s">
        <v>2355</v>
      </c>
      <c r="C9" s="137" t="s">
        <v>5</v>
      </c>
      <c r="D9" s="16"/>
      <c r="E9" s="55" t="s">
        <v>27</v>
      </c>
      <c r="F9" s="56" t="s">
        <v>26</v>
      </c>
      <c r="G9" s="57" t="s">
        <v>27</v>
      </c>
      <c r="H9" s="16"/>
      <c r="I9" s="16"/>
      <c r="J9" s="16"/>
      <c r="K9" s="16"/>
    </row>
    <row r="10" spans="1:11" x14ac:dyDescent="0.2">
      <c r="A10" s="38" t="s">
        <v>73</v>
      </c>
      <c r="B10" s="37" t="s">
        <v>18</v>
      </c>
      <c r="C10" s="39" t="s">
        <v>15</v>
      </c>
      <c r="D10" s="16"/>
      <c r="E10" s="58"/>
      <c r="F10" s="58"/>
      <c r="G10" s="58"/>
      <c r="H10" s="16"/>
      <c r="I10" s="16"/>
      <c r="J10" s="16"/>
      <c r="K10" s="16"/>
    </row>
    <row r="11" spans="1:11" x14ac:dyDescent="0.2">
      <c r="A11" s="38" t="s">
        <v>74</v>
      </c>
      <c r="B11" s="37" t="s">
        <v>22</v>
      </c>
      <c r="C11" s="39" t="s">
        <v>15</v>
      </c>
      <c r="D11" s="16"/>
      <c r="E11" s="16"/>
      <c r="F11" s="16"/>
      <c r="G11" s="16"/>
      <c r="H11" s="16"/>
      <c r="I11" s="16"/>
      <c r="J11" s="16"/>
      <c r="K11" s="16"/>
    </row>
    <row r="12" spans="1:11" x14ac:dyDescent="0.2">
      <c r="A12" s="38" t="s">
        <v>48</v>
      </c>
      <c r="B12" s="37" t="s">
        <v>47</v>
      </c>
      <c r="C12" s="39" t="s">
        <v>48</v>
      </c>
      <c r="D12" s="16"/>
      <c r="E12" s="16"/>
      <c r="F12" s="16"/>
      <c r="G12" s="16"/>
      <c r="H12" s="16"/>
      <c r="I12" s="16"/>
      <c r="J12" s="16"/>
      <c r="K12" s="16"/>
    </row>
    <row r="13" spans="1:11" x14ac:dyDescent="0.2">
      <c r="A13" s="38" t="s">
        <v>75</v>
      </c>
      <c r="B13" s="37" t="s">
        <v>63</v>
      </c>
      <c r="C13" s="39" t="s">
        <v>2527</v>
      </c>
      <c r="D13" s="16"/>
      <c r="E13" s="16"/>
      <c r="F13" s="16"/>
      <c r="G13" s="16"/>
      <c r="H13" s="16"/>
      <c r="I13" s="16"/>
      <c r="J13" s="16"/>
      <c r="K13" s="16"/>
    </row>
    <row r="14" spans="1:11" x14ac:dyDescent="0.2">
      <c r="A14" s="38" t="s">
        <v>76</v>
      </c>
      <c r="B14" s="37" t="s">
        <v>28</v>
      </c>
      <c r="C14" s="39" t="s">
        <v>9</v>
      </c>
      <c r="D14" s="16"/>
      <c r="E14" s="16"/>
      <c r="F14" s="16"/>
      <c r="G14" s="16"/>
      <c r="H14" s="16"/>
      <c r="I14" s="16"/>
      <c r="J14" s="16"/>
      <c r="K14" s="16"/>
    </row>
    <row r="15" spans="1:11" x14ac:dyDescent="0.2">
      <c r="A15" s="38" t="s">
        <v>77</v>
      </c>
      <c r="B15" s="37" t="s">
        <v>49</v>
      </c>
      <c r="C15" s="39" t="s">
        <v>9</v>
      </c>
      <c r="D15" s="16"/>
      <c r="E15" s="16"/>
      <c r="F15" s="16"/>
      <c r="G15" s="16"/>
      <c r="H15" s="16"/>
      <c r="I15" s="16"/>
      <c r="J15" s="16"/>
      <c r="K15" s="16"/>
    </row>
    <row r="16" spans="1:11" x14ac:dyDescent="0.2">
      <c r="A16" s="38" t="s">
        <v>78</v>
      </c>
      <c r="B16" s="37" t="s">
        <v>42</v>
      </c>
      <c r="C16" s="39" t="s">
        <v>9</v>
      </c>
      <c r="D16" s="16"/>
      <c r="E16" s="16"/>
      <c r="F16" s="16"/>
      <c r="G16" s="16"/>
      <c r="H16" s="16"/>
      <c r="I16" s="16"/>
      <c r="J16" s="16"/>
      <c r="K16" s="16"/>
    </row>
    <row r="17" spans="1:11" x14ac:dyDescent="0.2">
      <c r="A17" s="38" t="s">
        <v>79</v>
      </c>
      <c r="B17" s="37" t="s">
        <v>46</v>
      </c>
      <c r="C17" s="39" t="s">
        <v>2529</v>
      </c>
      <c r="D17" s="16"/>
      <c r="E17" s="16"/>
      <c r="F17" s="16"/>
      <c r="G17" s="16"/>
      <c r="H17" s="16"/>
      <c r="I17" s="16"/>
      <c r="J17" s="16"/>
      <c r="K17" s="16"/>
    </row>
    <row r="18" spans="1:11" x14ac:dyDescent="0.2">
      <c r="A18" s="38" t="s">
        <v>80</v>
      </c>
      <c r="B18" s="37" t="s">
        <v>23</v>
      </c>
      <c r="C18" s="39" t="s">
        <v>9</v>
      </c>
      <c r="D18" s="16"/>
      <c r="E18" s="16"/>
      <c r="F18" s="16"/>
      <c r="G18" s="16"/>
      <c r="H18" s="16"/>
      <c r="I18" s="16"/>
      <c r="J18" s="16"/>
      <c r="K18" s="16"/>
    </row>
    <row r="19" spans="1:11" x14ac:dyDescent="0.2">
      <c r="A19" s="38" t="s">
        <v>81</v>
      </c>
      <c r="B19" s="37" t="s">
        <v>0</v>
      </c>
      <c r="C19" s="39" t="s">
        <v>2529</v>
      </c>
      <c r="D19" s="16"/>
      <c r="E19" s="16"/>
      <c r="F19" s="16"/>
      <c r="G19" s="16"/>
      <c r="H19" s="16"/>
      <c r="I19" s="16"/>
      <c r="J19" s="16"/>
      <c r="K19" s="16"/>
    </row>
    <row r="20" spans="1:11" x14ac:dyDescent="0.2">
      <c r="A20" s="38" t="s">
        <v>82</v>
      </c>
      <c r="B20" s="37" t="s">
        <v>4</v>
      </c>
      <c r="C20" s="39" t="s">
        <v>5</v>
      </c>
      <c r="D20" s="16"/>
      <c r="E20" s="16"/>
      <c r="F20" s="16"/>
      <c r="G20" s="16"/>
      <c r="H20" s="16"/>
      <c r="I20" s="16"/>
      <c r="J20" s="16"/>
      <c r="K20" s="16"/>
    </row>
    <row r="21" spans="1:11" x14ac:dyDescent="0.2">
      <c r="A21" s="38" t="s">
        <v>83</v>
      </c>
      <c r="B21" s="37" t="s">
        <v>54</v>
      </c>
      <c r="C21" s="39" t="s">
        <v>5</v>
      </c>
      <c r="D21" s="16"/>
      <c r="E21" s="16"/>
      <c r="F21" s="16"/>
      <c r="G21" s="16"/>
      <c r="H21" s="16"/>
      <c r="I21" s="16"/>
      <c r="J21" s="16"/>
      <c r="K21" s="16"/>
    </row>
    <row r="22" spans="1:11" x14ac:dyDescent="0.2">
      <c r="A22" s="38" t="s">
        <v>84</v>
      </c>
      <c r="B22" s="37" t="s">
        <v>36</v>
      </c>
      <c r="C22" s="39" t="s">
        <v>5</v>
      </c>
      <c r="D22" s="16"/>
      <c r="E22" s="16"/>
      <c r="F22" s="16"/>
      <c r="G22" s="16"/>
      <c r="H22" s="16"/>
      <c r="I22" s="16"/>
      <c r="J22" s="16"/>
      <c r="K22" s="16"/>
    </row>
    <row r="23" spans="1:11" x14ac:dyDescent="0.2">
      <c r="A23" s="38" t="s">
        <v>85</v>
      </c>
      <c r="B23" s="37" t="s">
        <v>41</v>
      </c>
      <c r="C23" s="39" t="s">
        <v>9</v>
      </c>
      <c r="D23" s="16"/>
      <c r="E23" s="16"/>
      <c r="F23" s="16"/>
      <c r="G23" s="16"/>
      <c r="H23" s="16"/>
      <c r="I23" s="16"/>
      <c r="J23" s="16"/>
      <c r="K23" s="16"/>
    </row>
    <row r="24" spans="1:11" x14ac:dyDescent="0.2">
      <c r="A24" s="38" t="s">
        <v>86</v>
      </c>
      <c r="B24" s="37" t="s">
        <v>30</v>
      </c>
      <c r="C24" s="39" t="s">
        <v>9</v>
      </c>
      <c r="D24" s="16"/>
      <c r="E24" s="16"/>
      <c r="F24" s="16"/>
      <c r="G24" s="16"/>
      <c r="H24" s="16"/>
      <c r="I24" s="16"/>
      <c r="J24" s="16"/>
      <c r="K24" s="16"/>
    </row>
    <row r="25" spans="1:11" x14ac:dyDescent="0.2">
      <c r="A25" s="38" t="s">
        <v>87</v>
      </c>
      <c r="B25" s="37" t="s">
        <v>14</v>
      </c>
      <c r="C25" s="39" t="s">
        <v>2529</v>
      </c>
      <c r="D25" s="16"/>
      <c r="E25" s="16"/>
      <c r="F25" s="16"/>
      <c r="G25" s="16"/>
      <c r="H25" s="16"/>
      <c r="I25" s="16"/>
      <c r="J25" s="16"/>
      <c r="K25" s="16"/>
    </row>
    <row r="26" spans="1:11" x14ac:dyDescent="0.2">
      <c r="A26" s="38" t="s">
        <v>88</v>
      </c>
      <c r="B26" s="37" t="s">
        <v>39</v>
      </c>
      <c r="C26" s="39" t="s">
        <v>9</v>
      </c>
      <c r="D26" s="16"/>
      <c r="E26" s="16"/>
      <c r="F26" s="16"/>
      <c r="G26" s="16"/>
      <c r="H26" s="16"/>
      <c r="I26" s="16"/>
      <c r="J26" s="16"/>
      <c r="K26" s="16"/>
    </row>
    <row r="27" spans="1:11" x14ac:dyDescent="0.2">
      <c r="A27" s="38" t="s">
        <v>89</v>
      </c>
      <c r="B27" s="37" t="s">
        <v>56</v>
      </c>
      <c r="C27" s="39" t="s">
        <v>2527</v>
      </c>
      <c r="D27" s="16"/>
      <c r="E27" s="16"/>
      <c r="F27" s="16"/>
      <c r="G27" s="16"/>
      <c r="H27" s="16"/>
      <c r="I27" s="16"/>
      <c r="J27" s="16"/>
      <c r="K27" s="16"/>
    </row>
    <row r="28" spans="1:11" x14ac:dyDescent="0.2">
      <c r="A28" s="38" t="s">
        <v>90</v>
      </c>
      <c r="B28" s="37" t="s">
        <v>24</v>
      </c>
      <c r="C28" s="39" t="s">
        <v>2527</v>
      </c>
      <c r="D28" s="16"/>
      <c r="E28" s="16"/>
      <c r="F28" s="16"/>
      <c r="G28" s="16"/>
      <c r="H28" s="16"/>
      <c r="I28" s="16"/>
      <c r="J28" s="16"/>
      <c r="K28" s="16"/>
    </row>
    <row r="29" spans="1:11" x14ac:dyDescent="0.2">
      <c r="A29" s="38" t="s">
        <v>91</v>
      </c>
      <c r="B29" s="37" t="s">
        <v>31</v>
      </c>
      <c r="C29" s="39" t="s">
        <v>2527</v>
      </c>
      <c r="D29" s="16"/>
      <c r="E29" s="16"/>
      <c r="F29" s="16"/>
      <c r="G29" s="16"/>
      <c r="H29" s="16"/>
      <c r="I29" s="16"/>
      <c r="J29" s="16"/>
      <c r="K29" s="16"/>
    </row>
    <row r="30" spans="1:11" x14ac:dyDescent="0.2">
      <c r="A30" s="38" t="s">
        <v>92</v>
      </c>
      <c r="B30" s="37" t="s">
        <v>38</v>
      </c>
      <c r="C30" s="39" t="s">
        <v>5</v>
      </c>
      <c r="D30" s="16"/>
      <c r="E30" s="16"/>
      <c r="F30" s="16"/>
      <c r="G30" s="16"/>
      <c r="H30" s="16"/>
      <c r="I30" s="16"/>
      <c r="J30" s="16"/>
      <c r="K30" s="16"/>
    </row>
    <row r="31" spans="1:11" x14ac:dyDescent="0.2">
      <c r="A31" s="38" t="s">
        <v>93</v>
      </c>
      <c r="B31" s="37" t="s">
        <v>20</v>
      </c>
      <c r="C31" s="39" t="s">
        <v>5</v>
      </c>
      <c r="D31" s="16"/>
      <c r="E31" s="16"/>
      <c r="F31" s="16"/>
      <c r="G31" s="16"/>
      <c r="H31" s="16"/>
      <c r="I31" s="16"/>
      <c r="J31" s="16"/>
      <c r="K31" s="16"/>
    </row>
    <row r="32" spans="1:11" x14ac:dyDescent="0.2">
      <c r="A32" s="38" t="s">
        <v>94</v>
      </c>
      <c r="B32" s="37" t="s">
        <v>43</v>
      </c>
      <c r="C32" s="39" t="s">
        <v>2527</v>
      </c>
      <c r="D32" s="16"/>
      <c r="E32" s="16"/>
      <c r="F32" s="16"/>
      <c r="G32" s="16"/>
      <c r="H32" s="16"/>
      <c r="I32" s="16"/>
      <c r="J32" s="16"/>
      <c r="K32" s="16"/>
    </row>
    <row r="33" spans="1:11" x14ac:dyDescent="0.2">
      <c r="A33" s="38" t="s">
        <v>95</v>
      </c>
      <c r="B33" s="37" t="s">
        <v>10</v>
      </c>
      <c r="C33" s="39" t="s">
        <v>5</v>
      </c>
      <c r="D33" s="16"/>
      <c r="E33" s="16"/>
      <c r="F33" s="16"/>
      <c r="G33" s="16"/>
      <c r="H33" s="16"/>
      <c r="I33" s="16"/>
      <c r="J33" s="16"/>
      <c r="K33" s="16"/>
    </row>
    <row r="34" spans="1:11" x14ac:dyDescent="0.2">
      <c r="A34" s="38" t="s">
        <v>96</v>
      </c>
      <c r="B34" s="37" t="s">
        <v>16</v>
      </c>
      <c r="C34" s="39" t="s">
        <v>15</v>
      </c>
      <c r="D34" s="16"/>
      <c r="E34" s="16"/>
      <c r="F34" s="16"/>
      <c r="G34" s="16"/>
      <c r="H34" s="16"/>
      <c r="I34" s="16"/>
      <c r="J34" s="16"/>
      <c r="K34" s="16"/>
    </row>
    <row r="35" spans="1:11" x14ac:dyDescent="0.2">
      <c r="A35" s="38" t="s">
        <v>97</v>
      </c>
      <c r="B35" s="37" t="s">
        <v>11</v>
      </c>
      <c r="C35" s="39" t="s">
        <v>2527</v>
      </c>
      <c r="D35" s="16"/>
      <c r="E35" s="16"/>
      <c r="F35" s="16"/>
      <c r="G35" s="16"/>
      <c r="H35" s="16"/>
      <c r="I35" s="16"/>
      <c r="J35" s="16"/>
      <c r="K35" s="16"/>
    </row>
    <row r="36" spans="1:11" x14ac:dyDescent="0.2">
      <c r="A36" s="38" t="s">
        <v>98</v>
      </c>
      <c r="B36" s="37" t="s">
        <v>8</v>
      </c>
      <c r="C36" s="39" t="s">
        <v>5</v>
      </c>
      <c r="D36" s="16"/>
      <c r="E36" s="16"/>
      <c r="F36" s="16"/>
      <c r="G36" s="16"/>
      <c r="H36" s="16"/>
      <c r="I36" s="16"/>
      <c r="J36" s="16"/>
      <c r="K36" s="16"/>
    </row>
    <row r="37" spans="1:11" x14ac:dyDescent="0.2">
      <c r="A37" s="38" t="s">
        <v>99</v>
      </c>
      <c r="B37" s="37" t="s">
        <v>37</v>
      </c>
      <c r="C37" s="39" t="s">
        <v>2529</v>
      </c>
      <c r="D37" s="16"/>
      <c r="E37" s="16"/>
      <c r="F37" s="16"/>
      <c r="G37" s="16"/>
      <c r="H37" s="16"/>
      <c r="I37" s="16"/>
      <c r="J37" s="16"/>
      <c r="K37" s="16"/>
    </row>
    <row r="38" spans="1:11" x14ac:dyDescent="0.2">
      <c r="A38" s="38" t="s">
        <v>100</v>
      </c>
      <c r="B38" s="37" t="s">
        <v>2</v>
      </c>
      <c r="C38" s="39" t="s">
        <v>2528</v>
      </c>
      <c r="D38" s="16"/>
      <c r="E38" s="16"/>
      <c r="F38" s="16"/>
      <c r="G38" s="16"/>
      <c r="H38" s="16"/>
      <c r="I38" s="16"/>
      <c r="J38" s="16"/>
      <c r="K38" s="16"/>
    </row>
    <row r="39" spans="1:11" x14ac:dyDescent="0.2">
      <c r="A39" s="38" t="s">
        <v>101</v>
      </c>
      <c r="B39" s="37" t="s">
        <v>7</v>
      </c>
      <c r="C39" s="39" t="s">
        <v>5</v>
      </c>
      <c r="D39" s="16"/>
      <c r="E39" s="16"/>
      <c r="F39" s="16"/>
      <c r="G39" s="16"/>
      <c r="H39" s="16"/>
      <c r="I39" s="16"/>
      <c r="J39" s="16"/>
      <c r="K39" s="16"/>
    </row>
    <row r="40" spans="1:11" x14ac:dyDescent="0.2">
      <c r="A40" s="38" t="s">
        <v>102</v>
      </c>
      <c r="B40" s="37" t="s">
        <v>51</v>
      </c>
      <c r="C40" s="39" t="s">
        <v>5</v>
      </c>
      <c r="D40" s="16"/>
      <c r="E40" s="16"/>
      <c r="F40" s="16"/>
      <c r="G40" s="16"/>
      <c r="H40" s="16"/>
      <c r="I40" s="16"/>
      <c r="J40" s="16"/>
      <c r="K40" s="16"/>
    </row>
    <row r="41" spans="1:11" x14ac:dyDescent="0.2">
      <c r="A41" s="38" t="s">
        <v>103</v>
      </c>
      <c r="B41" s="37" t="s">
        <v>53</v>
      </c>
      <c r="C41" s="39" t="s">
        <v>15</v>
      </c>
      <c r="D41" s="16"/>
      <c r="E41" s="16"/>
      <c r="F41" s="16"/>
      <c r="G41" s="16"/>
      <c r="H41" s="16"/>
      <c r="I41" s="16"/>
      <c r="J41" s="16"/>
      <c r="K41" s="16"/>
    </row>
    <row r="42" spans="1:11" x14ac:dyDescent="0.2">
      <c r="A42" s="38" t="s">
        <v>104</v>
      </c>
      <c r="B42" s="37" t="s">
        <v>60</v>
      </c>
      <c r="C42" s="39" t="s">
        <v>2527</v>
      </c>
      <c r="D42" s="16"/>
      <c r="E42" s="16"/>
      <c r="F42" s="16"/>
      <c r="G42" s="16"/>
      <c r="H42" s="16"/>
      <c r="I42" s="16"/>
      <c r="J42" s="16"/>
      <c r="K42" s="16"/>
    </row>
    <row r="43" spans="1:11" x14ac:dyDescent="0.2">
      <c r="A43" s="38" t="s">
        <v>105</v>
      </c>
      <c r="B43" s="37" t="s">
        <v>52</v>
      </c>
      <c r="C43" s="39" t="s">
        <v>9</v>
      </c>
      <c r="D43" s="16"/>
      <c r="E43" s="16"/>
      <c r="F43" s="16"/>
      <c r="G43" s="16"/>
      <c r="H43" s="16"/>
      <c r="I43" s="16"/>
      <c r="J43" s="16"/>
      <c r="K43" s="16"/>
    </row>
    <row r="44" spans="1:11" x14ac:dyDescent="0.2">
      <c r="A44" s="38" t="s">
        <v>106</v>
      </c>
      <c r="B44" s="37" t="s">
        <v>6</v>
      </c>
      <c r="C44" s="39" t="s">
        <v>2529</v>
      </c>
      <c r="D44" s="16"/>
      <c r="E44" s="16"/>
      <c r="F44" s="16"/>
      <c r="G44" s="16"/>
      <c r="H44" s="16"/>
      <c r="I44" s="16"/>
      <c r="J44" s="16"/>
      <c r="K44" s="16"/>
    </row>
    <row r="45" spans="1:11" x14ac:dyDescent="0.2">
      <c r="A45" s="38" t="s">
        <v>107</v>
      </c>
      <c r="B45" s="37" t="s">
        <v>21</v>
      </c>
      <c r="C45" s="39" t="s">
        <v>2527</v>
      </c>
      <c r="D45" s="16"/>
      <c r="E45" s="16"/>
      <c r="F45" s="16"/>
      <c r="G45" s="16"/>
      <c r="H45" s="16"/>
      <c r="I45" s="16"/>
      <c r="J45" s="16"/>
      <c r="K45" s="16"/>
    </row>
    <row r="46" spans="1:11" x14ac:dyDescent="0.2">
      <c r="A46" s="38" t="s">
        <v>108</v>
      </c>
      <c r="B46" s="37" t="s">
        <v>59</v>
      </c>
      <c r="C46" s="39" t="s">
        <v>5</v>
      </c>
      <c r="D46" s="16"/>
      <c r="E46" s="16"/>
      <c r="F46" s="16"/>
      <c r="G46" s="16"/>
      <c r="H46" s="16"/>
      <c r="I46" s="16"/>
      <c r="J46" s="16"/>
      <c r="K46" s="16"/>
    </row>
    <row r="47" spans="1:11" x14ac:dyDescent="0.2">
      <c r="A47" s="38" t="s">
        <v>109</v>
      </c>
      <c r="B47" s="37" t="s">
        <v>19</v>
      </c>
      <c r="C47" s="39" t="s">
        <v>5</v>
      </c>
      <c r="D47" s="16"/>
      <c r="E47" s="16"/>
      <c r="F47" s="16"/>
      <c r="G47" s="16"/>
      <c r="H47" s="16"/>
      <c r="I47" s="16"/>
      <c r="J47" s="16"/>
      <c r="K47" s="16"/>
    </row>
    <row r="48" spans="1:11" x14ac:dyDescent="0.2">
      <c r="A48" s="38" t="s">
        <v>110</v>
      </c>
      <c r="B48" s="37" t="s">
        <v>50</v>
      </c>
      <c r="C48" s="39" t="s">
        <v>2528</v>
      </c>
      <c r="D48" s="16"/>
      <c r="E48" s="16"/>
      <c r="F48" s="16"/>
      <c r="G48" s="16"/>
      <c r="H48" s="16"/>
      <c r="I48" s="16"/>
      <c r="J48" s="16"/>
      <c r="K48" s="16"/>
    </row>
    <row r="49" spans="1:11" x14ac:dyDescent="0.2">
      <c r="A49" s="38" t="s">
        <v>111</v>
      </c>
      <c r="B49" s="37" t="s">
        <v>33</v>
      </c>
      <c r="C49" s="39" t="s">
        <v>5</v>
      </c>
      <c r="D49" s="16"/>
      <c r="E49" s="16"/>
      <c r="F49" s="16"/>
      <c r="G49" s="16"/>
      <c r="H49" s="16"/>
      <c r="I49" s="16"/>
      <c r="J49" s="16"/>
      <c r="K49" s="16"/>
    </row>
    <row r="50" spans="1:11" x14ac:dyDescent="0.2">
      <c r="A50" s="38" t="s">
        <v>112</v>
      </c>
      <c r="B50" s="37" t="s">
        <v>34</v>
      </c>
      <c r="C50" s="39" t="s">
        <v>9</v>
      </c>
      <c r="D50" s="16"/>
      <c r="E50" s="16"/>
      <c r="F50" s="16"/>
      <c r="G50" s="16"/>
      <c r="H50" s="16"/>
      <c r="I50" s="16"/>
      <c r="J50" s="16"/>
      <c r="K50" s="16"/>
    </row>
    <row r="51" spans="1:11" x14ac:dyDescent="0.2">
      <c r="A51" s="45" t="s">
        <v>113</v>
      </c>
      <c r="B51" s="36" t="s">
        <v>29</v>
      </c>
      <c r="C51" s="46" t="s">
        <v>2527</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46" t="s">
        <v>15</v>
      </c>
      <c r="D2" s="16"/>
      <c r="E2" s="47" t="s">
        <v>114</v>
      </c>
      <c r="F2" s="48" t="s">
        <v>61</v>
      </c>
      <c r="G2" s="49" t="s">
        <v>45</v>
      </c>
      <c r="H2" s="16"/>
      <c r="I2" s="16"/>
      <c r="J2" s="16"/>
      <c r="K2" s="16"/>
    </row>
    <row r="3" spans="1:11" x14ac:dyDescent="0.2">
      <c r="A3" s="38" t="s">
        <v>67</v>
      </c>
      <c r="B3" s="37" t="s">
        <v>40</v>
      </c>
      <c r="C3" s="39" t="s">
        <v>3</v>
      </c>
      <c r="D3" s="16"/>
      <c r="E3" s="43" t="s">
        <v>2353</v>
      </c>
      <c r="F3" s="35" t="s">
        <v>62</v>
      </c>
      <c r="G3" s="44" t="s">
        <v>45</v>
      </c>
      <c r="H3" s="16"/>
      <c r="I3" s="16"/>
      <c r="J3" s="16"/>
      <c r="K3" s="16"/>
    </row>
    <row r="4" spans="1:11" x14ac:dyDescent="0.2">
      <c r="A4" s="38" t="s">
        <v>68</v>
      </c>
      <c r="B4" s="37" t="s">
        <v>32</v>
      </c>
      <c r="C4" s="39" t="s">
        <v>1</v>
      </c>
      <c r="D4" s="16"/>
      <c r="E4" s="43" t="s">
        <v>116</v>
      </c>
      <c r="F4" s="35" t="s">
        <v>44</v>
      </c>
      <c r="G4" s="44" t="s">
        <v>45</v>
      </c>
      <c r="H4" s="16"/>
      <c r="I4" s="16"/>
      <c r="J4" s="16"/>
      <c r="K4" s="16"/>
    </row>
    <row r="5" spans="1:11" x14ac:dyDescent="0.2">
      <c r="A5" s="38" t="s">
        <v>69</v>
      </c>
      <c r="B5" s="37" t="s">
        <v>13</v>
      </c>
      <c r="C5" s="39" t="s">
        <v>3</v>
      </c>
      <c r="D5" s="16"/>
      <c r="E5" s="43" t="s">
        <v>117</v>
      </c>
      <c r="F5" s="35" t="s">
        <v>57</v>
      </c>
      <c r="G5" s="44" t="s">
        <v>45</v>
      </c>
      <c r="H5" s="16"/>
      <c r="I5" s="16"/>
      <c r="J5" s="16"/>
      <c r="K5" s="16"/>
    </row>
    <row r="6" spans="1:11" x14ac:dyDescent="0.2">
      <c r="A6" s="38" t="s">
        <v>70</v>
      </c>
      <c r="B6" s="37" t="s">
        <v>25</v>
      </c>
      <c r="C6" s="39" t="s">
        <v>12</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38" t="s">
        <v>73</v>
      </c>
      <c r="B9" s="37" t="s">
        <v>18</v>
      </c>
      <c r="C9" s="39" t="s">
        <v>15</v>
      </c>
      <c r="D9" s="16"/>
      <c r="E9" s="55" t="s">
        <v>27</v>
      </c>
      <c r="F9" s="56" t="s">
        <v>26</v>
      </c>
      <c r="G9" s="57" t="s">
        <v>27</v>
      </c>
      <c r="H9" s="16"/>
      <c r="I9" s="16"/>
      <c r="J9" s="16"/>
      <c r="K9" s="16"/>
    </row>
    <row r="10" spans="1:11" x14ac:dyDescent="0.2">
      <c r="A10" s="38" t="s">
        <v>74</v>
      </c>
      <c r="B10" s="37" t="s">
        <v>22</v>
      </c>
      <c r="C10" s="39" t="s">
        <v>15</v>
      </c>
      <c r="D10" s="16"/>
      <c r="E10" s="58"/>
      <c r="F10" s="58"/>
      <c r="G10" s="58"/>
      <c r="H10" s="16"/>
      <c r="I10" s="16"/>
      <c r="J10" s="16"/>
      <c r="K10" s="16"/>
    </row>
    <row r="11" spans="1:11" x14ac:dyDescent="0.2">
      <c r="A11" s="38" t="s">
        <v>48</v>
      </c>
      <c r="B11" s="37" t="s">
        <v>47</v>
      </c>
      <c r="C11" s="39" t="s">
        <v>48</v>
      </c>
      <c r="D11" s="16"/>
      <c r="E11" s="16"/>
      <c r="F11" s="16"/>
      <c r="G11" s="16"/>
      <c r="H11" s="16"/>
      <c r="I11" s="16"/>
      <c r="J11" s="16"/>
      <c r="K11" s="16"/>
    </row>
    <row r="12" spans="1:11" x14ac:dyDescent="0.2">
      <c r="A12" s="38" t="s">
        <v>75</v>
      </c>
      <c r="B12" s="37" t="s">
        <v>63</v>
      </c>
      <c r="C12" s="39" t="s">
        <v>3</v>
      </c>
      <c r="D12" s="16"/>
      <c r="E12" s="16"/>
      <c r="F12" s="16"/>
      <c r="G12" s="16"/>
      <c r="H12" s="16"/>
      <c r="I12" s="16"/>
      <c r="J12" s="16"/>
      <c r="K12" s="16"/>
    </row>
    <row r="13" spans="1:11" x14ac:dyDescent="0.2">
      <c r="A13" s="38" t="s">
        <v>76</v>
      </c>
      <c r="B13" s="37" t="s">
        <v>28</v>
      </c>
      <c r="C13" s="39" t="s">
        <v>9</v>
      </c>
      <c r="D13" s="16"/>
      <c r="E13" s="16"/>
      <c r="F13" s="16"/>
      <c r="G13" s="16"/>
      <c r="H13" s="16"/>
      <c r="I13" s="16"/>
      <c r="J13" s="16"/>
      <c r="K13" s="16"/>
    </row>
    <row r="14" spans="1:11" x14ac:dyDescent="0.2">
      <c r="A14" s="38" t="s">
        <v>77</v>
      </c>
      <c r="B14" s="37" t="s">
        <v>49</v>
      </c>
      <c r="C14" s="39" t="s">
        <v>9</v>
      </c>
      <c r="D14" s="16"/>
      <c r="E14" s="16"/>
      <c r="F14" s="16"/>
      <c r="G14" s="16"/>
      <c r="H14" s="16"/>
      <c r="I14" s="16"/>
      <c r="J14" s="16"/>
      <c r="K14" s="16"/>
    </row>
    <row r="15" spans="1:11" x14ac:dyDescent="0.2">
      <c r="A15" s="38" t="s">
        <v>78</v>
      </c>
      <c r="B15" s="37" t="s">
        <v>42</v>
      </c>
      <c r="C15" s="39" t="s">
        <v>12</v>
      </c>
      <c r="D15" s="16"/>
      <c r="E15" s="16"/>
      <c r="F15" s="16"/>
      <c r="G15" s="16"/>
      <c r="H15" s="16"/>
      <c r="I15" s="16"/>
      <c r="J15" s="16"/>
      <c r="K15" s="16"/>
    </row>
    <row r="16" spans="1:11" x14ac:dyDescent="0.2">
      <c r="A16" s="38" t="s">
        <v>79</v>
      </c>
      <c r="B16" s="37" t="s">
        <v>46</v>
      </c>
      <c r="C16" s="39" t="s">
        <v>12</v>
      </c>
      <c r="D16" s="16"/>
      <c r="E16" s="16"/>
      <c r="F16" s="16"/>
      <c r="G16" s="16"/>
      <c r="H16" s="16"/>
      <c r="I16" s="16"/>
      <c r="J16" s="16"/>
      <c r="K16" s="16"/>
    </row>
    <row r="17" spans="1:11" x14ac:dyDescent="0.2">
      <c r="A17" s="38" t="s">
        <v>80</v>
      </c>
      <c r="B17" s="37" t="s">
        <v>23</v>
      </c>
      <c r="C17" s="39" t="s">
        <v>15</v>
      </c>
      <c r="D17" s="16"/>
      <c r="E17" s="16"/>
      <c r="F17" s="16"/>
      <c r="G17" s="16"/>
      <c r="H17" s="16"/>
      <c r="I17" s="16"/>
      <c r="J17" s="16"/>
      <c r="K17" s="16"/>
    </row>
    <row r="18" spans="1:11" x14ac:dyDescent="0.2">
      <c r="A18" s="38" t="s">
        <v>81</v>
      </c>
      <c r="B18" s="37" t="s">
        <v>0</v>
      </c>
      <c r="C18" s="39" t="s">
        <v>1</v>
      </c>
      <c r="D18" s="16"/>
      <c r="E18" s="16"/>
      <c r="F18" s="16"/>
      <c r="G18" s="16"/>
      <c r="H18" s="16"/>
      <c r="I18" s="16"/>
      <c r="J18" s="16"/>
      <c r="K18" s="16"/>
    </row>
    <row r="19" spans="1:11" x14ac:dyDescent="0.2">
      <c r="A19" s="38" t="s">
        <v>82</v>
      </c>
      <c r="B19" s="37" t="s">
        <v>4</v>
      </c>
      <c r="C19" s="39" t="s">
        <v>5</v>
      </c>
      <c r="D19" s="16"/>
      <c r="E19" s="16"/>
      <c r="F19" s="16"/>
      <c r="G19" s="16"/>
      <c r="H19" s="16"/>
      <c r="I19" s="16"/>
      <c r="J19" s="16"/>
      <c r="K19" s="16"/>
    </row>
    <row r="20" spans="1:11" x14ac:dyDescent="0.2">
      <c r="A20" s="38" t="s">
        <v>83</v>
      </c>
      <c r="B20" s="37" t="s">
        <v>54</v>
      </c>
      <c r="C20" s="39" t="s">
        <v>5</v>
      </c>
      <c r="D20" s="16"/>
      <c r="E20" s="16"/>
      <c r="F20" s="16"/>
      <c r="G20" s="16"/>
      <c r="H20" s="16"/>
      <c r="I20" s="16"/>
      <c r="J20" s="16"/>
      <c r="K20" s="16"/>
    </row>
    <row r="21" spans="1:11" x14ac:dyDescent="0.2">
      <c r="A21" s="38" t="s">
        <v>84</v>
      </c>
      <c r="B21" s="37" t="s">
        <v>36</v>
      </c>
      <c r="C21" s="39" t="s">
        <v>5</v>
      </c>
      <c r="D21" s="16"/>
      <c r="E21" s="16"/>
      <c r="F21" s="16"/>
      <c r="G21" s="16"/>
      <c r="H21" s="16"/>
      <c r="I21" s="16"/>
      <c r="J21" s="16"/>
      <c r="K21" s="16"/>
    </row>
    <row r="22" spans="1:11" x14ac:dyDescent="0.2">
      <c r="A22" s="38" t="s">
        <v>85</v>
      </c>
      <c r="B22" s="37" t="s">
        <v>41</v>
      </c>
      <c r="C22" s="39" t="s">
        <v>9</v>
      </c>
      <c r="D22" s="16"/>
      <c r="E22" s="16"/>
      <c r="F22" s="16"/>
      <c r="G22" s="16"/>
      <c r="H22" s="16"/>
      <c r="I22" s="16"/>
      <c r="J22" s="16"/>
      <c r="K22" s="16"/>
    </row>
    <row r="23" spans="1:11" x14ac:dyDescent="0.2">
      <c r="A23" s="38" t="s">
        <v>86</v>
      </c>
      <c r="B23" s="37" t="s">
        <v>30</v>
      </c>
      <c r="C23" s="39" t="s">
        <v>9</v>
      </c>
      <c r="D23" s="16"/>
      <c r="E23" s="16"/>
      <c r="F23" s="16"/>
      <c r="G23" s="16"/>
      <c r="H23" s="16"/>
      <c r="I23" s="16"/>
      <c r="J23" s="16"/>
      <c r="K23" s="16"/>
    </row>
    <row r="24" spans="1:11" x14ac:dyDescent="0.2">
      <c r="A24" s="38" t="s">
        <v>87</v>
      </c>
      <c r="B24" s="37" t="s">
        <v>14</v>
      </c>
      <c r="C24" s="39" t="s">
        <v>15</v>
      </c>
      <c r="D24" s="16"/>
      <c r="E24" s="16"/>
      <c r="F24" s="16"/>
      <c r="G24" s="16"/>
      <c r="H24" s="16"/>
      <c r="I24" s="16"/>
      <c r="J24" s="16"/>
      <c r="K24" s="16"/>
    </row>
    <row r="25" spans="1:11" x14ac:dyDescent="0.2">
      <c r="A25" s="38" t="s">
        <v>88</v>
      </c>
      <c r="B25" s="37" t="s">
        <v>39</v>
      </c>
      <c r="C25" s="39" t="s">
        <v>12</v>
      </c>
      <c r="D25" s="16"/>
      <c r="E25" s="16"/>
      <c r="F25" s="16"/>
      <c r="G25" s="16"/>
      <c r="H25" s="16"/>
      <c r="I25" s="16"/>
      <c r="J25" s="16"/>
      <c r="K25" s="16"/>
    </row>
    <row r="26" spans="1:11" x14ac:dyDescent="0.2">
      <c r="A26" s="38" t="s">
        <v>89</v>
      </c>
      <c r="B26" s="37" t="s">
        <v>56</v>
      </c>
      <c r="C26" s="39" t="s">
        <v>12</v>
      </c>
      <c r="D26" s="16"/>
      <c r="E26" s="16"/>
      <c r="F26" s="16"/>
      <c r="G26" s="16"/>
      <c r="H26" s="16"/>
      <c r="I26" s="16"/>
      <c r="J26" s="16"/>
      <c r="K26" s="16"/>
    </row>
    <row r="27" spans="1:11" x14ac:dyDescent="0.2">
      <c r="A27" s="38" t="s">
        <v>90</v>
      </c>
      <c r="B27" s="37" t="s">
        <v>24</v>
      </c>
      <c r="C27" s="39" t="s">
        <v>12</v>
      </c>
      <c r="D27" s="16"/>
      <c r="E27" s="16"/>
      <c r="F27" s="16"/>
      <c r="G27" s="16"/>
      <c r="H27" s="16"/>
      <c r="I27" s="16"/>
      <c r="J27" s="16"/>
      <c r="K27" s="16"/>
    </row>
    <row r="28" spans="1:11" x14ac:dyDescent="0.2">
      <c r="A28" s="38" t="s">
        <v>91</v>
      </c>
      <c r="B28" s="37" t="s">
        <v>31</v>
      </c>
      <c r="C28" s="39" t="s">
        <v>3</v>
      </c>
      <c r="D28" s="16"/>
      <c r="E28" s="16"/>
      <c r="F28" s="16"/>
      <c r="G28" s="16"/>
      <c r="H28" s="16"/>
      <c r="I28" s="16"/>
      <c r="J28" s="16"/>
      <c r="K28" s="16"/>
    </row>
    <row r="29" spans="1:11" x14ac:dyDescent="0.2">
      <c r="A29" s="38" t="s">
        <v>92</v>
      </c>
      <c r="B29" s="37" t="s">
        <v>38</v>
      </c>
      <c r="C29" s="39" t="s">
        <v>5</v>
      </c>
      <c r="D29" s="16"/>
      <c r="E29" s="16"/>
      <c r="F29" s="16"/>
      <c r="G29" s="16"/>
      <c r="H29" s="16"/>
      <c r="I29" s="16"/>
      <c r="J29" s="16"/>
      <c r="K29" s="16"/>
    </row>
    <row r="30" spans="1:11" x14ac:dyDescent="0.2">
      <c r="A30" s="38" t="s">
        <v>93</v>
      </c>
      <c r="B30" s="37" t="s">
        <v>20</v>
      </c>
      <c r="C30" s="39" t="s">
        <v>5</v>
      </c>
      <c r="D30" s="16"/>
      <c r="E30" s="16"/>
      <c r="F30" s="16"/>
      <c r="G30" s="16"/>
      <c r="H30" s="16"/>
      <c r="I30" s="16"/>
      <c r="J30" s="16"/>
      <c r="K30" s="16"/>
    </row>
    <row r="31" spans="1:11" x14ac:dyDescent="0.2">
      <c r="A31" s="38" t="s">
        <v>94</v>
      </c>
      <c r="B31" s="37" t="s">
        <v>43</v>
      </c>
      <c r="C31" s="39" t="s">
        <v>1</v>
      </c>
      <c r="D31" s="16"/>
      <c r="E31" s="16"/>
      <c r="F31" s="16"/>
      <c r="G31" s="16"/>
      <c r="H31" s="16"/>
      <c r="I31" s="16"/>
      <c r="J31" s="16"/>
      <c r="K31" s="16"/>
    </row>
    <row r="32" spans="1:11" x14ac:dyDescent="0.2">
      <c r="A32" s="38" t="s">
        <v>95</v>
      </c>
      <c r="B32" s="37" t="s">
        <v>10</v>
      </c>
      <c r="C32" s="39" t="s">
        <v>5</v>
      </c>
      <c r="D32" s="16"/>
      <c r="E32" s="16"/>
      <c r="F32" s="16"/>
      <c r="G32" s="16"/>
      <c r="H32" s="16"/>
      <c r="I32" s="16"/>
      <c r="J32" s="16"/>
      <c r="K32" s="16"/>
    </row>
    <row r="33" spans="1:11" x14ac:dyDescent="0.2">
      <c r="A33" s="38" t="s">
        <v>96</v>
      </c>
      <c r="B33" s="37" t="s">
        <v>16</v>
      </c>
      <c r="C33" s="39" t="s">
        <v>15</v>
      </c>
      <c r="D33" s="16"/>
      <c r="E33" s="16"/>
      <c r="F33" s="16"/>
      <c r="G33" s="16"/>
      <c r="H33" s="16"/>
      <c r="I33" s="16"/>
      <c r="J33" s="16"/>
      <c r="K33" s="16"/>
    </row>
    <row r="34" spans="1:11" x14ac:dyDescent="0.2">
      <c r="A34" s="38" t="s">
        <v>97</v>
      </c>
      <c r="B34" s="37" t="s">
        <v>11</v>
      </c>
      <c r="C34" s="39" t="s">
        <v>12</v>
      </c>
      <c r="D34" s="16"/>
      <c r="E34" s="16"/>
      <c r="F34" s="16"/>
      <c r="G34" s="16"/>
      <c r="H34" s="16"/>
      <c r="I34" s="16"/>
      <c r="J34" s="16"/>
      <c r="K34" s="16"/>
    </row>
    <row r="35" spans="1:11" x14ac:dyDescent="0.2">
      <c r="A35" s="38" t="s">
        <v>98</v>
      </c>
      <c r="B35" s="37" t="s">
        <v>8</v>
      </c>
      <c r="C35" s="39" t="s">
        <v>9</v>
      </c>
      <c r="D35" s="16"/>
      <c r="E35" s="16"/>
      <c r="F35" s="16"/>
      <c r="G35" s="16"/>
      <c r="H35" s="16"/>
      <c r="I35" s="16"/>
      <c r="J35" s="16"/>
      <c r="K35" s="16"/>
    </row>
    <row r="36" spans="1:11" x14ac:dyDescent="0.2">
      <c r="A36" s="38" t="s">
        <v>99</v>
      </c>
      <c r="B36" s="37" t="s">
        <v>37</v>
      </c>
      <c r="C36" s="39" t="s">
        <v>1</v>
      </c>
      <c r="D36" s="16"/>
      <c r="E36" s="16"/>
      <c r="F36" s="16"/>
      <c r="G36" s="16"/>
      <c r="H36" s="16"/>
      <c r="I36" s="16"/>
      <c r="J36" s="16"/>
      <c r="K36" s="16"/>
    </row>
    <row r="37" spans="1:11" x14ac:dyDescent="0.2">
      <c r="A37" s="38" t="s">
        <v>100</v>
      </c>
      <c r="B37" s="37" t="s">
        <v>2</v>
      </c>
      <c r="C37" s="39" t="s">
        <v>3</v>
      </c>
      <c r="D37" s="16"/>
      <c r="E37" s="16"/>
      <c r="F37" s="16"/>
      <c r="G37" s="16"/>
      <c r="H37" s="16"/>
      <c r="I37" s="16"/>
      <c r="J37" s="16"/>
      <c r="K37" s="16"/>
    </row>
    <row r="38" spans="1:11" x14ac:dyDescent="0.2">
      <c r="A38" s="38" t="s">
        <v>101</v>
      </c>
      <c r="B38" s="37" t="s">
        <v>7</v>
      </c>
      <c r="C38" s="39" t="s">
        <v>5</v>
      </c>
      <c r="D38" s="16"/>
      <c r="E38" s="16"/>
      <c r="F38" s="16"/>
      <c r="G38" s="16"/>
      <c r="H38" s="16"/>
      <c r="I38" s="16"/>
      <c r="J38" s="16"/>
      <c r="K38" s="16"/>
    </row>
    <row r="39" spans="1:11" x14ac:dyDescent="0.2">
      <c r="A39" s="38" t="s">
        <v>102</v>
      </c>
      <c r="B39" s="37" t="s">
        <v>51</v>
      </c>
      <c r="C39" s="39" t="s">
        <v>5</v>
      </c>
      <c r="D39" s="16"/>
      <c r="E39" s="16"/>
      <c r="F39" s="16"/>
      <c r="G39" s="16"/>
      <c r="H39" s="16"/>
      <c r="I39" s="16"/>
      <c r="J39" s="16"/>
      <c r="K39" s="16"/>
    </row>
    <row r="40" spans="1:11" x14ac:dyDescent="0.2">
      <c r="A40" s="38" t="s">
        <v>103</v>
      </c>
      <c r="B40" s="37" t="s">
        <v>53</v>
      </c>
      <c r="C40" s="39" t="s">
        <v>15</v>
      </c>
      <c r="D40" s="16"/>
      <c r="E40" s="16"/>
      <c r="F40" s="16"/>
      <c r="G40" s="16"/>
      <c r="H40" s="16"/>
      <c r="I40" s="16"/>
      <c r="J40" s="16"/>
      <c r="K40" s="16"/>
    </row>
    <row r="41" spans="1:11" x14ac:dyDescent="0.2">
      <c r="A41" s="38" t="s">
        <v>104</v>
      </c>
      <c r="B41" s="37" t="s">
        <v>60</v>
      </c>
      <c r="C41" s="39" t="s">
        <v>12</v>
      </c>
      <c r="D41" s="16"/>
      <c r="E41" s="16"/>
      <c r="F41" s="16"/>
      <c r="G41" s="16"/>
      <c r="H41" s="16"/>
      <c r="I41" s="16"/>
      <c r="J41" s="16"/>
      <c r="K41" s="16"/>
    </row>
    <row r="42" spans="1:11" x14ac:dyDescent="0.2">
      <c r="A42" s="38" t="s">
        <v>105</v>
      </c>
      <c r="B42" s="37" t="s">
        <v>52</v>
      </c>
      <c r="C42" s="39" t="s">
        <v>15</v>
      </c>
      <c r="D42" s="16"/>
      <c r="E42" s="16"/>
      <c r="F42" s="16"/>
      <c r="G42" s="16"/>
      <c r="H42" s="16"/>
      <c r="I42" s="16"/>
      <c r="J42" s="16"/>
      <c r="K42" s="16"/>
    </row>
    <row r="43" spans="1:11" x14ac:dyDescent="0.2">
      <c r="A43" s="38" t="s">
        <v>106</v>
      </c>
      <c r="B43" s="37" t="s">
        <v>6</v>
      </c>
      <c r="C43" s="39" t="s">
        <v>1</v>
      </c>
      <c r="D43" s="16"/>
      <c r="E43" s="16"/>
      <c r="F43" s="16"/>
      <c r="G43" s="16"/>
      <c r="H43" s="16"/>
      <c r="I43" s="16"/>
      <c r="J43" s="16"/>
      <c r="K43" s="16"/>
    </row>
    <row r="44" spans="1:11" x14ac:dyDescent="0.2">
      <c r="A44" s="38" t="s">
        <v>107</v>
      </c>
      <c r="B44" s="37" t="s">
        <v>21</v>
      </c>
      <c r="C44" s="39" t="s">
        <v>12</v>
      </c>
      <c r="D44" s="16"/>
      <c r="E44" s="16"/>
      <c r="F44" s="16"/>
      <c r="G44" s="16"/>
      <c r="H44" s="16"/>
      <c r="I44" s="16"/>
      <c r="J44" s="16"/>
      <c r="K44" s="16"/>
    </row>
    <row r="45" spans="1:11" x14ac:dyDescent="0.2">
      <c r="A45" s="38" t="s">
        <v>108</v>
      </c>
      <c r="B45" s="37" t="s">
        <v>59</v>
      </c>
      <c r="C45" s="39" t="s">
        <v>5</v>
      </c>
      <c r="D45" s="16"/>
      <c r="E45" s="16"/>
      <c r="F45" s="16"/>
      <c r="G45" s="16"/>
      <c r="H45" s="16"/>
      <c r="I45" s="16"/>
      <c r="J45" s="16"/>
      <c r="K45" s="16"/>
    </row>
    <row r="46" spans="1:11" x14ac:dyDescent="0.2">
      <c r="A46" s="38" t="s">
        <v>109</v>
      </c>
      <c r="B46" s="37" t="s">
        <v>19</v>
      </c>
      <c r="C46" s="39" t="s">
        <v>5</v>
      </c>
      <c r="D46" s="16"/>
      <c r="E46" s="16"/>
      <c r="F46" s="16"/>
      <c r="G46" s="16"/>
      <c r="H46" s="16"/>
      <c r="I46" s="16"/>
      <c r="J46" s="16"/>
      <c r="K46" s="16"/>
    </row>
    <row r="47" spans="1:11" x14ac:dyDescent="0.2">
      <c r="A47" s="38" t="s">
        <v>110</v>
      </c>
      <c r="B47" s="37" t="s">
        <v>50</v>
      </c>
      <c r="C47" s="39" t="s">
        <v>3</v>
      </c>
      <c r="D47" s="16"/>
      <c r="E47" s="16"/>
      <c r="F47" s="16"/>
      <c r="G47" s="16"/>
      <c r="H47" s="16"/>
      <c r="I47" s="16"/>
      <c r="J47" s="16"/>
      <c r="K47" s="16"/>
    </row>
    <row r="48" spans="1:11" x14ac:dyDescent="0.2">
      <c r="A48" s="38" t="s">
        <v>111</v>
      </c>
      <c r="B48" s="37" t="s">
        <v>33</v>
      </c>
      <c r="C48" s="39" t="s">
        <v>5</v>
      </c>
      <c r="D48" s="16"/>
      <c r="E48" s="16"/>
      <c r="F48" s="16"/>
      <c r="G48" s="16"/>
      <c r="H48" s="16"/>
      <c r="I48" s="16"/>
      <c r="J48" s="16"/>
      <c r="K48" s="16"/>
    </row>
    <row r="49" spans="1:11" x14ac:dyDescent="0.2">
      <c r="A49" s="38" t="s">
        <v>112</v>
      </c>
      <c r="B49" s="37" t="s">
        <v>34</v>
      </c>
      <c r="C49" s="39" t="s">
        <v>9</v>
      </c>
      <c r="D49" s="16"/>
      <c r="E49" s="16"/>
      <c r="F49" s="16"/>
      <c r="G49" s="16"/>
      <c r="H49" s="16"/>
      <c r="I49" s="16"/>
      <c r="J49" s="16"/>
      <c r="K49" s="16"/>
    </row>
    <row r="50" spans="1:11" x14ac:dyDescent="0.2">
      <c r="A50" s="40" t="s">
        <v>113</v>
      </c>
      <c r="B50" s="41" t="s">
        <v>29</v>
      </c>
      <c r="C50" s="42" t="s">
        <v>12</v>
      </c>
      <c r="D50" s="16"/>
      <c r="E50" s="16"/>
      <c r="F50" s="16"/>
      <c r="G50" s="16"/>
      <c r="H50" s="16"/>
      <c r="I50" s="16"/>
      <c r="J50" s="16"/>
      <c r="K50" s="16"/>
    </row>
    <row r="51" spans="1:11" x14ac:dyDescent="0.2">
      <c r="A51" s="79" t="s">
        <v>2354</v>
      </c>
      <c r="B51" s="80" t="s">
        <v>2355</v>
      </c>
      <c r="C51" s="81"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ColWidth="9.140625" defaultRowHeight="15" x14ac:dyDescent="0.25"/>
  <cols>
    <col min="1" max="1" width="15" style="134" customWidth="1"/>
    <col min="2" max="2" width="12" style="134" customWidth="1"/>
    <col min="3" max="3" width="14.85546875" style="134" customWidth="1"/>
    <col min="4" max="16384" width="9.140625" style="134"/>
  </cols>
  <sheetData>
    <row r="1" spans="1:3" ht="15.75" thickBot="1" x14ac:dyDescent="0.3">
      <c r="A1" s="76" t="s">
        <v>186</v>
      </c>
      <c r="B1" s="77" t="s">
        <v>187</v>
      </c>
      <c r="C1" s="78" t="s">
        <v>188</v>
      </c>
    </row>
    <row r="2" spans="1:3" ht="15.75" thickTop="1" x14ac:dyDescent="0.25">
      <c r="A2" s="150" t="s">
        <v>544</v>
      </c>
      <c r="B2" s="151" t="s">
        <v>543</v>
      </c>
      <c r="C2" s="72" t="s">
        <v>2528</v>
      </c>
    </row>
    <row r="3" spans="1:3" x14ac:dyDescent="0.25">
      <c r="A3" s="67" t="s">
        <v>2320</v>
      </c>
      <c r="B3" s="68" t="s">
        <v>2321</v>
      </c>
      <c r="C3" s="72" t="s">
        <v>2528</v>
      </c>
    </row>
    <row r="4" spans="1:3" x14ac:dyDescent="0.25">
      <c r="A4" s="67" t="s">
        <v>66</v>
      </c>
      <c r="B4" s="68" t="s">
        <v>17</v>
      </c>
      <c r="C4" s="69" t="s">
        <v>2529</v>
      </c>
    </row>
    <row r="5" spans="1:3" x14ac:dyDescent="0.25">
      <c r="A5" s="70" t="s">
        <v>67</v>
      </c>
      <c r="B5" s="71" t="s">
        <v>40</v>
      </c>
      <c r="C5" s="72" t="s">
        <v>2527</v>
      </c>
    </row>
    <row r="6" spans="1:3" x14ac:dyDescent="0.25">
      <c r="A6" s="70" t="s">
        <v>68</v>
      </c>
      <c r="B6" s="71" t="s">
        <v>32</v>
      </c>
      <c r="C6" s="72" t="s">
        <v>2529</v>
      </c>
    </row>
    <row r="7" spans="1:3" x14ac:dyDescent="0.25">
      <c r="A7" s="70" t="s">
        <v>69</v>
      </c>
      <c r="B7" s="71" t="s">
        <v>13</v>
      </c>
      <c r="C7" s="72" t="s">
        <v>2528</v>
      </c>
    </row>
    <row r="8" spans="1:3" x14ac:dyDescent="0.25">
      <c r="A8" s="70" t="s">
        <v>70</v>
      </c>
      <c r="B8" s="71" t="s">
        <v>25</v>
      </c>
      <c r="C8" s="72" t="s">
        <v>2527</v>
      </c>
    </row>
    <row r="9" spans="1:3" x14ac:dyDescent="0.25">
      <c r="A9" s="70" t="s">
        <v>71</v>
      </c>
      <c r="B9" s="71" t="s">
        <v>35</v>
      </c>
      <c r="C9" s="72" t="s">
        <v>5</v>
      </c>
    </row>
    <row r="10" spans="1:3" x14ac:dyDescent="0.25">
      <c r="A10" s="138" t="s">
        <v>2354</v>
      </c>
      <c r="B10" s="139" t="s">
        <v>55</v>
      </c>
      <c r="C10" s="140" t="s">
        <v>5</v>
      </c>
    </row>
    <row r="11" spans="1:3" x14ac:dyDescent="0.25">
      <c r="A11" s="70" t="s">
        <v>72</v>
      </c>
      <c r="B11" s="71" t="s">
        <v>2355</v>
      </c>
      <c r="C11" s="72" t="s">
        <v>5</v>
      </c>
    </row>
    <row r="12" spans="1:3" x14ac:dyDescent="0.25">
      <c r="A12" s="70" t="s">
        <v>73</v>
      </c>
      <c r="B12" s="71" t="s">
        <v>18</v>
      </c>
      <c r="C12" s="72" t="s">
        <v>15</v>
      </c>
    </row>
    <row r="13" spans="1:3" x14ac:dyDescent="0.25">
      <c r="A13" s="70" t="s">
        <v>74</v>
      </c>
      <c r="B13" s="71" t="s">
        <v>22</v>
      </c>
      <c r="C13" s="72" t="s">
        <v>15</v>
      </c>
    </row>
    <row r="14" spans="1:3" x14ac:dyDescent="0.25">
      <c r="A14" s="70" t="s">
        <v>48</v>
      </c>
      <c r="B14" s="71" t="s">
        <v>47</v>
      </c>
      <c r="C14" s="72" t="s">
        <v>48</v>
      </c>
    </row>
    <row r="15" spans="1:3" x14ac:dyDescent="0.25">
      <c r="A15" s="70" t="s">
        <v>75</v>
      </c>
      <c r="B15" s="71" t="s">
        <v>63</v>
      </c>
      <c r="C15" s="72" t="s">
        <v>2527</v>
      </c>
    </row>
    <row r="16" spans="1:3" x14ac:dyDescent="0.25">
      <c r="A16" s="70" t="s">
        <v>76</v>
      </c>
      <c r="B16" s="71" t="s">
        <v>28</v>
      </c>
      <c r="C16" s="72" t="s">
        <v>9</v>
      </c>
    </row>
    <row r="17" spans="1:3" x14ac:dyDescent="0.25">
      <c r="A17" s="70" t="s">
        <v>77</v>
      </c>
      <c r="B17" s="71" t="s">
        <v>49</v>
      </c>
      <c r="C17" s="72" t="s">
        <v>9</v>
      </c>
    </row>
    <row r="18" spans="1:3" x14ac:dyDescent="0.25">
      <c r="A18" s="70" t="s">
        <v>78</v>
      </c>
      <c r="B18" s="71" t="s">
        <v>42</v>
      </c>
      <c r="C18" s="72" t="s">
        <v>9</v>
      </c>
    </row>
    <row r="19" spans="1:3" x14ac:dyDescent="0.25">
      <c r="A19" s="70" t="s">
        <v>79</v>
      </c>
      <c r="B19" s="71" t="s">
        <v>46</v>
      </c>
      <c r="C19" s="72" t="s">
        <v>2529</v>
      </c>
    </row>
    <row r="20" spans="1:3" x14ac:dyDescent="0.25">
      <c r="A20" s="70" t="s">
        <v>80</v>
      </c>
      <c r="B20" s="71" t="s">
        <v>23</v>
      </c>
      <c r="C20" s="72" t="s">
        <v>9</v>
      </c>
    </row>
    <row r="21" spans="1:3" x14ac:dyDescent="0.25">
      <c r="A21" s="70" t="s">
        <v>81</v>
      </c>
      <c r="B21" s="71" t="s">
        <v>0</v>
      </c>
      <c r="C21" s="72" t="s">
        <v>2529</v>
      </c>
    </row>
    <row r="22" spans="1:3" x14ac:dyDescent="0.25">
      <c r="A22" s="70" t="s">
        <v>82</v>
      </c>
      <c r="B22" s="71" t="s">
        <v>4</v>
      </c>
      <c r="C22" s="72" t="s">
        <v>5</v>
      </c>
    </row>
    <row r="23" spans="1:3" x14ac:dyDescent="0.25">
      <c r="A23" s="70" t="s">
        <v>83</v>
      </c>
      <c r="B23" s="71" t="s">
        <v>54</v>
      </c>
      <c r="C23" s="72" t="s">
        <v>5</v>
      </c>
    </row>
    <row r="24" spans="1:3" x14ac:dyDescent="0.25">
      <c r="A24" s="70" t="s">
        <v>84</v>
      </c>
      <c r="B24" s="71" t="s">
        <v>36</v>
      </c>
      <c r="C24" s="72" t="s">
        <v>5</v>
      </c>
    </row>
    <row r="25" spans="1:3" x14ac:dyDescent="0.25">
      <c r="A25" s="70" t="s">
        <v>85</v>
      </c>
      <c r="B25" s="71" t="s">
        <v>41</v>
      </c>
      <c r="C25" s="72" t="s">
        <v>9</v>
      </c>
    </row>
    <row r="26" spans="1:3" x14ac:dyDescent="0.25">
      <c r="A26" s="70" t="s">
        <v>86</v>
      </c>
      <c r="B26" s="71" t="s">
        <v>30</v>
      </c>
      <c r="C26" s="72" t="s">
        <v>9</v>
      </c>
    </row>
    <row r="27" spans="1:3" x14ac:dyDescent="0.25">
      <c r="A27" s="70" t="s">
        <v>87</v>
      </c>
      <c r="B27" s="71" t="s">
        <v>14</v>
      </c>
      <c r="C27" s="72" t="s">
        <v>2529</v>
      </c>
    </row>
    <row r="28" spans="1:3" x14ac:dyDescent="0.25">
      <c r="A28" s="70" t="s">
        <v>88</v>
      </c>
      <c r="B28" s="71" t="s">
        <v>39</v>
      </c>
      <c r="C28" s="72" t="s">
        <v>9</v>
      </c>
    </row>
    <row r="29" spans="1:3" x14ac:dyDescent="0.25">
      <c r="A29" s="70" t="s">
        <v>89</v>
      </c>
      <c r="B29" s="71" t="s">
        <v>56</v>
      </c>
      <c r="C29" s="72" t="s">
        <v>2527</v>
      </c>
    </row>
    <row r="30" spans="1:3" x14ac:dyDescent="0.25">
      <c r="A30" s="70" t="s">
        <v>90</v>
      </c>
      <c r="B30" s="71" t="s">
        <v>24</v>
      </c>
      <c r="C30" s="72" t="s">
        <v>2527</v>
      </c>
    </row>
    <row r="31" spans="1:3" x14ac:dyDescent="0.25">
      <c r="A31" s="70" t="s">
        <v>91</v>
      </c>
      <c r="B31" s="71" t="s">
        <v>31</v>
      </c>
      <c r="C31" s="72" t="s">
        <v>2527</v>
      </c>
    </row>
    <row r="32" spans="1:3" x14ac:dyDescent="0.25">
      <c r="A32" s="70" t="s">
        <v>92</v>
      </c>
      <c r="B32" s="71" t="s">
        <v>38</v>
      </c>
      <c r="C32" s="72" t="s">
        <v>5</v>
      </c>
    </row>
    <row r="33" spans="1:3" x14ac:dyDescent="0.25">
      <c r="A33" s="70" t="s">
        <v>93</v>
      </c>
      <c r="B33" s="71" t="s">
        <v>20</v>
      </c>
      <c r="C33" s="72" t="s">
        <v>5</v>
      </c>
    </row>
    <row r="34" spans="1:3" x14ac:dyDescent="0.25">
      <c r="A34" s="70" t="s">
        <v>94</v>
      </c>
      <c r="B34" s="71" t="s">
        <v>43</v>
      </c>
      <c r="C34" s="72" t="s">
        <v>2527</v>
      </c>
    </row>
    <row r="35" spans="1:3" x14ac:dyDescent="0.25">
      <c r="A35" s="70" t="s">
        <v>95</v>
      </c>
      <c r="B35" s="71" t="s">
        <v>10</v>
      </c>
      <c r="C35" s="72" t="s">
        <v>5</v>
      </c>
    </row>
    <row r="36" spans="1:3" x14ac:dyDescent="0.25">
      <c r="A36" s="70" t="s">
        <v>96</v>
      </c>
      <c r="B36" s="71" t="s">
        <v>16</v>
      </c>
      <c r="C36" s="72" t="s">
        <v>15</v>
      </c>
    </row>
    <row r="37" spans="1:3" x14ac:dyDescent="0.25">
      <c r="A37" s="70" t="s">
        <v>97</v>
      </c>
      <c r="B37" s="71" t="s">
        <v>11</v>
      </c>
      <c r="C37" s="72" t="s">
        <v>2527</v>
      </c>
    </row>
    <row r="38" spans="1:3" x14ac:dyDescent="0.25">
      <c r="A38" s="70" t="s">
        <v>98</v>
      </c>
      <c r="B38" s="71" t="s">
        <v>8</v>
      </c>
      <c r="C38" s="72" t="s">
        <v>5</v>
      </c>
    </row>
    <row r="39" spans="1:3" x14ac:dyDescent="0.25">
      <c r="A39" s="70" t="s">
        <v>99</v>
      </c>
      <c r="B39" s="71" t="s">
        <v>37</v>
      </c>
      <c r="C39" s="72" t="s">
        <v>2529</v>
      </c>
    </row>
    <row r="40" spans="1:3" x14ac:dyDescent="0.25">
      <c r="A40" s="70" t="s">
        <v>100</v>
      </c>
      <c r="B40" s="71" t="s">
        <v>2</v>
      </c>
      <c r="C40" s="72" t="s">
        <v>2528</v>
      </c>
    </row>
    <row r="41" spans="1:3" x14ac:dyDescent="0.25">
      <c r="A41" s="70" t="s">
        <v>101</v>
      </c>
      <c r="B41" s="71" t="s">
        <v>7</v>
      </c>
      <c r="C41" s="72" t="s">
        <v>5</v>
      </c>
    </row>
    <row r="42" spans="1:3" x14ac:dyDescent="0.25">
      <c r="A42" s="70" t="s">
        <v>102</v>
      </c>
      <c r="B42" s="71" t="s">
        <v>51</v>
      </c>
      <c r="C42" s="72" t="s">
        <v>5</v>
      </c>
    </row>
    <row r="43" spans="1:3" x14ac:dyDescent="0.25">
      <c r="A43" s="70" t="s">
        <v>103</v>
      </c>
      <c r="B43" s="71" t="s">
        <v>53</v>
      </c>
      <c r="C43" s="72" t="s">
        <v>15</v>
      </c>
    </row>
    <row r="44" spans="1:3" x14ac:dyDescent="0.25">
      <c r="A44" s="70" t="s">
        <v>104</v>
      </c>
      <c r="B44" s="71" t="s">
        <v>60</v>
      </c>
      <c r="C44" s="72" t="s">
        <v>2527</v>
      </c>
    </row>
    <row r="45" spans="1:3" x14ac:dyDescent="0.25">
      <c r="A45" s="70" t="s">
        <v>105</v>
      </c>
      <c r="B45" s="71" t="s">
        <v>52</v>
      </c>
      <c r="C45" s="72" t="s">
        <v>9</v>
      </c>
    </row>
    <row r="46" spans="1:3" x14ac:dyDescent="0.25">
      <c r="A46" s="70" t="s">
        <v>106</v>
      </c>
      <c r="B46" s="71" t="s">
        <v>6</v>
      </c>
      <c r="C46" s="72" t="s">
        <v>2529</v>
      </c>
    </row>
    <row r="47" spans="1:3" x14ac:dyDescent="0.25">
      <c r="A47" s="70" t="s">
        <v>107</v>
      </c>
      <c r="B47" s="71" t="s">
        <v>21</v>
      </c>
      <c r="C47" s="72" t="s">
        <v>2527</v>
      </c>
    </row>
    <row r="48" spans="1:3" x14ac:dyDescent="0.25">
      <c r="A48" s="70" t="s">
        <v>108</v>
      </c>
      <c r="B48" s="71" t="s">
        <v>59</v>
      </c>
      <c r="C48" s="72" t="s">
        <v>5</v>
      </c>
    </row>
    <row r="49" spans="1:3" x14ac:dyDescent="0.25">
      <c r="A49" s="70" t="s">
        <v>109</v>
      </c>
      <c r="B49" s="71" t="s">
        <v>19</v>
      </c>
      <c r="C49" s="72" t="s">
        <v>5</v>
      </c>
    </row>
    <row r="50" spans="1:3" x14ac:dyDescent="0.25">
      <c r="A50" s="70" t="s">
        <v>110</v>
      </c>
      <c r="B50" s="71" t="s">
        <v>50</v>
      </c>
      <c r="C50" s="72" t="s">
        <v>2528</v>
      </c>
    </row>
    <row r="51" spans="1:3" x14ac:dyDescent="0.25">
      <c r="A51" s="70" t="s">
        <v>111</v>
      </c>
      <c r="B51" s="71" t="s">
        <v>33</v>
      </c>
      <c r="C51" s="72" t="s">
        <v>5</v>
      </c>
    </row>
    <row r="52" spans="1:3" x14ac:dyDescent="0.25">
      <c r="A52" s="70" t="s">
        <v>112</v>
      </c>
      <c r="B52" s="71" t="s">
        <v>34</v>
      </c>
      <c r="C52" s="72" t="s">
        <v>9</v>
      </c>
    </row>
    <row r="53" spans="1:3" x14ac:dyDescent="0.25">
      <c r="A53" s="73" t="s">
        <v>113</v>
      </c>
      <c r="B53" s="74" t="s">
        <v>29</v>
      </c>
      <c r="C53" s="75" t="s">
        <v>2527</v>
      </c>
    </row>
    <row r="54" spans="1:3" x14ac:dyDescent="0.25">
      <c r="A54" s="141" t="s">
        <v>114</v>
      </c>
      <c r="B54" s="142" t="s">
        <v>61</v>
      </c>
      <c r="C54" s="143" t="s">
        <v>45</v>
      </c>
    </row>
    <row r="55" spans="1:3" x14ac:dyDescent="0.25">
      <c r="A55" s="138" t="s">
        <v>115</v>
      </c>
      <c r="B55" s="139" t="s">
        <v>62</v>
      </c>
      <c r="C55" s="140" t="s">
        <v>45</v>
      </c>
    </row>
    <row r="56" spans="1:3" x14ac:dyDescent="0.25">
      <c r="A56" s="138" t="s">
        <v>116</v>
      </c>
      <c r="B56" s="139" t="s">
        <v>44</v>
      </c>
      <c r="C56" s="140" t="s">
        <v>45</v>
      </c>
    </row>
    <row r="57" spans="1:3" x14ac:dyDescent="0.25">
      <c r="A57" s="138" t="s">
        <v>117</v>
      </c>
      <c r="B57" s="139" t="s">
        <v>57</v>
      </c>
      <c r="C57" s="140" t="s">
        <v>45</v>
      </c>
    </row>
    <row r="58" spans="1:3" x14ac:dyDescent="0.25">
      <c r="A58" s="138" t="s">
        <v>118</v>
      </c>
      <c r="B58" s="139" t="s">
        <v>65</v>
      </c>
      <c r="C58" s="140" t="s">
        <v>45</v>
      </c>
    </row>
    <row r="59" spans="1:3" x14ac:dyDescent="0.25">
      <c r="A59" s="138" t="s">
        <v>119</v>
      </c>
      <c r="B59" s="139" t="s">
        <v>58</v>
      </c>
      <c r="C59" s="140" t="s">
        <v>45</v>
      </c>
    </row>
    <row r="60" spans="1:3" x14ac:dyDescent="0.25">
      <c r="A60" s="138" t="s">
        <v>120</v>
      </c>
      <c r="B60" s="139" t="s">
        <v>64</v>
      </c>
      <c r="C60" s="140" t="s">
        <v>45</v>
      </c>
    </row>
    <row r="61" spans="1:3" x14ac:dyDescent="0.25">
      <c r="A61" s="144" t="s">
        <v>2322</v>
      </c>
      <c r="B61" s="145" t="s">
        <v>2323</v>
      </c>
      <c r="C61" s="146" t="s">
        <v>45</v>
      </c>
    </row>
    <row r="62" spans="1:3" x14ac:dyDescent="0.25">
      <c r="A62" s="147" t="s">
        <v>27</v>
      </c>
      <c r="B62" s="148" t="s">
        <v>26</v>
      </c>
      <c r="C62" s="149"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(1996-2020)</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(1996-2020)'!Print_Area</vt:lpstr>
      <vt:lpstr>'Natural Gas Pipeline Projects'!Print_Area</vt:lpstr>
      <vt:lpstr>Regions!Print_Area</vt:lpstr>
      <vt:lpstr>Regions_OLD!Print_Area</vt:lpstr>
      <vt:lpstr>'Historical Projects (1996-2020)'!Print_Titles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York, Stephen </cp:lastModifiedBy>
  <cp:lastPrinted>2018-05-14T15:24:44Z</cp:lastPrinted>
  <dcterms:created xsi:type="dcterms:W3CDTF">2012-02-01T16:07:37Z</dcterms:created>
  <dcterms:modified xsi:type="dcterms:W3CDTF">2021-07-28T14:37:02Z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