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iagov-my.sharepoint.com/personal/molly_sellers_eia_gov/Documents/Documents/M_docs/work_2026/08_04_2026/ng_pipeline/"/>
    </mc:Choice>
  </mc:AlternateContent>
  <xr:revisionPtr revIDLastSave="0" documentId="13_ncr:1_{E95C29B6-A7B4-4699-A84D-739FFCC261BA}" xr6:coauthVersionLast="47" xr6:coauthVersionMax="47" xr10:uidLastSave="{00000000-0000-0000-0000-000000000000}"/>
  <bookViews>
    <workbookView xWindow="-28920" yWindow="1620" windowWidth="29040" windowHeight="15720" tabRatio="500" firstSheet="1" activeTab="1" xr2:uid="{00000000-000D-0000-FFFF-FFFF00000000}"/>
  </bookViews>
  <sheets>
    <sheet name="Contents" sheetId="1" r:id="rId1"/>
    <sheet name="Natural Gas Pipeline Projects" sheetId="2" r:id="rId2"/>
    <sheet name="Historical Projects (1996-2024)" sheetId="3" r:id="rId3"/>
    <sheet name="Definitions" sheetId="4" r:id="rId4"/>
    <sheet name="Regions" sheetId="5" r:id="rId5"/>
    <sheet name="Regions_OLD" sheetId="6" state="hidden" r:id="rId6"/>
    <sheet name="State " sheetId="7" state="hidden" r:id="rId7"/>
  </sheets>
  <externalReferences>
    <externalReference r:id="rId8"/>
  </externalReferences>
  <definedNames>
    <definedName name="_xlnm._FilterDatabase" localSheetId="2" hidden="1">'Historical Projects (1996-2024)'!$A$2:$Y$1205</definedName>
    <definedName name="_xlnm._FilterDatabase" localSheetId="1" hidden="1">'Natural Gas Pipeline Projects'!$A$2:$Y$139</definedName>
    <definedName name="_Hlk216172081" localSheetId="1">'Natural Gas Pipeline Projects'!$U$81</definedName>
    <definedName name="AddedCapacity" localSheetId="1">'Natural Gas Pipeline Projects'!$Q$4:$Q$48</definedName>
    <definedName name="AddedCapacity">'Historical Projects (1996-2024)'!$Q$113:$Q$325</definedName>
    <definedName name="AddedCapacityColumn" localSheetId="1">'Natural Gas Pipeline Projects'!$Q$2</definedName>
    <definedName name="AddedCapacityColumn">'Historical Projects (1996-2024)'!$Q$2</definedName>
    <definedName name="Historical_Projects">'Historical Projects (1996-2024)'!$A$2:$Y$1054</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'Historical Projects (1996-2024)'!$B$47:$G$1054</definedName>
    <definedName name="_xlnm.Print_Area" localSheetId="1">'Natural Gas Pipeline Projects'!$B$2:$G$48</definedName>
    <definedName name="_xlnm.Print_Area" localSheetId="4">Regions!$E$12:$R$52</definedName>
    <definedName name="_xlnm.Print_Area" localSheetId="5">Regions_OLD!$D$10:$R$47</definedName>
    <definedName name="_xlnm.Print_Titles" localSheetId="2">'Historical Projects (1996-2024)'!$1:$2</definedName>
    <definedName name="_xlnm.Print_Titles" localSheetId="1">'Natural Gas Pipeline Projects'!$1:$2</definedName>
    <definedName name="Project" localSheetId="1">'Natural Gas Pipeline Projects'!$B$4:$B$48</definedName>
    <definedName name="Project">'Historical Projects (1996-2024)'!$B$47:$B$1054</definedName>
    <definedName name="ProvinceName" localSheetId="1">Table7[State Name]</definedName>
    <definedName name="ProvinceName" localSheetId="5">Table75[State Name]</definedName>
    <definedName name="ProvinceName">Table7[State Name]</definedName>
    <definedName name="region" localSheetId="1">#REF!</definedName>
    <definedName name="region" localSheetId="5">#REF!</definedName>
    <definedName name="region" localSheetId="6">#REF!</definedName>
    <definedName name="region">#REF!</definedName>
    <definedName name="Regions" localSheetId="1">#REF!</definedName>
    <definedName name="Regions" localSheetId="5">#REF!</definedName>
    <definedName name="Regions" localSheetId="6">#REF!</definedName>
    <definedName name="Regions">#REF!</definedName>
    <definedName name="StateAbbrev" localSheetId="1">Table13[State]</definedName>
    <definedName name="StateAbbrev" localSheetId="5">Table132[State]</definedName>
    <definedName name="StateAbbrev">Table13[State]</definedName>
    <definedName name="StateName" localSheetId="1">Table13[State Name]</definedName>
    <definedName name="StateName" localSheetId="5">Table132[State Name]</definedName>
    <definedName name="StateName">Table13[State Name]</definedName>
    <definedName name="Status" localSheetId="1">'Natural Gas Pipeline Projects'!$E$4:$E$48</definedName>
    <definedName name="Status">'Historical Projects (1996-2024)'!$E$47:$E$1054</definedName>
    <definedName name="StatusColumn" localSheetId="1">'Natural Gas Pipeline Projects'!$E$2</definedName>
    <definedName name="StatusColumn">'Historical Projects (1996-2024)'!$E$2</definedName>
    <definedName name="ThroughStates" localSheetId="1">'Natural Gas Pipeline Projects'!$H$4:$H$48</definedName>
    <definedName name="ThroughStates">'Historical Projects (1996-2024)'!$H$47:$H$1054</definedName>
    <definedName name="ThroughStatesColumn" localSheetId="1">'Natural Gas Pipeline Projects'!$H$2</definedName>
    <definedName name="ThroughStatesColumn">'Historical Projects (1996-2024)'!$H$2</definedName>
    <definedName name="YearInService" localSheetId="1">'Natural Gas Pipeline Projects'!$G$4:$G$48</definedName>
    <definedName name="YearInService">'Historical Projects (1996-2024)'!$G$47:$G$1054</definedName>
    <definedName name="YearInServiceColumn" localSheetId="1">'Natural Gas Pipeline Projects'!$G$2</definedName>
    <definedName name="YearInServiceColumn">'Historical Projects (1996-2024)'!$G$2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25" i="2" l="1"/>
  <c r="M25" i="2" s="1"/>
  <c r="I25" i="2"/>
  <c r="L25" i="2" s="1"/>
  <c r="J37" i="2"/>
  <c r="M37" i="2" s="1"/>
  <c r="I37" i="2"/>
  <c r="L37" i="2" s="1"/>
  <c r="K25" i="2" l="1"/>
  <c r="K37" i="2"/>
  <c r="J66" i="2" l="1"/>
  <c r="M66" i="2" s="1"/>
  <c r="I66" i="2"/>
  <c r="L66" i="2" s="1"/>
  <c r="J47" i="2"/>
  <c r="M47" i="2" s="1"/>
  <c r="I47" i="2"/>
  <c r="L47" i="2" s="1"/>
  <c r="K66" i="2" l="1"/>
  <c r="K47" i="2"/>
  <c r="J139" i="2" l="1"/>
  <c r="M139" i="2" s="1"/>
  <c r="I139" i="2"/>
  <c r="L139" i="2" s="1"/>
  <c r="K139" i="2" l="1"/>
  <c r="I23" i="2" l="1"/>
  <c r="L23" i="2" s="1"/>
  <c r="J23" i="2"/>
  <c r="M23" i="2" s="1"/>
  <c r="K23" i="2" l="1"/>
  <c r="I41" i="2" l="1"/>
  <c r="L41" i="2" s="1"/>
  <c r="J41" i="2"/>
  <c r="M41" i="2" s="1"/>
  <c r="L134" i="2"/>
  <c r="M134" i="2"/>
  <c r="J133" i="2"/>
  <c r="M133" i="2" s="1"/>
  <c r="I133" i="2"/>
  <c r="L133" i="2" s="1"/>
  <c r="J121" i="2"/>
  <c r="M121" i="2" s="1"/>
  <c r="I121" i="2"/>
  <c r="L121" i="2" s="1"/>
  <c r="J88" i="2"/>
  <c r="M88" i="2" s="1"/>
  <c r="I88" i="2"/>
  <c r="L88" i="2" s="1"/>
  <c r="J22" i="2"/>
  <c r="M22" i="2" s="1"/>
  <c r="I22" i="2"/>
  <c r="L22" i="2" s="1"/>
  <c r="J59" i="2"/>
  <c r="M59" i="2" s="1"/>
  <c r="I59" i="2"/>
  <c r="L59" i="2" s="1"/>
  <c r="J1186" i="3"/>
  <c r="M1186" i="3" s="1"/>
  <c r="I1186" i="3"/>
  <c r="L1186" i="3" s="1"/>
  <c r="J1185" i="3"/>
  <c r="M1185" i="3" s="1"/>
  <c r="I1185" i="3"/>
  <c r="L1185" i="3" s="1"/>
  <c r="J1184" i="3"/>
  <c r="M1184" i="3" s="1"/>
  <c r="I1184" i="3"/>
  <c r="L1184" i="3" s="1"/>
  <c r="J1183" i="3"/>
  <c r="M1183" i="3" s="1"/>
  <c r="I1183" i="3"/>
  <c r="L1183" i="3" s="1"/>
  <c r="J1182" i="3"/>
  <c r="M1182" i="3" s="1"/>
  <c r="I1182" i="3"/>
  <c r="L1182" i="3" s="1"/>
  <c r="J1181" i="3"/>
  <c r="M1181" i="3" s="1"/>
  <c r="I1181" i="3"/>
  <c r="L1181" i="3" s="1"/>
  <c r="J1180" i="3"/>
  <c r="M1180" i="3" s="1"/>
  <c r="I1180" i="3"/>
  <c r="L1180" i="3" s="1"/>
  <c r="J1179" i="3"/>
  <c r="M1179" i="3" s="1"/>
  <c r="I1179" i="3"/>
  <c r="L1179" i="3" s="1"/>
  <c r="J1178" i="3"/>
  <c r="M1178" i="3" s="1"/>
  <c r="I1178" i="3"/>
  <c r="L1178" i="3" s="1"/>
  <c r="J1177" i="3"/>
  <c r="M1177" i="3" s="1"/>
  <c r="I1177" i="3"/>
  <c r="L1177" i="3" s="1"/>
  <c r="J1176" i="3"/>
  <c r="M1176" i="3" s="1"/>
  <c r="I1176" i="3"/>
  <c r="L1176" i="3" s="1"/>
  <c r="J1175" i="3"/>
  <c r="M1175" i="3" s="1"/>
  <c r="I1175" i="3"/>
  <c r="L1175" i="3" s="1"/>
  <c r="J1174" i="3"/>
  <c r="M1174" i="3" s="1"/>
  <c r="I1174" i="3"/>
  <c r="L1174" i="3" s="1"/>
  <c r="J1173" i="3"/>
  <c r="M1173" i="3" s="1"/>
  <c r="I1173" i="3"/>
  <c r="L1173" i="3" s="1"/>
  <c r="P1172" i="3"/>
  <c r="J1172" i="3"/>
  <c r="M1172" i="3" s="1"/>
  <c r="I1172" i="3"/>
  <c r="L1172" i="3" s="1"/>
  <c r="J1171" i="3"/>
  <c r="M1171" i="3" s="1"/>
  <c r="I1171" i="3"/>
  <c r="L1171" i="3" s="1"/>
  <c r="J1170" i="3"/>
  <c r="M1170" i="3" s="1"/>
  <c r="I1170" i="3"/>
  <c r="L1170" i="3" s="1"/>
  <c r="J1169" i="3"/>
  <c r="M1169" i="3" s="1"/>
  <c r="I1169" i="3"/>
  <c r="L1169" i="3" s="1"/>
  <c r="P1168" i="3"/>
  <c r="J1168" i="3"/>
  <c r="M1168" i="3" s="1"/>
  <c r="I1168" i="3"/>
  <c r="L1168" i="3" s="1"/>
  <c r="P1167" i="3"/>
  <c r="J1167" i="3"/>
  <c r="M1167" i="3" s="1"/>
  <c r="I1167" i="3"/>
  <c r="L1167" i="3" s="1"/>
  <c r="J1166" i="3"/>
  <c r="M1166" i="3" s="1"/>
  <c r="I1166" i="3"/>
  <c r="L1166" i="3" s="1"/>
  <c r="J1165" i="3"/>
  <c r="I1165" i="3"/>
  <c r="L1165" i="3" s="1"/>
  <c r="K1165" i="3" s="1"/>
  <c r="J1164" i="3"/>
  <c r="M1164" i="3" s="1"/>
  <c r="I1164" i="3"/>
  <c r="L1164" i="3" s="1"/>
  <c r="J1163" i="3"/>
  <c r="M1163" i="3" s="1"/>
  <c r="I1163" i="3"/>
  <c r="L1163" i="3" s="1"/>
  <c r="J1162" i="3"/>
  <c r="M1162" i="3" s="1"/>
  <c r="I1162" i="3"/>
  <c r="L1162" i="3" s="1"/>
  <c r="P1161" i="3"/>
  <c r="J1161" i="3"/>
  <c r="M1161" i="3" s="1"/>
  <c r="I1161" i="3"/>
  <c r="L1161" i="3" s="1"/>
  <c r="J1160" i="3"/>
  <c r="M1160" i="3" s="1"/>
  <c r="I1160" i="3"/>
  <c r="L1160" i="3" s="1"/>
  <c r="J1159" i="3"/>
  <c r="M1159" i="3" s="1"/>
  <c r="I1159" i="3"/>
  <c r="L1159" i="3" s="1"/>
  <c r="J1158" i="3"/>
  <c r="M1158" i="3" s="1"/>
  <c r="I1158" i="3"/>
  <c r="L1158" i="3" s="1"/>
  <c r="J1157" i="3"/>
  <c r="M1157" i="3" s="1"/>
  <c r="I1157" i="3"/>
  <c r="L1157" i="3" s="1"/>
  <c r="J1156" i="3"/>
  <c r="M1156" i="3" s="1"/>
  <c r="I1156" i="3"/>
  <c r="L1156" i="3" s="1"/>
  <c r="J1155" i="3"/>
  <c r="M1155" i="3" s="1"/>
  <c r="I1155" i="3"/>
  <c r="L1155" i="3" s="1"/>
  <c r="J1154" i="3"/>
  <c r="M1154" i="3" s="1"/>
  <c r="I1154" i="3"/>
  <c r="L1154" i="3" s="1"/>
  <c r="J1153" i="3"/>
  <c r="M1153" i="3" s="1"/>
  <c r="I1153" i="3"/>
  <c r="L1153" i="3" s="1"/>
  <c r="J1152" i="3"/>
  <c r="M1152" i="3" s="1"/>
  <c r="I1152" i="3"/>
  <c r="L1152" i="3" s="1"/>
  <c r="P1151" i="3"/>
  <c r="J1151" i="3"/>
  <c r="M1151" i="3" s="1"/>
  <c r="I1151" i="3"/>
  <c r="L1151" i="3" s="1"/>
  <c r="J1150" i="3"/>
  <c r="M1150" i="3" s="1"/>
  <c r="I1150" i="3"/>
  <c r="L1150" i="3" s="1"/>
  <c r="J1149" i="3"/>
  <c r="M1149" i="3" s="1"/>
  <c r="I1149" i="3"/>
  <c r="L1149" i="3" s="1"/>
  <c r="J1148" i="3"/>
  <c r="M1148" i="3" s="1"/>
  <c r="I1148" i="3"/>
  <c r="L1148" i="3" s="1"/>
  <c r="J1147" i="3"/>
  <c r="M1147" i="3" s="1"/>
  <c r="I1147" i="3"/>
  <c r="L1147" i="3" s="1"/>
  <c r="J1146" i="3"/>
  <c r="M1146" i="3" s="1"/>
  <c r="I1146" i="3"/>
  <c r="L1146" i="3" s="1"/>
  <c r="J1145" i="3"/>
  <c r="M1145" i="3" s="1"/>
  <c r="I1145" i="3"/>
  <c r="L1145" i="3" s="1"/>
  <c r="J1144" i="3"/>
  <c r="M1144" i="3" s="1"/>
  <c r="I1144" i="3"/>
  <c r="L1144" i="3" s="1"/>
  <c r="J1143" i="3"/>
  <c r="M1143" i="3" s="1"/>
  <c r="I1143" i="3"/>
  <c r="L1143" i="3" s="1"/>
  <c r="J1142" i="3"/>
  <c r="M1142" i="3" s="1"/>
  <c r="I1142" i="3"/>
  <c r="L1142" i="3" s="1"/>
  <c r="J1141" i="3"/>
  <c r="M1141" i="3" s="1"/>
  <c r="I1141" i="3"/>
  <c r="L1141" i="3" s="1"/>
  <c r="J1140" i="3"/>
  <c r="M1140" i="3" s="1"/>
  <c r="I1140" i="3"/>
  <c r="L1140" i="3" s="1"/>
  <c r="J1139" i="3"/>
  <c r="M1139" i="3" s="1"/>
  <c r="I1139" i="3"/>
  <c r="L1139" i="3" s="1"/>
  <c r="J1138" i="3"/>
  <c r="M1138" i="3" s="1"/>
  <c r="I1138" i="3"/>
  <c r="L1138" i="3" s="1"/>
  <c r="J1137" i="3"/>
  <c r="M1137" i="3" s="1"/>
  <c r="I1137" i="3"/>
  <c r="L1137" i="3" s="1"/>
  <c r="J1136" i="3"/>
  <c r="M1136" i="3" s="1"/>
  <c r="I1136" i="3"/>
  <c r="L1136" i="3" s="1"/>
  <c r="J1135" i="3"/>
  <c r="I1135" i="3"/>
  <c r="J1134" i="3"/>
  <c r="I1134" i="3"/>
  <c r="J1133" i="3"/>
  <c r="M1133" i="3" s="1"/>
  <c r="I1133" i="3"/>
  <c r="L1133" i="3" s="1"/>
  <c r="J1132" i="3"/>
  <c r="M1132" i="3" s="1"/>
  <c r="I1132" i="3"/>
  <c r="L1132" i="3" s="1"/>
  <c r="J1131" i="3"/>
  <c r="M1131" i="3" s="1"/>
  <c r="I1131" i="3"/>
  <c r="L1131" i="3" s="1"/>
  <c r="K1131" i="3" s="1"/>
  <c r="J1130" i="3"/>
  <c r="M1130" i="3" s="1"/>
  <c r="I1130" i="3"/>
  <c r="L1130" i="3" s="1"/>
  <c r="J1129" i="3"/>
  <c r="M1129" i="3" s="1"/>
  <c r="I1129" i="3"/>
  <c r="L1129" i="3" s="1"/>
  <c r="J1128" i="3"/>
  <c r="M1128" i="3" s="1"/>
  <c r="I1128" i="3"/>
  <c r="L1128" i="3" s="1"/>
  <c r="J1127" i="3"/>
  <c r="M1127" i="3" s="1"/>
  <c r="I1127" i="3"/>
  <c r="L1127" i="3" s="1"/>
  <c r="J1126" i="3"/>
  <c r="M1126" i="3" s="1"/>
  <c r="I1126" i="3"/>
  <c r="L1126" i="3" s="1"/>
  <c r="J1125" i="3"/>
  <c r="M1125" i="3" s="1"/>
  <c r="I1125" i="3"/>
  <c r="L1125" i="3" s="1"/>
  <c r="J1124" i="3"/>
  <c r="M1124" i="3" s="1"/>
  <c r="I1124" i="3"/>
  <c r="L1124" i="3" s="1"/>
  <c r="J1123" i="3"/>
  <c r="M1123" i="3" s="1"/>
  <c r="I1123" i="3"/>
  <c r="L1123" i="3" s="1"/>
  <c r="J1122" i="3"/>
  <c r="M1122" i="3" s="1"/>
  <c r="I1122" i="3"/>
  <c r="L1122" i="3" s="1"/>
  <c r="J1121" i="3"/>
  <c r="M1121" i="3" s="1"/>
  <c r="I1121" i="3"/>
  <c r="L1121" i="3" s="1"/>
  <c r="J1120" i="3"/>
  <c r="M1120" i="3" s="1"/>
  <c r="I1120" i="3"/>
  <c r="L1120" i="3" s="1"/>
  <c r="J1119" i="3"/>
  <c r="M1119" i="3" s="1"/>
  <c r="I1119" i="3"/>
  <c r="L1119" i="3" s="1"/>
  <c r="J1118" i="3"/>
  <c r="I1118" i="3"/>
  <c r="J1117" i="3"/>
  <c r="M1117" i="3" s="1"/>
  <c r="I1117" i="3"/>
  <c r="L1117" i="3" s="1"/>
  <c r="J1116" i="3"/>
  <c r="M1116" i="3" s="1"/>
  <c r="I1116" i="3"/>
  <c r="L1116" i="3" s="1"/>
  <c r="J1115" i="3"/>
  <c r="M1115" i="3" s="1"/>
  <c r="I1115" i="3"/>
  <c r="L1115" i="3" s="1"/>
  <c r="P1114" i="3"/>
  <c r="K1114" i="3"/>
  <c r="J1114" i="3"/>
  <c r="I1114" i="3"/>
  <c r="J1113" i="3"/>
  <c r="M1113" i="3" s="1"/>
  <c r="I1113" i="3"/>
  <c r="L1113" i="3" s="1"/>
  <c r="J1112" i="3"/>
  <c r="M1112" i="3" s="1"/>
  <c r="I1112" i="3"/>
  <c r="L1112" i="3" s="1"/>
  <c r="J1111" i="3"/>
  <c r="M1111" i="3" s="1"/>
  <c r="I1111" i="3"/>
  <c r="L1111" i="3" s="1"/>
  <c r="J1110" i="3"/>
  <c r="M1110" i="3" s="1"/>
  <c r="I1110" i="3"/>
  <c r="L1110" i="3" s="1"/>
  <c r="J1109" i="3"/>
  <c r="M1109" i="3" s="1"/>
  <c r="I1109" i="3"/>
  <c r="L1109" i="3" s="1"/>
  <c r="J1108" i="3"/>
  <c r="M1108" i="3" s="1"/>
  <c r="I1108" i="3"/>
  <c r="L1108" i="3" s="1"/>
  <c r="J1107" i="3"/>
  <c r="M1107" i="3" s="1"/>
  <c r="I1107" i="3"/>
  <c r="L1107" i="3" s="1"/>
  <c r="J1106" i="3"/>
  <c r="M1106" i="3" s="1"/>
  <c r="I1106" i="3"/>
  <c r="L1106" i="3" s="1"/>
  <c r="J1105" i="3"/>
  <c r="M1105" i="3" s="1"/>
  <c r="I1105" i="3"/>
  <c r="L1105" i="3" s="1"/>
  <c r="J1104" i="3"/>
  <c r="M1104" i="3" s="1"/>
  <c r="I1104" i="3"/>
  <c r="L1104" i="3" s="1"/>
  <c r="J1103" i="3"/>
  <c r="M1103" i="3" s="1"/>
  <c r="I1103" i="3"/>
  <c r="L1103" i="3" s="1"/>
  <c r="J1102" i="3"/>
  <c r="M1102" i="3" s="1"/>
  <c r="I1102" i="3"/>
  <c r="L1102" i="3" s="1"/>
  <c r="J1101" i="3"/>
  <c r="M1101" i="3" s="1"/>
  <c r="I1101" i="3"/>
  <c r="L1101" i="3" s="1"/>
  <c r="J1100" i="3"/>
  <c r="M1100" i="3" s="1"/>
  <c r="I1100" i="3"/>
  <c r="L1100" i="3" s="1"/>
  <c r="J1099" i="3"/>
  <c r="M1099" i="3" s="1"/>
  <c r="I1099" i="3"/>
  <c r="L1099" i="3" s="1"/>
  <c r="J1098" i="3"/>
  <c r="M1098" i="3" s="1"/>
  <c r="I1098" i="3"/>
  <c r="L1098" i="3" s="1"/>
  <c r="J1097" i="3"/>
  <c r="M1097" i="3" s="1"/>
  <c r="I1097" i="3"/>
  <c r="L1097" i="3" s="1"/>
  <c r="J1096" i="3"/>
  <c r="M1096" i="3" s="1"/>
  <c r="I1096" i="3"/>
  <c r="L1096" i="3" s="1"/>
  <c r="J1095" i="3"/>
  <c r="I1095" i="3"/>
  <c r="J1094" i="3"/>
  <c r="M1094" i="3" s="1"/>
  <c r="I1094" i="3"/>
  <c r="L1094" i="3" s="1"/>
  <c r="J1093" i="3"/>
  <c r="M1093" i="3" s="1"/>
  <c r="I1093" i="3"/>
  <c r="L1093" i="3" s="1"/>
  <c r="J1092" i="3"/>
  <c r="M1092" i="3" s="1"/>
  <c r="I1092" i="3"/>
  <c r="L1092" i="3" s="1"/>
  <c r="J1091" i="3"/>
  <c r="M1091" i="3" s="1"/>
  <c r="I1091" i="3"/>
  <c r="L1091" i="3" s="1"/>
  <c r="J1090" i="3"/>
  <c r="M1090" i="3" s="1"/>
  <c r="I1090" i="3"/>
  <c r="L1090" i="3" s="1"/>
  <c r="J1089" i="3"/>
  <c r="M1089" i="3" s="1"/>
  <c r="I1089" i="3"/>
  <c r="L1089" i="3" s="1"/>
  <c r="J1088" i="3"/>
  <c r="M1088" i="3" s="1"/>
  <c r="I1088" i="3"/>
  <c r="L1088" i="3" s="1"/>
  <c r="J1087" i="3"/>
  <c r="M1087" i="3" s="1"/>
  <c r="I1087" i="3"/>
  <c r="L1087" i="3" s="1"/>
  <c r="J1086" i="3"/>
  <c r="M1086" i="3" s="1"/>
  <c r="I1086" i="3"/>
  <c r="L1086" i="3" s="1"/>
  <c r="J1085" i="3"/>
  <c r="M1085" i="3" s="1"/>
  <c r="I1085" i="3"/>
  <c r="L1085" i="3" s="1"/>
  <c r="J1084" i="3"/>
  <c r="M1084" i="3" s="1"/>
  <c r="I1084" i="3"/>
  <c r="L1084" i="3" s="1"/>
  <c r="J1083" i="3"/>
  <c r="M1083" i="3" s="1"/>
  <c r="I1083" i="3"/>
  <c r="L1083" i="3" s="1"/>
  <c r="J1082" i="3"/>
  <c r="M1082" i="3" s="1"/>
  <c r="I1082" i="3"/>
  <c r="L1082" i="3" s="1"/>
  <c r="J1081" i="3"/>
  <c r="M1081" i="3" s="1"/>
  <c r="I1081" i="3"/>
  <c r="L1081" i="3" s="1"/>
  <c r="J1080" i="3"/>
  <c r="M1080" i="3" s="1"/>
  <c r="I1080" i="3"/>
  <c r="L1080" i="3" s="1"/>
  <c r="J1079" i="3"/>
  <c r="M1079" i="3" s="1"/>
  <c r="I1079" i="3"/>
  <c r="L1079" i="3" s="1"/>
  <c r="J1078" i="3"/>
  <c r="M1078" i="3" s="1"/>
  <c r="I1078" i="3"/>
  <c r="L1078" i="3" s="1"/>
  <c r="J1077" i="3"/>
  <c r="M1077" i="3" s="1"/>
  <c r="I1077" i="3"/>
  <c r="L1077" i="3" s="1"/>
  <c r="J1076" i="3"/>
  <c r="M1076" i="3" s="1"/>
  <c r="I1076" i="3"/>
  <c r="L1076" i="3" s="1"/>
  <c r="J1075" i="3"/>
  <c r="M1075" i="3" s="1"/>
  <c r="I1075" i="3"/>
  <c r="L1075" i="3" s="1"/>
  <c r="P1074" i="3"/>
  <c r="J1074" i="3"/>
  <c r="M1074" i="3" s="1"/>
  <c r="I1074" i="3"/>
  <c r="L1074" i="3" s="1"/>
  <c r="J1073" i="3"/>
  <c r="M1073" i="3" s="1"/>
  <c r="I1073" i="3"/>
  <c r="L1073" i="3" s="1"/>
  <c r="J1072" i="3"/>
  <c r="M1072" i="3" s="1"/>
  <c r="I1072" i="3"/>
  <c r="L1072" i="3" s="1"/>
  <c r="J1071" i="3"/>
  <c r="I1071" i="3"/>
  <c r="J1070" i="3"/>
  <c r="I1070" i="3"/>
  <c r="J1069" i="3"/>
  <c r="I1069" i="3"/>
  <c r="J1068" i="3"/>
  <c r="M1068" i="3" s="1"/>
  <c r="I1068" i="3"/>
  <c r="L1068" i="3" s="1"/>
  <c r="J1067" i="3"/>
  <c r="M1067" i="3" s="1"/>
  <c r="I1067" i="3"/>
  <c r="L1067" i="3" s="1"/>
  <c r="J1066" i="3"/>
  <c r="M1066" i="3" s="1"/>
  <c r="I1066" i="3"/>
  <c r="L1066" i="3" s="1"/>
  <c r="J1065" i="3"/>
  <c r="M1065" i="3" s="1"/>
  <c r="I1065" i="3"/>
  <c r="L1065" i="3" s="1"/>
  <c r="J1064" i="3"/>
  <c r="M1064" i="3" s="1"/>
  <c r="I1064" i="3"/>
  <c r="L1064" i="3" s="1"/>
  <c r="J1063" i="3"/>
  <c r="M1063" i="3" s="1"/>
  <c r="I1063" i="3"/>
  <c r="L1063" i="3" s="1"/>
  <c r="J1062" i="3"/>
  <c r="M1062" i="3" s="1"/>
  <c r="I1062" i="3"/>
  <c r="L1062" i="3" s="1"/>
  <c r="J1061" i="3"/>
  <c r="M1061" i="3" s="1"/>
  <c r="I1061" i="3"/>
  <c r="L1061" i="3" s="1"/>
  <c r="J1060" i="3"/>
  <c r="M1060" i="3" s="1"/>
  <c r="I1060" i="3"/>
  <c r="L1060" i="3" s="1"/>
  <c r="P1059" i="3"/>
  <c r="J1059" i="3"/>
  <c r="M1059" i="3" s="1"/>
  <c r="I1059" i="3"/>
  <c r="L1059" i="3" s="1"/>
  <c r="J1058" i="3"/>
  <c r="M1058" i="3" s="1"/>
  <c r="I1058" i="3"/>
  <c r="L1058" i="3" s="1"/>
  <c r="J1057" i="3"/>
  <c r="M1057" i="3" s="1"/>
  <c r="I1057" i="3"/>
  <c r="L1057" i="3" s="1"/>
  <c r="J1056" i="3"/>
  <c r="M1056" i="3" s="1"/>
  <c r="I1056" i="3"/>
  <c r="L1056" i="3" s="1"/>
  <c r="J1055" i="3"/>
  <c r="M1055" i="3" s="1"/>
  <c r="I1055" i="3"/>
  <c r="L1055" i="3" s="1"/>
  <c r="J1054" i="3"/>
  <c r="I1054" i="3"/>
  <c r="J1053" i="3"/>
  <c r="M1053" i="3" s="1"/>
  <c r="I1053" i="3"/>
  <c r="L1053" i="3" s="1"/>
  <c r="O1052" i="3"/>
  <c r="J1052" i="3"/>
  <c r="M1052" i="3" s="1"/>
  <c r="I1052" i="3"/>
  <c r="L1052" i="3" s="1"/>
  <c r="J1051" i="3"/>
  <c r="M1051" i="3" s="1"/>
  <c r="I1051" i="3"/>
  <c r="L1051" i="3" s="1"/>
  <c r="J1050" i="3"/>
  <c r="M1050" i="3" s="1"/>
  <c r="I1050" i="3"/>
  <c r="L1050" i="3" s="1"/>
  <c r="J1049" i="3"/>
  <c r="M1049" i="3" s="1"/>
  <c r="I1049" i="3"/>
  <c r="L1049" i="3" s="1"/>
  <c r="P1048" i="3"/>
  <c r="J1048" i="3"/>
  <c r="M1048" i="3" s="1"/>
  <c r="I1048" i="3"/>
  <c r="L1048" i="3" s="1"/>
  <c r="J1047" i="3"/>
  <c r="I1047" i="3"/>
  <c r="P1046" i="3"/>
  <c r="J1046" i="3"/>
  <c r="M1046" i="3" s="1"/>
  <c r="I1046" i="3"/>
  <c r="L1046" i="3" s="1"/>
  <c r="J1045" i="3"/>
  <c r="M1045" i="3" s="1"/>
  <c r="I1045" i="3"/>
  <c r="L1045" i="3" s="1"/>
  <c r="J1044" i="3"/>
  <c r="M1044" i="3" s="1"/>
  <c r="I1044" i="3"/>
  <c r="L1044" i="3" s="1"/>
  <c r="J1043" i="3"/>
  <c r="M1043" i="3" s="1"/>
  <c r="I1043" i="3"/>
  <c r="L1043" i="3" s="1"/>
  <c r="J1042" i="3"/>
  <c r="M1042" i="3" s="1"/>
  <c r="I1042" i="3"/>
  <c r="L1042" i="3" s="1"/>
  <c r="J1041" i="3"/>
  <c r="M1041" i="3" s="1"/>
  <c r="I1041" i="3"/>
  <c r="L1041" i="3" s="1"/>
  <c r="J1040" i="3"/>
  <c r="M1040" i="3" s="1"/>
  <c r="I1040" i="3"/>
  <c r="L1040" i="3" s="1"/>
  <c r="J1039" i="3"/>
  <c r="M1039" i="3" s="1"/>
  <c r="I1039" i="3"/>
  <c r="L1039" i="3" s="1"/>
  <c r="J1038" i="3"/>
  <c r="M1038" i="3" s="1"/>
  <c r="I1038" i="3"/>
  <c r="L1038" i="3" s="1"/>
  <c r="P1037" i="3"/>
  <c r="J1037" i="3"/>
  <c r="M1037" i="3" s="1"/>
  <c r="I1037" i="3"/>
  <c r="L1037" i="3" s="1"/>
  <c r="Q1036" i="3"/>
  <c r="P1036" i="3"/>
  <c r="J1036" i="3"/>
  <c r="M1036" i="3" s="1"/>
  <c r="I1036" i="3"/>
  <c r="L1036" i="3" s="1"/>
  <c r="J1035" i="3"/>
  <c r="M1035" i="3" s="1"/>
  <c r="I1035" i="3"/>
  <c r="L1035" i="3" s="1"/>
  <c r="J1034" i="3"/>
  <c r="I1034" i="3"/>
  <c r="J1032" i="3"/>
  <c r="M1032" i="3" s="1"/>
  <c r="I1032" i="3"/>
  <c r="L1032" i="3" s="1"/>
  <c r="J1030" i="3"/>
  <c r="M1030" i="3" s="1"/>
  <c r="I1030" i="3"/>
  <c r="L1030" i="3" s="1"/>
  <c r="J1028" i="3"/>
  <c r="M1028" i="3" s="1"/>
  <c r="I1028" i="3"/>
  <c r="L1028" i="3" s="1"/>
  <c r="J1027" i="3"/>
  <c r="M1027" i="3" s="1"/>
  <c r="I1027" i="3"/>
  <c r="L1027" i="3" s="1"/>
  <c r="J1026" i="3"/>
  <c r="M1026" i="3" s="1"/>
  <c r="I1026" i="3"/>
  <c r="L1026" i="3" s="1"/>
  <c r="J1025" i="3"/>
  <c r="M1025" i="3" s="1"/>
  <c r="I1025" i="3"/>
  <c r="L1025" i="3" s="1"/>
  <c r="J1024" i="3"/>
  <c r="M1024" i="3" s="1"/>
  <c r="I1024" i="3"/>
  <c r="L1024" i="3" s="1"/>
  <c r="J1023" i="3"/>
  <c r="M1023" i="3" s="1"/>
  <c r="I1023" i="3"/>
  <c r="L1023" i="3" s="1"/>
  <c r="J1022" i="3"/>
  <c r="M1022" i="3" s="1"/>
  <c r="I1022" i="3"/>
  <c r="L1022" i="3" s="1"/>
  <c r="J1021" i="3"/>
  <c r="M1021" i="3" s="1"/>
  <c r="I1021" i="3"/>
  <c r="L1021" i="3" s="1"/>
  <c r="J1020" i="3"/>
  <c r="M1020" i="3" s="1"/>
  <c r="I1020" i="3"/>
  <c r="L1020" i="3" s="1"/>
  <c r="J1019" i="3"/>
  <c r="M1019" i="3" s="1"/>
  <c r="I1019" i="3"/>
  <c r="L1019" i="3" s="1"/>
  <c r="J1018" i="3"/>
  <c r="M1018" i="3" s="1"/>
  <c r="I1018" i="3"/>
  <c r="L1018" i="3" s="1"/>
  <c r="J1016" i="3"/>
  <c r="M1016" i="3" s="1"/>
  <c r="I1016" i="3"/>
  <c r="L1016" i="3" s="1"/>
  <c r="J1015" i="3"/>
  <c r="M1015" i="3" s="1"/>
  <c r="I1015" i="3"/>
  <c r="L1015" i="3" s="1"/>
  <c r="J1014" i="3"/>
  <c r="M1014" i="3" s="1"/>
  <c r="I1014" i="3"/>
  <c r="L1014" i="3" s="1"/>
  <c r="J1013" i="3"/>
  <c r="M1013" i="3" s="1"/>
  <c r="I1013" i="3"/>
  <c r="L1013" i="3" s="1"/>
  <c r="J1012" i="3"/>
  <c r="M1012" i="3" s="1"/>
  <c r="I1012" i="3"/>
  <c r="L1012" i="3" s="1"/>
  <c r="J1011" i="3"/>
  <c r="M1011" i="3" s="1"/>
  <c r="I1011" i="3"/>
  <c r="L1011" i="3" s="1"/>
  <c r="J1010" i="3"/>
  <c r="I1010" i="3"/>
  <c r="J1008" i="3"/>
  <c r="M1008" i="3" s="1"/>
  <c r="I1008" i="3"/>
  <c r="L1008" i="3" s="1"/>
  <c r="J1007" i="3"/>
  <c r="M1007" i="3" s="1"/>
  <c r="I1007" i="3"/>
  <c r="L1007" i="3" s="1"/>
  <c r="J1006" i="3"/>
  <c r="M1006" i="3" s="1"/>
  <c r="I1006" i="3"/>
  <c r="L1006" i="3" s="1"/>
  <c r="J1005" i="3"/>
  <c r="M1005" i="3" s="1"/>
  <c r="I1005" i="3"/>
  <c r="L1005" i="3" s="1"/>
  <c r="J1004" i="3"/>
  <c r="M1004" i="3" s="1"/>
  <c r="I1004" i="3"/>
  <c r="L1004" i="3" s="1"/>
  <c r="J1003" i="3"/>
  <c r="M1003" i="3" s="1"/>
  <c r="I1003" i="3"/>
  <c r="L1003" i="3" s="1"/>
  <c r="J1002" i="3"/>
  <c r="M1002" i="3" s="1"/>
  <c r="I1002" i="3"/>
  <c r="L1002" i="3" s="1"/>
  <c r="J1001" i="3"/>
  <c r="M1001" i="3" s="1"/>
  <c r="I1001" i="3"/>
  <c r="L1001" i="3" s="1"/>
  <c r="J999" i="3"/>
  <c r="M999" i="3" s="1"/>
  <c r="I999" i="3"/>
  <c r="L999" i="3" s="1"/>
  <c r="J998" i="3"/>
  <c r="M998" i="3" s="1"/>
  <c r="I998" i="3"/>
  <c r="L998" i="3" s="1"/>
  <c r="J997" i="3"/>
  <c r="M997" i="3" s="1"/>
  <c r="I997" i="3"/>
  <c r="L997" i="3" s="1"/>
  <c r="J996" i="3"/>
  <c r="M996" i="3" s="1"/>
  <c r="I996" i="3"/>
  <c r="L996" i="3" s="1"/>
  <c r="J995" i="3"/>
  <c r="M995" i="3" s="1"/>
  <c r="I995" i="3"/>
  <c r="L995" i="3" s="1"/>
  <c r="J994" i="3"/>
  <c r="M994" i="3" s="1"/>
  <c r="I994" i="3"/>
  <c r="L994" i="3" s="1"/>
  <c r="J993" i="3"/>
  <c r="M993" i="3" s="1"/>
  <c r="I993" i="3"/>
  <c r="L993" i="3" s="1"/>
  <c r="J992" i="3"/>
  <c r="M992" i="3" s="1"/>
  <c r="I992" i="3"/>
  <c r="L992" i="3" s="1"/>
  <c r="J991" i="3"/>
  <c r="M991" i="3" s="1"/>
  <c r="I991" i="3"/>
  <c r="L991" i="3" s="1"/>
  <c r="J990" i="3"/>
  <c r="M990" i="3" s="1"/>
  <c r="I990" i="3"/>
  <c r="L990" i="3" s="1"/>
  <c r="J989" i="3"/>
  <c r="M989" i="3" s="1"/>
  <c r="I989" i="3"/>
  <c r="L989" i="3" s="1"/>
  <c r="J988" i="3"/>
  <c r="M988" i="3" s="1"/>
  <c r="I988" i="3"/>
  <c r="L988" i="3" s="1"/>
  <c r="J987" i="3"/>
  <c r="M987" i="3" s="1"/>
  <c r="I987" i="3"/>
  <c r="L987" i="3" s="1"/>
  <c r="J986" i="3"/>
  <c r="M986" i="3" s="1"/>
  <c r="I986" i="3"/>
  <c r="L986" i="3" s="1"/>
  <c r="J985" i="3"/>
  <c r="M985" i="3" s="1"/>
  <c r="I985" i="3"/>
  <c r="L985" i="3" s="1"/>
  <c r="J984" i="3"/>
  <c r="M984" i="3" s="1"/>
  <c r="I984" i="3"/>
  <c r="L984" i="3" s="1"/>
  <c r="J983" i="3"/>
  <c r="M983" i="3" s="1"/>
  <c r="I983" i="3"/>
  <c r="L983" i="3" s="1"/>
  <c r="J982" i="3"/>
  <c r="M982" i="3" s="1"/>
  <c r="I982" i="3"/>
  <c r="L982" i="3" s="1"/>
  <c r="J981" i="3"/>
  <c r="M981" i="3" s="1"/>
  <c r="I981" i="3"/>
  <c r="L981" i="3" s="1"/>
  <c r="J980" i="3"/>
  <c r="M980" i="3" s="1"/>
  <c r="I980" i="3"/>
  <c r="L980" i="3" s="1"/>
  <c r="J979" i="3"/>
  <c r="M979" i="3" s="1"/>
  <c r="I979" i="3"/>
  <c r="L979" i="3" s="1"/>
  <c r="J978" i="3"/>
  <c r="M978" i="3" s="1"/>
  <c r="I978" i="3"/>
  <c r="L978" i="3" s="1"/>
  <c r="J977" i="3"/>
  <c r="M977" i="3" s="1"/>
  <c r="I977" i="3"/>
  <c r="L977" i="3" s="1"/>
  <c r="J976" i="3"/>
  <c r="M976" i="3" s="1"/>
  <c r="I976" i="3"/>
  <c r="L976" i="3" s="1"/>
  <c r="J975" i="3"/>
  <c r="M975" i="3" s="1"/>
  <c r="I975" i="3"/>
  <c r="L975" i="3" s="1"/>
  <c r="J974" i="3"/>
  <c r="M974" i="3" s="1"/>
  <c r="I974" i="3"/>
  <c r="L974" i="3" s="1"/>
  <c r="J973" i="3"/>
  <c r="M973" i="3" s="1"/>
  <c r="I973" i="3"/>
  <c r="L973" i="3" s="1"/>
  <c r="J972" i="3"/>
  <c r="M972" i="3" s="1"/>
  <c r="I972" i="3"/>
  <c r="L972" i="3" s="1"/>
  <c r="P971" i="3"/>
  <c r="J971" i="3"/>
  <c r="M971" i="3" s="1"/>
  <c r="I971" i="3"/>
  <c r="L971" i="3" s="1"/>
  <c r="J970" i="3"/>
  <c r="M970" i="3" s="1"/>
  <c r="I970" i="3"/>
  <c r="L970" i="3" s="1"/>
  <c r="J969" i="3"/>
  <c r="M969" i="3" s="1"/>
  <c r="I969" i="3"/>
  <c r="L969" i="3" s="1"/>
  <c r="J968" i="3"/>
  <c r="M968" i="3" s="1"/>
  <c r="I968" i="3"/>
  <c r="L968" i="3" s="1"/>
  <c r="J967" i="3"/>
  <c r="M967" i="3" s="1"/>
  <c r="I967" i="3"/>
  <c r="L967" i="3" s="1"/>
  <c r="J966" i="3"/>
  <c r="M966" i="3" s="1"/>
  <c r="I966" i="3"/>
  <c r="L966" i="3" s="1"/>
  <c r="J965" i="3"/>
  <c r="M965" i="3" s="1"/>
  <c r="I965" i="3"/>
  <c r="L965" i="3" s="1"/>
  <c r="J964" i="3"/>
  <c r="M964" i="3" s="1"/>
  <c r="I964" i="3"/>
  <c r="L964" i="3" s="1"/>
  <c r="M963" i="3"/>
  <c r="I963" i="3"/>
  <c r="L963" i="3" s="1"/>
  <c r="J962" i="3"/>
  <c r="M962" i="3" s="1"/>
  <c r="I962" i="3"/>
  <c r="L962" i="3" s="1"/>
  <c r="J961" i="3"/>
  <c r="M961" i="3" s="1"/>
  <c r="I961" i="3"/>
  <c r="L961" i="3" s="1"/>
  <c r="J960" i="3"/>
  <c r="M960" i="3" s="1"/>
  <c r="I960" i="3"/>
  <c r="L960" i="3" s="1"/>
  <c r="J959" i="3"/>
  <c r="M959" i="3" s="1"/>
  <c r="I959" i="3"/>
  <c r="L959" i="3" s="1"/>
  <c r="J958" i="3"/>
  <c r="M958" i="3" s="1"/>
  <c r="I958" i="3"/>
  <c r="L958" i="3" s="1"/>
  <c r="J957" i="3"/>
  <c r="M957" i="3" s="1"/>
  <c r="I957" i="3"/>
  <c r="L957" i="3" s="1"/>
  <c r="J956" i="3"/>
  <c r="M956" i="3" s="1"/>
  <c r="I956" i="3"/>
  <c r="L956" i="3" s="1"/>
  <c r="J955" i="3"/>
  <c r="M955" i="3" s="1"/>
  <c r="I955" i="3"/>
  <c r="L955" i="3" s="1"/>
  <c r="Q954" i="3"/>
  <c r="J954" i="3"/>
  <c r="M954" i="3" s="1"/>
  <c r="I954" i="3"/>
  <c r="L954" i="3" s="1"/>
  <c r="J953" i="3"/>
  <c r="M953" i="3" s="1"/>
  <c r="I953" i="3"/>
  <c r="L953" i="3" s="1"/>
  <c r="J952" i="3"/>
  <c r="M952" i="3" s="1"/>
  <c r="I952" i="3"/>
  <c r="L952" i="3" s="1"/>
  <c r="J951" i="3"/>
  <c r="M951" i="3" s="1"/>
  <c r="I951" i="3"/>
  <c r="L951" i="3" s="1"/>
  <c r="J950" i="3"/>
  <c r="M950" i="3" s="1"/>
  <c r="I950" i="3"/>
  <c r="L950" i="3" s="1"/>
  <c r="J949" i="3"/>
  <c r="M949" i="3" s="1"/>
  <c r="I949" i="3"/>
  <c r="L949" i="3" s="1"/>
  <c r="J948" i="3"/>
  <c r="M948" i="3" s="1"/>
  <c r="I948" i="3"/>
  <c r="L948" i="3" s="1"/>
  <c r="J947" i="3"/>
  <c r="M947" i="3" s="1"/>
  <c r="I947" i="3"/>
  <c r="L947" i="3" s="1"/>
  <c r="J946" i="3"/>
  <c r="M946" i="3" s="1"/>
  <c r="I946" i="3"/>
  <c r="L946" i="3" s="1"/>
  <c r="J945" i="3"/>
  <c r="M945" i="3" s="1"/>
  <c r="I945" i="3"/>
  <c r="L945" i="3" s="1"/>
  <c r="J944" i="3"/>
  <c r="M944" i="3" s="1"/>
  <c r="I944" i="3"/>
  <c r="L944" i="3" s="1"/>
  <c r="J943" i="3"/>
  <c r="M943" i="3" s="1"/>
  <c r="I943" i="3"/>
  <c r="L943" i="3" s="1"/>
  <c r="J942" i="3"/>
  <c r="M942" i="3" s="1"/>
  <c r="I942" i="3"/>
  <c r="L942" i="3" s="1"/>
  <c r="J941" i="3"/>
  <c r="M941" i="3" s="1"/>
  <c r="I941" i="3"/>
  <c r="L941" i="3" s="1"/>
  <c r="J940" i="3"/>
  <c r="M940" i="3" s="1"/>
  <c r="I940" i="3"/>
  <c r="L940" i="3" s="1"/>
  <c r="J939" i="3"/>
  <c r="M939" i="3" s="1"/>
  <c r="I939" i="3"/>
  <c r="L939" i="3" s="1"/>
  <c r="J938" i="3"/>
  <c r="M938" i="3" s="1"/>
  <c r="I938" i="3"/>
  <c r="L938" i="3" s="1"/>
  <c r="P937" i="3"/>
  <c r="J937" i="3"/>
  <c r="M937" i="3" s="1"/>
  <c r="I937" i="3"/>
  <c r="L937" i="3" s="1"/>
  <c r="J936" i="3"/>
  <c r="M936" i="3" s="1"/>
  <c r="I936" i="3"/>
  <c r="L936" i="3" s="1"/>
  <c r="K935" i="3"/>
  <c r="J935" i="3"/>
  <c r="I935" i="3"/>
  <c r="J934" i="3"/>
  <c r="M934" i="3" s="1"/>
  <c r="I934" i="3"/>
  <c r="L934" i="3" s="1"/>
  <c r="J933" i="3"/>
  <c r="M933" i="3" s="1"/>
  <c r="I933" i="3"/>
  <c r="L933" i="3" s="1"/>
  <c r="J932" i="3"/>
  <c r="M932" i="3" s="1"/>
  <c r="I932" i="3"/>
  <c r="L932" i="3" s="1"/>
  <c r="J931" i="3"/>
  <c r="M931" i="3" s="1"/>
  <c r="I931" i="3"/>
  <c r="L931" i="3" s="1"/>
  <c r="J930" i="3"/>
  <c r="M930" i="3" s="1"/>
  <c r="I930" i="3"/>
  <c r="L930" i="3" s="1"/>
  <c r="J929" i="3"/>
  <c r="M929" i="3" s="1"/>
  <c r="I929" i="3"/>
  <c r="L929" i="3" s="1"/>
  <c r="J928" i="3"/>
  <c r="M928" i="3" s="1"/>
  <c r="I928" i="3"/>
  <c r="L928" i="3" s="1"/>
  <c r="J927" i="3"/>
  <c r="M927" i="3" s="1"/>
  <c r="I927" i="3"/>
  <c r="L927" i="3" s="1"/>
  <c r="J926" i="3"/>
  <c r="M926" i="3" s="1"/>
  <c r="I926" i="3"/>
  <c r="L926" i="3" s="1"/>
  <c r="J925" i="3"/>
  <c r="M925" i="3" s="1"/>
  <c r="I925" i="3"/>
  <c r="L925" i="3" s="1"/>
  <c r="J924" i="3"/>
  <c r="M924" i="3" s="1"/>
  <c r="I924" i="3"/>
  <c r="L924" i="3" s="1"/>
  <c r="J923" i="3"/>
  <c r="M923" i="3" s="1"/>
  <c r="I923" i="3"/>
  <c r="L923" i="3" s="1"/>
  <c r="J922" i="3"/>
  <c r="M922" i="3" s="1"/>
  <c r="I922" i="3"/>
  <c r="L922" i="3" s="1"/>
  <c r="J921" i="3"/>
  <c r="M921" i="3" s="1"/>
  <c r="I921" i="3"/>
  <c r="L921" i="3" s="1"/>
  <c r="J920" i="3"/>
  <c r="M920" i="3" s="1"/>
  <c r="I920" i="3"/>
  <c r="L920" i="3" s="1"/>
  <c r="J919" i="3"/>
  <c r="M919" i="3" s="1"/>
  <c r="I919" i="3"/>
  <c r="L919" i="3" s="1"/>
  <c r="J918" i="3"/>
  <c r="M918" i="3" s="1"/>
  <c r="I918" i="3"/>
  <c r="L918" i="3" s="1"/>
  <c r="J917" i="3"/>
  <c r="M917" i="3" s="1"/>
  <c r="I917" i="3"/>
  <c r="L917" i="3" s="1"/>
  <c r="J916" i="3"/>
  <c r="M916" i="3" s="1"/>
  <c r="I916" i="3"/>
  <c r="L916" i="3" s="1"/>
  <c r="J915" i="3"/>
  <c r="M915" i="3" s="1"/>
  <c r="I915" i="3"/>
  <c r="L915" i="3" s="1"/>
  <c r="J914" i="3"/>
  <c r="M914" i="3" s="1"/>
  <c r="I914" i="3"/>
  <c r="L914" i="3" s="1"/>
  <c r="J913" i="3"/>
  <c r="M913" i="3" s="1"/>
  <c r="I913" i="3"/>
  <c r="L913" i="3" s="1"/>
  <c r="J912" i="3"/>
  <c r="M912" i="3" s="1"/>
  <c r="I912" i="3"/>
  <c r="L912" i="3" s="1"/>
  <c r="J911" i="3"/>
  <c r="M911" i="3" s="1"/>
  <c r="I911" i="3"/>
  <c r="L911" i="3" s="1"/>
  <c r="J910" i="3"/>
  <c r="M910" i="3" s="1"/>
  <c r="I910" i="3"/>
  <c r="L910" i="3" s="1"/>
  <c r="J909" i="3"/>
  <c r="M909" i="3" s="1"/>
  <c r="I909" i="3"/>
  <c r="L909" i="3" s="1"/>
  <c r="J908" i="3"/>
  <c r="M908" i="3" s="1"/>
  <c r="I908" i="3"/>
  <c r="L908" i="3" s="1"/>
  <c r="J907" i="3"/>
  <c r="M907" i="3" s="1"/>
  <c r="I907" i="3"/>
  <c r="L907" i="3" s="1"/>
  <c r="J906" i="3"/>
  <c r="M906" i="3" s="1"/>
  <c r="I906" i="3"/>
  <c r="L906" i="3" s="1"/>
  <c r="J905" i="3"/>
  <c r="M905" i="3" s="1"/>
  <c r="I905" i="3"/>
  <c r="L905" i="3" s="1"/>
  <c r="J904" i="3"/>
  <c r="M904" i="3" s="1"/>
  <c r="I904" i="3"/>
  <c r="L904" i="3" s="1"/>
  <c r="P903" i="3"/>
  <c r="J903" i="3"/>
  <c r="M903" i="3" s="1"/>
  <c r="I903" i="3"/>
  <c r="L903" i="3" s="1"/>
  <c r="J902" i="3"/>
  <c r="M902" i="3" s="1"/>
  <c r="I902" i="3"/>
  <c r="L902" i="3" s="1"/>
  <c r="J901" i="3"/>
  <c r="M901" i="3" s="1"/>
  <c r="I901" i="3"/>
  <c r="L901" i="3" s="1"/>
  <c r="J900" i="3"/>
  <c r="M900" i="3" s="1"/>
  <c r="I900" i="3"/>
  <c r="L900" i="3" s="1"/>
  <c r="J899" i="3"/>
  <c r="M899" i="3" s="1"/>
  <c r="I899" i="3"/>
  <c r="L899" i="3" s="1"/>
  <c r="J898" i="3"/>
  <c r="M898" i="3" s="1"/>
  <c r="I898" i="3"/>
  <c r="L898" i="3" s="1"/>
  <c r="J897" i="3"/>
  <c r="M897" i="3" s="1"/>
  <c r="I897" i="3"/>
  <c r="L897" i="3" s="1"/>
  <c r="J896" i="3"/>
  <c r="M896" i="3" s="1"/>
  <c r="I896" i="3"/>
  <c r="L896" i="3" s="1"/>
  <c r="J895" i="3"/>
  <c r="M895" i="3" s="1"/>
  <c r="I895" i="3"/>
  <c r="L895" i="3" s="1"/>
  <c r="J894" i="3"/>
  <c r="M894" i="3" s="1"/>
  <c r="I894" i="3"/>
  <c r="L894" i="3" s="1"/>
  <c r="J893" i="3"/>
  <c r="M893" i="3" s="1"/>
  <c r="I893" i="3"/>
  <c r="L893" i="3" s="1"/>
  <c r="J892" i="3"/>
  <c r="M892" i="3" s="1"/>
  <c r="I892" i="3"/>
  <c r="L892" i="3" s="1"/>
  <c r="J891" i="3"/>
  <c r="M891" i="3" s="1"/>
  <c r="I891" i="3"/>
  <c r="L891" i="3" s="1"/>
  <c r="J890" i="3"/>
  <c r="M890" i="3" s="1"/>
  <c r="I890" i="3"/>
  <c r="L890" i="3" s="1"/>
  <c r="J889" i="3"/>
  <c r="M889" i="3" s="1"/>
  <c r="I889" i="3"/>
  <c r="L889" i="3" s="1"/>
  <c r="J888" i="3"/>
  <c r="M888" i="3" s="1"/>
  <c r="I888" i="3"/>
  <c r="L888" i="3" s="1"/>
  <c r="J887" i="3"/>
  <c r="M887" i="3" s="1"/>
  <c r="I887" i="3"/>
  <c r="L887" i="3" s="1"/>
  <c r="J886" i="3"/>
  <c r="M886" i="3" s="1"/>
  <c r="I886" i="3"/>
  <c r="L886" i="3" s="1"/>
  <c r="J885" i="3"/>
  <c r="M885" i="3" s="1"/>
  <c r="I885" i="3"/>
  <c r="L885" i="3" s="1"/>
  <c r="J884" i="3"/>
  <c r="M884" i="3" s="1"/>
  <c r="I884" i="3"/>
  <c r="L884" i="3" s="1"/>
  <c r="J883" i="3"/>
  <c r="M883" i="3" s="1"/>
  <c r="I883" i="3"/>
  <c r="L883" i="3" s="1"/>
  <c r="J882" i="3"/>
  <c r="M882" i="3" s="1"/>
  <c r="I882" i="3"/>
  <c r="L882" i="3" s="1"/>
  <c r="J881" i="3"/>
  <c r="M881" i="3" s="1"/>
  <c r="I881" i="3"/>
  <c r="L881" i="3" s="1"/>
  <c r="J880" i="3"/>
  <c r="M880" i="3" s="1"/>
  <c r="I880" i="3"/>
  <c r="L880" i="3" s="1"/>
  <c r="J879" i="3"/>
  <c r="M879" i="3" s="1"/>
  <c r="I879" i="3"/>
  <c r="L879" i="3" s="1"/>
  <c r="J878" i="3"/>
  <c r="M878" i="3" s="1"/>
  <c r="I878" i="3"/>
  <c r="L878" i="3" s="1"/>
  <c r="J877" i="3"/>
  <c r="M877" i="3" s="1"/>
  <c r="I877" i="3"/>
  <c r="L877" i="3" s="1"/>
  <c r="J876" i="3"/>
  <c r="M876" i="3" s="1"/>
  <c r="I876" i="3"/>
  <c r="L876" i="3" s="1"/>
  <c r="J875" i="3"/>
  <c r="M875" i="3" s="1"/>
  <c r="I875" i="3"/>
  <c r="L875" i="3" s="1"/>
  <c r="J874" i="3"/>
  <c r="M874" i="3" s="1"/>
  <c r="I874" i="3"/>
  <c r="L874" i="3" s="1"/>
  <c r="J873" i="3"/>
  <c r="M873" i="3" s="1"/>
  <c r="I873" i="3"/>
  <c r="L873" i="3" s="1"/>
  <c r="J872" i="3"/>
  <c r="M872" i="3" s="1"/>
  <c r="I872" i="3"/>
  <c r="L872" i="3" s="1"/>
  <c r="J871" i="3"/>
  <c r="M871" i="3" s="1"/>
  <c r="I871" i="3"/>
  <c r="L871" i="3" s="1"/>
  <c r="J870" i="3"/>
  <c r="M870" i="3" s="1"/>
  <c r="I870" i="3"/>
  <c r="L870" i="3" s="1"/>
  <c r="J869" i="3"/>
  <c r="M869" i="3" s="1"/>
  <c r="I869" i="3"/>
  <c r="L869" i="3" s="1"/>
  <c r="J868" i="3"/>
  <c r="M868" i="3" s="1"/>
  <c r="I868" i="3"/>
  <c r="L868" i="3" s="1"/>
  <c r="J867" i="3"/>
  <c r="M867" i="3" s="1"/>
  <c r="I867" i="3"/>
  <c r="L867" i="3" s="1"/>
  <c r="J866" i="3"/>
  <c r="M866" i="3" s="1"/>
  <c r="I866" i="3"/>
  <c r="L866" i="3" s="1"/>
  <c r="J865" i="3"/>
  <c r="M865" i="3" s="1"/>
  <c r="I865" i="3"/>
  <c r="L865" i="3" s="1"/>
  <c r="J864" i="3"/>
  <c r="M864" i="3" s="1"/>
  <c r="I864" i="3"/>
  <c r="L864" i="3" s="1"/>
  <c r="J863" i="3"/>
  <c r="M863" i="3" s="1"/>
  <c r="I863" i="3"/>
  <c r="L863" i="3" s="1"/>
  <c r="J862" i="3"/>
  <c r="M862" i="3" s="1"/>
  <c r="I862" i="3"/>
  <c r="L862" i="3" s="1"/>
  <c r="J861" i="3"/>
  <c r="M861" i="3" s="1"/>
  <c r="I861" i="3"/>
  <c r="L861" i="3" s="1"/>
  <c r="J860" i="3"/>
  <c r="M860" i="3" s="1"/>
  <c r="I860" i="3"/>
  <c r="L860" i="3" s="1"/>
  <c r="J859" i="3"/>
  <c r="M859" i="3" s="1"/>
  <c r="I859" i="3"/>
  <c r="L859" i="3" s="1"/>
  <c r="J858" i="3"/>
  <c r="M858" i="3" s="1"/>
  <c r="I858" i="3"/>
  <c r="L858" i="3" s="1"/>
  <c r="J857" i="3"/>
  <c r="M857" i="3" s="1"/>
  <c r="I857" i="3"/>
  <c r="L857" i="3" s="1"/>
  <c r="J856" i="3"/>
  <c r="M856" i="3" s="1"/>
  <c r="I856" i="3"/>
  <c r="L856" i="3" s="1"/>
  <c r="J855" i="3"/>
  <c r="M855" i="3" s="1"/>
  <c r="I855" i="3"/>
  <c r="L855" i="3" s="1"/>
  <c r="J854" i="3"/>
  <c r="M854" i="3" s="1"/>
  <c r="I854" i="3"/>
  <c r="L854" i="3" s="1"/>
  <c r="J853" i="3"/>
  <c r="M853" i="3" s="1"/>
  <c r="I853" i="3"/>
  <c r="L853" i="3" s="1"/>
  <c r="J852" i="3"/>
  <c r="M852" i="3" s="1"/>
  <c r="I852" i="3"/>
  <c r="L852" i="3" s="1"/>
  <c r="J851" i="3"/>
  <c r="M851" i="3" s="1"/>
  <c r="I851" i="3"/>
  <c r="L851" i="3" s="1"/>
  <c r="J850" i="3"/>
  <c r="M850" i="3" s="1"/>
  <c r="I850" i="3"/>
  <c r="L850" i="3" s="1"/>
  <c r="J849" i="3"/>
  <c r="M849" i="3" s="1"/>
  <c r="I849" i="3"/>
  <c r="L849" i="3" s="1"/>
  <c r="J848" i="3"/>
  <c r="M848" i="3" s="1"/>
  <c r="I848" i="3"/>
  <c r="L848" i="3" s="1"/>
  <c r="J847" i="3"/>
  <c r="M847" i="3" s="1"/>
  <c r="I847" i="3"/>
  <c r="L847" i="3" s="1"/>
  <c r="J846" i="3"/>
  <c r="M846" i="3" s="1"/>
  <c r="I846" i="3"/>
  <c r="L846" i="3" s="1"/>
  <c r="J845" i="3"/>
  <c r="M845" i="3" s="1"/>
  <c r="I845" i="3"/>
  <c r="L845" i="3" s="1"/>
  <c r="J844" i="3"/>
  <c r="M844" i="3" s="1"/>
  <c r="I844" i="3"/>
  <c r="L844" i="3" s="1"/>
  <c r="J843" i="3"/>
  <c r="M843" i="3" s="1"/>
  <c r="I843" i="3"/>
  <c r="L843" i="3" s="1"/>
  <c r="J842" i="3"/>
  <c r="M842" i="3" s="1"/>
  <c r="I842" i="3"/>
  <c r="L842" i="3" s="1"/>
  <c r="J841" i="3"/>
  <c r="M841" i="3" s="1"/>
  <c r="I841" i="3"/>
  <c r="L841" i="3" s="1"/>
  <c r="J840" i="3"/>
  <c r="M840" i="3" s="1"/>
  <c r="I840" i="3"/>
  <c r="L840" i="3" s="1"/>
  <c r="J839" i="3"/>
  <c r="M839" i="3" s="1"/>
  <c r="I839" i="3"/>
  <c r="L839" i="3" s="1"/>
  <c r="J838" i="3"/>
  <c r="M838" i="3" s="1"/>
  <c r="I838" i="3"/>
  <c r="L838" i="3" s="1"/>
  <c r="J837" i="3"/>
  <c r="M837" i="3" s="1"/>
  <c r="I837" i="3"/>
  <c r="L837" i="3" s="1"/>
  <c r="J836" i="3"/>
  <c r="M836" i="3" s="1"/>
  <c r="I836" i="3"/>
  <c r="L836" i="3" s="1"/>
  <c r="J835" i="3"/>
  <c r="M835" i="3" s="1"/>
  <c r="I835" i="3"/>
  <c r="L835" i="3" s="1"/>
  <c r="J834" i="3"/>
  <c r="M834" i="3" s="1"/>
  <c r="I834" i="3"/>
  <c r="L834" i="3" s="1"/>
  <c r="J833" i="3"/>
  <c r="M833" i="3" s="1"/>
  <c r="I833" i="3"/>
  <c r="L833" i="3" s="1"/>
  <c r="J832" i="3"/>
  <c r="M832" i="3" s="1"/>
  <c r="I832" i="3"/>
  <c r="L832" i="3" s="1"/>
  <c r="J831" i="3"/>
  <c r="M831" i="3" s="1"/>
  <c r="I831" i="3"/>
  <c r="L831" i="3" s="1"/>
  <c r="J830" i="3"/>
  <c r="M830" i="3" s="1"/>
  <c r="I830" i="3"/>
  <c r="L830" i="3" s="1"/>
  <c r="J829" i="3"/>
  <c r="M829" i="3" s="1"/>
  <c r="I829" i="3"/>
  <c r="L829" i="3" s="1"/>
  <c r="J828" i="3"/>
  <c r="M828" i="3" s="1"/>
  <c r="I828" i="3"/>
  <c r="L828" i="3" s="1"/>
  <c r="J827" i="3"/>
  <c r="M827" i="3" s="1"/>
  <c r="I827" i="3"/>
  <c r="L827" i="3" s="1"/>
  <c r="J826" i="3"/>
  <c r="M826" i="3" s="1"/>
  <c r="I826" i="3"/>
  <c r="L826" i="3" s="1"/>
  <c r="J825" i="3"/>
  <c r="M825" i="3" s="1"/>
  <c r="I825" i="3"/>
  <c r="L825" i="3" s="1"/>
  <c r="J824" i="3"/>
  <c r="M824" i="3" s="1"/>
  <c r="I824" i="3"/>
  <c r="L824" i="3" s="1"/>
  <c r="J823" i="3"/>
  <c r="M823" i="3" s="1"/>
  <c r="I823" i="3"/>
  <c r="L823" i="3" s="1"/>
  <c r="J822" i="3"/>
  <c r="M822" i="3" s="1"/>
  <c r="I822" i="3"/>
  <c r="L822" i="3" s="1"/>
  <c r="M821" i="3"/>
  <c r="I821" i="3"/>
  <c r="L821" i="3" s="1"/>
  <c r="J820" i="3"/>
  <c r="M820" i="3" s="1"/>
  <c r="I820" i="3"/>
  <c r="L820" i="3" s="1"/>
  <c r="J819" i="3"/>
  <c r="M819" i="3" s="1"/>
  <c r="I819" i="3"/>
  <c r="L819" i="3" s="1"/>
  <c r="J818" i="3"/>
  <c r="M818" i="3" s="1"/>
  <c r="I818" i="3"/>
  <c r="L818" i="3" s="1"/>
  <c r="J817" i="3"/>
  <c r="M817" i="3" s="1"/>
  <c r="I817" i="3"/>
  <c r="L817" i="3" s="1"/>
  <c r="J816" i="3"/>
  <c r="M816" i="3" s="1"/>
  <c r="I816" i="3"/>
  <c r="L816" i="3" s="1"/>
  <c r="J815" i="3"/>
  <c r="M815" i="3" s="1"/>
  <c r="I815" i="3"/>
  <c r="L815" i="3" s="1"/>
  <c r="J814" i="3"/>
  <c r="M814" i="3" s="1"/>
  <c r="I814" i="3"/>
  <c r="L814" i="3" s="1"/>
  <c r="J813" i="3"/>
  <c r="M813" i="3" s="1"/>
  <c r="I813" i="3"/>
  <c r="L813" i="3" s="1"/>
  <c r="J812" i="3"/>
  <c r="M812" i="3" s="1"/>
  <c r="I812" i="3"/>
  <c r="L812" i="3" s="1"/>
  <c r="J811" i="3"/>
  <c r="M811" i="3" s="1"/>
  <c r="I811" i="3"/>
  <c r="L811" i="3" s="1"/>
  <c r="J810" i="3"/>
  <c r="M810" i="3" s="1"/>
  <c r="I810" i="3"/>
  <c r="L810" i="3" s="1"/>
  <c r="J809" i="3"/>
  <c r="M809" i="3" s="1"/>
  <c r="I809" i="3"/>
  <c r="L809" i="3" s="1"/>
  <c r="J808" i="3"/>
  <c r="M808" i="3" s="1"/>
  <c r="I808" i="3"/>
  <c r="L808" i="3" s="1"/>
  <c r="J807" i="3"/>
  <c r="M807" i="3" s="1"/>
  <c r="I807" i="3"/>
  <c r="L807" i="3" s="1"/>
  <c r="J806" i="3"/>
  <c r="M806" i="3" s="1"/>
  <c r="I806" i="3"/>
  <c r="L806" i="3" s="1"/>
  <c r="J805" i="3"/>
  <c r="M805" i="3" s="1"/>
  <c r="I805" i="3"/>
  <c r="L805" i="3" s="1"/>
  <c r="J804" i="3"/>
  <c r="M804" i="3" s="1"/>
  <c r="I804" i="3"/>
  <c r="L804" i="3" s="1"/>
  <c r="J803" i="3"/>
  <c r="M803" i="3" s="1"/>
  <c r="I803" i="3"/>
  <c r="L803" i="3" s="1"/>
  <c r="J802" i="3"/>
  <c r="M802" i="3" s="1"/>
  <c r="I802" i="3"/>
  <c r="L802" i="3" s="1"/>
  <c r="J801" i="3"/>
  <c r="M801" i="3" s="1"/>
  <c r="I801" i="3"/>
  <c r="L801" i="3" s="1"/>
  <c r="J800" i="3"/>
  <c r="M800" i="3" s="1"/>
  <c r="I800" i="3"/>
  <c r="L800" i="3" s="1"/>
  <c r="J799" i="3"/>
  <c r="M799" i="3" s="1"/>
  <c r="I799" i="3"/>
  <c r="L799" i="3" s="1"/>
  <c r="J798" i="3"/>
  <c r="M798" i="3" s="1"/>
  <c r="I798" i="3"/>
  <c r="L798" i="3" s="1"/>
  <c r="J797" i="3"/>
  <c r="M797" i="3" s="1"/>
  <c r="I797" i="3"/>
  <c r="L797" i="3" s="1"/>
  <c r="J796" i="3"/>
  <c r="M796" i="3" s="1"/>
  <c r="I796" i="3"/>
  <c r="L796" i="3" s="1"/>
  <c r="J795" i="3"/>
  <c r="M795" i="3" s="1"/>
  <c r="I795" i="3"/>
  <c r="L795" i="3" s="1"/>
  <c r="J794" i="3"/>
  <c r="M794" i="3" s="1"/>
  <c r="I794" i="3"/>
  <c r="L794" i="3" s="1"/>
  <c r="J793" i="3"/>
  <c r="M793" i="3" s="1"/>
  <c r="I793" i="3"/>
  <c r="L793" i="3" s="1"/>
  <c r="J792" i="3"/>
  <c r="M792" i="3" s="1"/>
  <c r="I792" i="3"/>
  <c r="L792" i="3" s="1"/>
  <c r="J791" i="3"/>
  <c r="M791" i="3" s="1"/>
  <c r="I791" i="3"/>
  <c r="L791" i="3" s="1"/>
  <c r="J790" i="3"/>
  <c r="M790" i="3" s="1"/>
  <c r="I790" i="3"/>
  <c r="L790" i="3" s="1"/>
  <c r="J789" i="3"/>
  <c r="M789" i="3" s="1"/>
  <c r="I789" i="3"/>
  <c r="L789" i="3" s="1"/>
  <c r="J788" i="3"/>
  <c r="M788" i="3" s="1"/>
  <c r="I788" i="3"/>
  <c r="L788" i="3" s="1"/>
  <c r="J787" i="3"/>
  <c r="M787" i="3" s="1"/>
  <c r="I787" i="3"/>
  <c r="L787" i="3" s="1"/>
  <c r="J786" i="3"/>
  <c r="M786" i="3" s="1"/>
  <c r="I786" i="3"/>
  <c r="L786" i="3" s="1"/>
  <c r="J785" i="3"/>
  <c r="M785" i="3" s="1"/>
  <c r="I785" i="3"/>
  <c r="L785" i="3" s="1"/>
  <c r="J784" i="3"/>
  <c r="M784" i="3" s="1"/>
  <c r="I784" i="3"/>
  <c r="L784" i="3" s="1"/>
  <c r="J783" i="3"/>
  <c r="M783" i="3" s="1"/>
  <c r="I783" i="3"/>
  <c r="L783" i="3" s="1"/>
  <c r="J782" i="3"/>
  <c r="M782" i="3" s="1"/>
  <c r="I782" i="3"/>
  <c r="L782" i="3" s="1"/>
  <c r="J781" i="3"/>
  <c r="M781" i="3" s="1"/>
  <c r="I781" i="3"/>
  <c r="L781" i="3" s="1"/>
  <c r="J780" i="3"/>
  <c r="M780" i="3" s="1"/>
  <c r="I780" i="3"/>
  <c r="L780" i="3" s="1"/>
  <c r="J779" i="3"/>
  <c r="M779" i="3" s="1"/>
  <c r="I779" i="3"/>
  <c r="L779" i="3" s="1"/>
  <c r="J778" i="3"/>
  <c r="M778" i="3" s="1"/>
  <c r="I778" i="3"/>
  <c r="L778" i="3" s="1"/>
  <c r="J777" i="3"/>
  <c r="M777" i="3" s="1"/>
  <c r="I777" i="3"/>
  <c r="L777" i="3" s="1"/>
  <c r="J776" i="3"/>
  <c r="M776" i="3" s="1"/>
  <c r="I776" i="3"/>
  <c r="L776" i="3" s="1"/>
  <c r="J775" i="3"/>
  <c r="M775" i="3" s="1"/>
  <c r="I775" i="3"/>
  <c r="L775" i="3" s="1"/>
  <c r="J774" i="3"/>
  <c r="M774" i="3" s="1"/>
  <c r="I774" i="3"/>
  <c r="L774" i="3" s="1"/>
  <c r="J773" i="3"/>
  <c r="M773" i="3" s="1"/>
  <c r="I773" i="3"/>
  <c r="L773" i="3" s="1"/>
  <c r="J772" i="3"/>
  <c r="M772" i="3" s="1"/>
  <c r="I772" i="3"/>
  <c r="L772" i="3" s="1"/>
  <c r="J771" i="3"/>
  <c r="M771" i="3" s="1"/>
  <c r="I771" i="3"/>
  <c r="L771" i="3" s="1"/>
  <c r="J770" i="3"/>
  <c r="M770" i="3" s="1"/>
  <c r="I770" i="3"/>
  <c r="L770" i="3" s="1"/>
  <c r="J769" i="3"/>
  <c r="M769" i="3" s="1"/>
  <c r="I769" i="3"/>
  <c r="L769" i="3" s="1"/>
  <c r="J768" i="3"/>
  <c r="M768" i="3" s="1"/>
  <c r="I768" i="3"/>
  <c r="L768" i="3" s="1"/>
  <c r="J767" i="3"/>
  <c r="M767" i="3" s="1"/>
  <c r="I767" i="3"/>
  <c r="L767" i="3" s="1"/>
  <c r="J766" i="3"/>
  <c r="M766" i="3" s="1"/>
  <c r="I766" i="3"/>
  <c r="L766" i="3" s="1"/>
  <c r="J765" i="3"/>
  <c r="M765" i="3" s="1"/>
  <c r="I765" i="3"/>
  <c r="L765" i="3" s="1"/>
  <c r="J764" i="3"/>
  <c r="M764" i="3" s="1"/>
  <c r="I764" i="3"/>
  <c r="L764" i="3" s="1"/>
  <c r="J763" i="3"/>
  <c r="M763" i="3" s="1"/>
  <c r="I763" i="3"/>
  <c r="L763" i="3" s="1"/>
  <c r="J762" i="3"/>
  <c r="M762" i="3" s="1"/>
  <c r="I762" i="3"/>
  <c r="L762" i="3" s="1"/>
  <c r="J761" i="3"/>
  <c r="M761" i="3" s="1"/>
  <c r="I761" i="3"/>
  <c r="L761" i="3" s="1"/>
  <c r="J760" i="3"/>
  <c r="M760" i="3" s="1"/>
  <c r="I760" i="3"/>
  <c r="L760" i="3" s="1"/>
  <c r="J759" i="3"/>
  <c r="M759" i="3" s="1"/>
  <c r="I759" i="3"/>
  <c r="L759" i="3" s="1"/>
  <c r="J758" i="3"/>
  <c r="M758" i="3" s="1"/>
  <c r="I758" i="3"/>
  <c r="L758" i="3" s="1"/>
  <c r="J757" i="3"/>
  <c r="M757" i="3" s="1"/>
  <c r="I757" i="3"/>
  <c r="L757" i="3" s="1"/>
  <c r="J756" i="3"/>
  <c r="M756" i="3" s="1"/>
  <c r="I756" i="3"/>
  <c r="L756" i="3" s="1"/>
  <c r="J755" i="3"/>
  <c r="M755" i="3" s="1"/>
  <c r="I755" i="3"/>
  <c r="L755" i="3" s="1"/>
  <c r="J754" i="3"/>
  <c r="M754" i="3" s="1"/>
  <c r="I754" i="3"/>
  <c r="L754" i="3" s="1"/>
  <c r="J753" i="3"/>
  <c r="M753" i="3" s="1"/>
  <c r="I753" i="3"/>
  <c r="L753" i="3" s="1"/>
  <c r="J752" i="3"/>
  <c r="M752" i="3" s="1"/>
  <c r="I752" i="3"/>
  <c r="L752" i="3" s="1"/>
  <c r="J751" i="3"/>
  <c r="M751" i="3" s="1"/>
  <c r="I751" i="3"/>
  <c r="L751" i="3" s="1"/>
  <c r="J750" i="3"/>
  <c r="M750" i="3" s="1"/>
  <c r="I750" i="3"/>
  <c r="L750" i="3" s="1"/>
  <c r="J749" i="3"/>
  <c r="M749" i="3" s="1"/>
  <c r="I749" i="3"/>
  <c r="L749" i="3" s="1"/>
  <c r="J748" i="3"/>
  <c r="M748" i="3" s="1"/>
  <c r="I748" i="3"/>
  <c r="L748" i="3" s="1"/>
  <c r="J747" i="3"/>
  <c r="M747" i="3" s="1"/>
  <c r="I747" i="3"/>
  <c r="L747" i="3" s="1"/>
  <c r="J746" i="3"/>
  <c r="M746" i="3" s="1"/>
  <c r="I746" i="3"/>
  <c r="L746" i="3" s="1"/>
  <c r="P745" i="3"/>
  <c r="J745" i="3"/>
  <c r="M745" i="3" s="1"/>
  <c r="I745" i="3"/>
  <c r="L745" i="3" s="1"/>
  <c r="J744" i="3"/>
  <c r="M744" i="3" s="1"/>
  <c r="I744" i="3"/>
  <c r="L744" i="3" s="1"/>
  <c r="J743" i="3"/>
  <c r="M743" i="3" s="1"/>
  <c r="I743" i="3"/>
  <c r="L743" i="3" s="1"/>
  <c r="J742" i="3"/>
  <c r="M742" i="3" s="1"/>
  <c r="I742" i="3"/>
  <c r="L742" i="3" s="1"/>
  <c r="J741" i="3"/>
  <c r="M741" i="3" s="1"/>
  <c r="I741" i="3"/>
  <c r="L741" i="3" s="1"/>
  <c r="J740" i="3"/>
  <c r="M740" i="3" s="1"/>
  <c r="I740" i="3"/>
  <c r="L740" i="3" s="1"/>
  <c r="J739" i="3"/>
  <c r="M739" i="3" s="1"/>
  <c r="I739" i="3"/>
  <c r="L739" i="3" s="1"/>
  <c r="J738" i="3"/>
  <c r="M738" i="3" s="1"/>
  <c r="I738" i="3"/>
  <c r="L738" i="3" s="1"/>
  <c r="J737" i="3"/>
  <c r="M737" i="3" s="1"/>
  <c r="I737" i="3"/>
  <c r="L737" i="3" s="1"/>
  <c r="J736" i="3"/>
  <c r="M736" i="3" s="1"/>
  <c r="I736" i="3"/>
  <c r="L736" i="3" s="1"/>
  <c r="J735" i="3"/>
  <c r="M735" i="3" s="1"/>
  <c r="I735" i="3"/>
  <c r="L735" i="3" s="1"/>
  <c r="J734" i="3"/>
  <c r="M734" i="3" s="1"/>
  <c r="I734" i="3"/>
  <c r="L734" i="3" s="1"/>
  <c r="J733" i="3"/>
  <c r="M733" i="3" s="1"/>
  <c r="I733" i="3"/>
  <c r="L733" i="3" s="1"/>
  <c r="J732" i="3"/>
  <c r="M732" i="3" s="1"/>
  <c r="I732" i="3"/>
  <c r="L732" i="3" s="1"/>
  <c r="J731" i="3"/>
  <c r="M731" i="3" s="1"/>
  <c r="I731" i="3"/>
  <c r="L731" i="3" s="1"/>
  <c r="J730" i="3"/>
  <c r="M730" i="3" s="1"/>
  <c r="I730" i="3"/>
  <c r="L730" i="3" s="1"/>
  <c r="J729" i="3"/>
  <c r="M729" i="3" s="1"/>
  <c r="I729" i="3"/>
  <c r="L729" i="3" s="1"/>
  <c r="J728" i="3"/>
  <c r="M728" i="3" s="1"/>
  <c r="I728" i="3"/>
  <c r="L728" i="3" s="1"/>
  <c r="J727" i="3"/>
  <c r="M727" i="3" s="1"/>
  <c r="I727" i="3"/>
  <c r="L727" i="3" s="1"/>
  <c r="J726" i="3"/>
  <c r="M726" i="3" s="1"/>
  <c r="I726" i="3"/>
  <c r="L726" i="3" s="1"/>
  <c r="J725" i="3"/>
  <c r="M725" i="3" s="1"/>
  <c r="I725" i="3"/>
  <c r="L725" i="3" s="1"/>
  <c r="J724" i="3"/>
  <c r="M724" i="3" s="1"/>
  <c r="I724" i="3"/>
  <c r="L724" i="3" s="1"/>
  <c r="J723" i="3"/>
  <c r="M723" i="3" s="1"/>
  <c r="I723" i="3"/>
  <c r="L723" i="3" s="1"/>
  <c r="J722" i="3"/>
  <c r="M722" i="3" s="1"/>
  <c r="I722" i="3"/>
  <c r="L722" i="3" s="1"/>
  <c r="J721" i="3"/>
  <c r="M721" i="3" s="1"/>
  <c r="I721" i="3"/>
  <c r="L721" i="3" s="1"/>
  <c r="J720" i="3"/>
  <c r="M720" i="3" s="1"/>
  <c r="I720" i="3"/>
  <c r="L720" i="3" s="1"/>
  <c r="J719" i="3"/>
  <c r="M719" i="3" s="1"/>
  <c r="I719" i="3"/>
  <c r="L719" i="3" s="1"/>
  <c r="J718" i="3"/>
  <c r="M718" i="3" s="1"/>
  <c r="I718" i="3"/>
  <c r="L718" i="3" s="1"/>
  <c r="J717" i="3"/>
  <c r="M717" i="3" s="1"/>
  <c r="I717" i="3"/>
  <c r="L717" i="3" s="1"/>
  <c r="J716" i="3"/>
  <c r="M716" i="3" s="1"/>
  <c r="I716" i="3"/>
  <c r="L716" i="3" s="1"/>
  <c r="J715" i="3"/>
  <c r="M715" i="3" s="1"/>
  <c r="I715" i="3"/>
  <c r="L715" i="3" s="1"/>
  <c r="J714" i="3"/>
  <c r="M714" i="3" s="1"/>
  <c r="I714" i="3"/>
  <c r="L714" i="3" s="1"/>
  <c r="J713" i="3"/>
  <c r="M713" i="3" s="1"/>
  <c r="I713" i="3"/>
  <c r="L713" i="3" s="1"/>
  <c r="J712" i="3"/>
  <c r="M712" i="3" s="1"/>
  <c r="I712" i="3"/>
  <c r="L712" i="3" s="1"/>
  <c r="J711" i="3"/>
  <c r="M711" i="3" s="1"/>
  <c r="I711" i="3"/>
  <c r="L711" i="3" s="1"/>
  <c r="J710" i="3"/>
  <c r="M710" i="3" s="1"/>
  <c r="I710" i="3"/>
  <c r="L710" i="3" s="1"/>
  <c r="J709" i="3"/>
  <c r="M709" i="3" s="1"/>
  <c r="I709" i="3"/>
  <c r="L709" i="3" s="1"/>
  <c r="J708" i="3"/>
  <c r="M708" i="3" s="1"/>
  <c r="I708" i="3"/>
  <c r="L708" i="3" s="1"/>
  <c r="J707" i="3"/>
  <c r="M707" i="3" s="1"/>
  <c r="I707" i="3"/>
  <c r="L707" i="3" s="1"/>
  <c r="J706" i="3"/>
  <c r="M706" i="3" s="1"/>
  <c r="I706" i="3"/>
  <c r="L706" i="3" s="1"/>
  <c r="J705" i="3"/>
  <c r="M705" i="3" s="1"/>
  <c r="I705" i="3"/>
  <c r="L705" i="3" s="1"/>
  <c r="J704" i="3"/>
  <c r="M704" i="3" s="1"/>
  <c r="I704" i="3"/>
  <c r="L704" i="3" s="1"/>
  <c r="J703" i="3"/>
  <c r="M703" i="3" s="1"/>
  <c r="I703" i="3"/>
  <c r="L703" i="3" s="1"/>
  <c r="J702" i="3"/>
  <c r="M702" i="3" s="1"/>
  <c r="I702" i="3"/>
  <c r="L702" i="3" s="1"/>
  <c r="J701" i="3"/>
  <c r="M701" i="3" s="1"/>
  <c r="I701" i="3"/>
  <c r="L701" i="3" s="1"/>
  <c r="J700" i="3"/>
  <c r="M700" i="3" s="1"/>
  <c r="I700" i="3"/>
  <c r="L700" i="3" s="1"/>
  <c r="J699" i="3"/>
  <c r="M699" i="3" s="1"/>
  <c r="I699" i="3"/>
  <c r="L699" i="3" s="1"/>
  <c r="J698" i="3"/>
  <c r="M698" i="3" s="1"/>
  <c r="I698" i="3"/>
  <c r="L698" i="3" s="1"/>
  <c r="J697" i="3"/>
  <c r="M697" i="3" s="1"/>
  <c r="I697" i="3"/>
  <c r="L697" i="3" s="1"/>
  <c r="J696" i="3"/>
  <c r="M696" i="3" s="1"/>
  <c r="I696" i="3"/>
  <c r="L696" i="3" s="1"/>
  <c r="J695" i="3"/>
  <c r="M695" i="3" s="1"/>
  <c r="I695" i="3"/>
  <c r="L695" i="3" s="1"/>
  <c r="J694" i="3"/>
  <c r="M694" i="3" s="1"/>
  <c r="I694" i="3"/>
  <c r="L694" i="3" s="1"/>
  <c r="J693" i="3"/>
  <c r="M693" i="3" s="1"/>
  <c r="I693" i="3"/>
  <c r="L693" i="3" s="1"/>
  <c r="J692" i="3"/>
  <c r="M692" i="3" s="1"/>
  <c r="I692" i="3"/>
  <c r="L692" i="3" s="1"/>
  <c r="J691" i="3"/>
  <c r="M691" i="3" s="1"/>
  <c r="I691" i="3"/>
  <c r="L691" i="3" s="1"/>
  <c r="J690" i="3"/>
  <c r="M690" i="3" s="1"/>
  <c r="I690" i="3"/>
  <c r="L690" i="3" s="1"/>
  <c r="J689" i="3"/>
  <c r="M689" i="3" s="1"/>
  <c r="I689" i="3"/>
  <c r="L689" i="3" s="1"/>
  <c r="J688" i="3"/>
  <c r="M688" i="3" s="1"/>
  <c r="I688" i="3"/>
  <c r="L688" i="3" s="1"/>
  <c r="J687" i="3"/>
  <c r="M687" i="3" s="1"/>
  <c r="I687" i="3"/>
  <c r="L687" i="3" s="1"/>
  <c r="J686" i="3"/>
  <c r="M686" i="3" s="1"/>
  <c r="I686" i="3"/>
  <c r="L686" i="3" s="1"/>
  <c r="J685" i="3"/>
  <c r="M685" i="3" s="1"/>
  <c r="I685" i="3"/>
  <c r="L685" i="3" s="1"/>
  <c r="J684" i="3"/>
  <c r="M684" i="3" s="1"/>
  <c r="I684" i="3"/>
  <c r="L684" i="3" s="1"/>
  <c r="J683" i="3"/>
  <c r="M683" i="3" s="1"/>
  <c r="I683" i="3"/>
  <c r="L683" i="3" s="1"/>
  <c r="J682" i="3"/>
  <c r="M682" i="3" s="1"/>
  <c r="I682" i="3"/>
  <c r="L682" i="3" s="1"/>
  <c r="J681" i="3"/>
  <c r="M681" i="3" s="1"/>
  <c r="I681" i="3"/>
  <c r="L681" i="3" s="1"/>
  <c r="J680" i="3"/>
  <c r="M680" i="3" s="1"/>
  <c r="I680" i="3"/>
  <c r="L680" i="3" s="1"/>
  <c r="J679" i="3"/>
  <c r="M679" i="3" s="1"/>
  <c r="I679" i="3"/>
  <c r="L679" i="3" s="1"/>
  <c r="J678" i="3"/>
  <c r="M678" i="3" s="1"/>
  <c r="I678" i="3"/>
  <c r="L678" i="3" s="1"/>
  <c r="J677" i="3"/>
  <c r="M677" i="3" s="1"/>
  <c r="I677" i="3"/>
  <c r="L677" i="3" s="1"/>
  <c r="J676" i="3"/>
  <c r="M676" i="3" s="1"/>
  <c r="I676" i="3"/>
  <c r="L676" i="3" s="1"/>
  <c r="J675" i="3"/>
  <c r="M675" i="3" s="1"/>
  <c r="I675" i="3"/>
  <c r="L675" i="3" s="1"/>
  <c r="J674" i="3"/>
  <c r="M674" i="3" s="1"/>
  <c r="I674" i="3"/>
  <c r="L674" i="3" s="1"/>
  <c r="J673" i="3"/>
  <c r="M673" i="3" s="1"/>
  <c r="I673" i="3"/>
  <c r="L673" i="3" s="1"/>
  <c r="J672" i="3"/>
  <c r="M672" i="3" s="1"/>
  <c r="I672" i="3"/>
  <c r="L672" i="3" s="1"/>
  <c r="J671" i="3"/>
  <c r="M671" i="3" s="1"/>
  <c r="I671" i="3"/>
  <c r="L671" i="3" s="1"/>
  <c r="J670" i="3"/>
  <c r="M670" i="3" s="1"/>
  <c r="I670" i="3"/>
  <c r="L670" i="3" s="1"/>
  <c r="J669" i="3"/>
  <c r="M669" i="3" s="1"/>
  <c r="I669" i="3"/>
  <c r="L669" i="3" s="1"/>
  <c r="J668" i="3"/>
  <c r="M668" i="3" s="1"/>
  <c r="I668" i="3"/>
  <c r="L668" i="3" s="1"/>
  <c r="J667" i="3"/>
  <c r="M667" i="3" s="1"/>
  <c r="I667" i="3"/>
  <c r="L667" i="3" s="1"/>
  <c r="J666" i="3"/>
  <c r="M666" i="3" s="1"/>
  <c r="I666" i="3"/>
  <c r="L666" i="3" s="1"/>
  <c r="J665" i="3"/>
  <c r="M665" i="3" s="1"/>
  <c r="I665" i="3"/>
  <c r="L665" i="3" s="1"/>
  <c r="J664" i="3"/>
  <c r="M664" i="3" s="1"/>
  <c r="I664" i="3"/>
  <c r="L664" i="3" s="1"/>
  <c r="J663" i="3"/>
  <c r="M663" i="3" s="1"/>
  <c r="I663" i="3"/>
  <c r="L663" i="3" s="1"/>
  <c r="J662" i="3"/>
  <c r="M662" i="3" s="1"/>
  <c r="I662" i="3"/>
  <c r="L662" i="3" s="1"/>
  <c r="J661" i="3"/>
  <c r="M661" i="3" s="1"/>
  <c r="I661" i="3"/>
  <c r="L661" i="3" s="1"/>
  <c r="J660" i="3"/>
  <c r="M660" i="3" s="1"/>
  <c r="I660" i="3"/>
  <c r="L660" i="3" s="1"/>
  <c r="J659" i="3"/>
  <c r="M659" i="3" s="1"/>
  <c r="I659" i="3"/>
  <c r="L659" i="3" s="1"/>
  <c r="J658" i="3"/>
  <c r="M658" i="3" s="1"/>
  <c r="I658" i="3"/>
  <c r="L658" i="3" s="1"/>
  <c r="J657" i="3"/>
  <c r="M657" i="3" s="1"/>
  <c r="I657" i="3"/>
  <c r="L657" i="3" s="1"/>
  <c r="J656" i="3"/>
  <c r="M656" i="3" s="1"/>
  <c r="I656" i="3"/>
  <c r="L656" i="3" s="1"/>
  <c r="J655" i="3"/>
  <c r="M655" i="3" s="1"/>
  <c r="I655" i="3"/>
  <c r="L655" i="3" s="1"/>
  <c r="J654" i="3"/>
  <c r="M654" i="3" s="1"/>
  <c r="I654" i="3"/>
  <c r="L654" i="3" s="1"/>
  <c r="J653" i="3"/>
  <c r="M653" i="3" s="1"/>
  <c r="I653" i="3"/>
  <c r="L653" i="3" s="1"/>
  <c r="J652" i="3"/>
  <c r="M652" i="3" s="1"/>
  <c r="I652" i="3"/>
  <c r="L652" i="3" s="1"/>
  <c r="J651" i="3"/>
  <c r="M651" i="3" s="1"/>
  <c r="I651" i="3"/>
  <c r="L651" i="3" s="1"/>
  <c r="J650" i="3"/>
  <c r="M650" i="3" s="1"/>
  <c r="I650" i="3"/>
  <c r="L650" i="3" s="1"/>
  <c r="J649" i="3"/>
  <c r="M649" i="3" s="1"/>
  <c r="I649" i="3"/>
  <c r="L649" i="3" s="1"/>
  <c r="J648" i="3"/>
  <c r="M648" i="3" s="1"/>
  <c r="I648" i="3"/>
  <c r="L648" i="3" s="1"/>
  <c r="J647" i="3"/>
  <c r="M647" i="3" s="1"/>
  <c r="I647" i="3"/>
  <c r="L647" i="3" s="1"/>
  <c r="J646" i="3"/>
  <c r="M646" i="3" s="1"/>
  <c r="I646" i="3"/>
  <c r="L646" i="3" s="1"/>
  <c r="J645" i="3"/>
  <c r="M645" i="3" s="1"/>
  <c r="I645" i="3"/>
  <c r="L645" i="3" s="1"/>
  <c r="J644" i="3"/>
  <c r="M644" i="3" s="1"/>
  <c r="I644" i="3"/>
  <c r="L644" i="3" s="1"/>
  <c r="J643" i="3"/>
  <c r="M643" i="3" s="1"/>
  <c r="I643" i="3"/>
  <c r="L643" i="3" s="1"/>
  <c r="J642" i="3"/>
  <c r="M642" i="3" s="1"/>
  <c r="I642" i="3"/>
  <c r="L642" i="3" s="1"/>
  <c r="J641" i="3"/>
  <c r="M641" i="3" s="1"/>
  <c r="I641" i="3"/>
  <c r="L641" i="3" s="1"/>
  <c r="J640" i="3"/>
  <c r="M640" i="3" s="1"/>
  <c r="I640" i="3"/>
  <c r="L640" i="3" s="1"/>
  <c r="J639" i="3"/>
  <c r="M639" i="3" s="1"/>
  <c r="I639" i="3"/>
  <c r="L639" i="3" s="1"/>
  <c r="J638" i="3"/>
  <c r="M638" i="3" s="1"/>
  <c r="I638" i="3"/>
  <c r="L638" i="3" s="1"/>
  <c r="J637" i="3"/>
  <c r="M637" i="3" s="1"/>
  <c r="I637" i="3"/>
  <c r="L637" i="3" s="1"/>
  <c r="J636" i="3"/>
  <c r="M636" i="3" s="1"/>
  <c r="I636" i="3"/>
  <c r="L636" i="3" s="1"/>
  <c r="J635" i="3"/>
  <c r="M635" i="3" s="1"/>
  <c r="I635" i="3"/>
  <c r="L635" i="3" s="1"/>
  <c r="J634" i="3"/>
  <c r="M634" i="3" s="1"/>
  <c r="I634" i="3"/>
  <c r="L634" i="3" s="1"/>
  <c r="K634" i="3" s="1"/>
  <c r="J633" i="3"/>
  <c r="M633" i="3" s="1"/>
  <c r="I633" i="3"/>
  <c r="L633" i="3" s="1"/>
  <c r="J632" i="3"/>
  <c r="M632" i="3" s="1"/>
  <c r="I632" i="3"/>
  <c r="L632" i="3" s="1"/>
  <c r="J631" i="3"/>
  <c r="M631" i="3" s="1"/>
  <c r="I631" i="3"/>
  <c r="L631" i="3" s="1"/>
  <c r="J630" i="3"/>
  <c r="M630" i="3" s="1"/>
  <c r="I630" i="3"/>
  <c r="L630" i="3" s="1"/>
  <c r="J629" i="3"/>
  <c r="M629" i="3" s="1"/>
  <c r="I629" i="3"/>
  <c r="L629" i="3" s="1"/>
  <c r="J628" i="3"/>
  <c r="M628" i="3" s="1"/>
  <c r="I628" i="3"/>
  <c r="L628" i="3" s="1"/>
  <c r="J627" i="3"/>
  <c r="M627" i="3" s="1"/>
  <c r="I627" i="3"/>
  <c r="L627" i="3" s="1"/>
  <c r="J626" i="3"/>
  <c r="M626" i="3" s="1"/>
  <c r="I626" i="3"/>
  <c r="L626" i="3" s="1"/>
  <c r="J625" i="3"/>
  <c r="M625" i="3" s="1"/>
  <c r="I625" i="3"/>
  <c r="L625" i="3" s="1"/>
  <c r="J624" i="3"/>
  <c r="M624" i="3" s="1"/>
  <c r="I624" i="3"/>
  <c r="L624" i="3" s="1"/>
  <c r="J623" i="3"/>
  <c r="M623" i="3" s="1"/>
  <c r="I623" i="3"/>
  <c r="L623" i="3" s="1"/>
  <c r="J622" i="3"/>
  <c r="M622" i="3" s="1"/>
  <c r="I622" i="3"/>
  <c r="L622" i="3" s="1"/>
  <c r="J621" i="3"/>
  <c r="M621" i="3" s="1"/>
  <c r="I621" i="3"/>
  <c r="L621" i="3" s="1"/>
  <c r="J620" i="3"/>
  <c r="M620" i="3" s="1"/>
  <c r="I620" i="3"/>
  <c r="L620" i="3" s="1"/>
  <c r="J619" i="3"/>
  <c r="M619" i="3" s="1"/>
  <c r="I619" i="3"/>
  <c r="L619" i="3" s="1"/>
  <c r="J618" i="3"/>
  <c r="M618" i="3" s="1"/>
  <c r="I618" i="3"/>
  <c r="L618" i="3" s="1"/>
  <c r="J617" i="3"/>
  <c r="M617" i="3" s="1"/>
  <c r="I617" i="3"/>
  <c r="L617" i="3" s="1"/>
  <c r="J616" i="3"/>
  <c r="M616" i="3" s="1"/>
  <c r="I616" i="3"/>
  <c r="L616" i="3" s="1"/>
  <c r="J615" i="3"/>
  <c r="M615" i="3" s="1"/>
  <c r="I615" i="3"/>
  <c r="L615" i="3" s="1"/>
  <c r="J614" i="3"/>
  <c r="M614" i="3" s="1"/>
  <c r="I614" i="3"/>
  <c r="L614" i="3" s="1"/>
  <c r="J613" i="3"/>
  <c r="M613" i="3" s="1"/>
  <c r="I613" i="3"/>
  <c r="L613" i="3" s="1"/>
  <c r="J612" i="3"/>
  <c r="M612" i="3" s="1"/>
  <c r="I612" i="3"/>
  <c r="L612" i="3" s="1"/>
  <c r="J611" i="3"/>
  <c r="M611" i="3" s="1"/>
  <c r="I611" i="3"/>
  <c r="L611" i="3" s="1"/>
  <c r="J610" i="3"/>
  <c r="M610" i="3" s="1"/>
  <c r="I610" i="3"/>
  <c r="L610" i="3" s="1"/>
  <c r="J609" i="3"/>
  <c r="M609" i="3" s="1"/>
  <c r="I609" i="3"/>
  <c r="L609" i="3" s="1"/>
  <c r="J608" i="3"/>
  <c r="M608" i="3" s="1"/>
  <c r="I608" i="3"/>
  <c r="L608" i="3" s="1"/>
  <c r="J607" i="3"/>
  <c r="M607" i="3" s="1"/>
  <c r="I607" i="3"/>
  <c r="L607" i="3" s="1"/>
  <c r="J606" i="3"/>
  <c r="M606" i="3" s="1"/>
  <c r="I606" i="3"/>
  <c r="L606" i="3" s="1"/>
  <c r="J605" i="3"/>
  <c r="M605" i="3" s="1"/>
  <c r="I605" i="3"/>
  <c r="L605" i="3" s="1"/>
  <c r="J604" i="3"/>
  <c r="M604" i="3" s="1"/>
  <c r="I604" i="3"/>
  <c r="L604" i="3" s="1"/>
  <c r="J603" i="3"/>
  <c r="M603" i="3" s="1"/>
  <c r="I603" i="3"/>
  <c r="L603" i="3" s="1"/>
  <c r="J602" i="3"/>
  <c r="M602" i="3" s="1"/>
  <c r="I602" i="3"/>
  <c r="L602" i="3" s="1"/>
  <c r="J601" i="3"/>
  <c r="M601" i="3" s="1"/>
  <c r="I601" i="3"/>
  <c r="L601" i="3" s="1"/>
  <c r="J600" i="3"/>
  <c r="M600" i="3" s="1"/>
  <c r="I600" i="3"/>
  <c r="L600" i="3" s="1"/>
  <c r="J599" i="3"/>
  <c r="M599" i="3" s="1"/>
  <c r="I599" i="3"/>
  <c r="L599" i="3" s="1"/>
  <c r="J598" i="3"/>
  <c r="M598" i="3" s="1"/>
  <c r="I598" i="3"/>
  <c r="L598" i="3" s="1"/>
  <c r="J597" i="3"/>
  <c r="M597" i="3" s="1"/>
  <c r="I597" i="3"/>
  <c r="L597" i="3" s="1"/>
  <c r="J596" i="3"/>
  <c r="M596" i="3" s="1"/>
  <c r="I596" i="3"/>
  <c r="L596" i="3" s="1"/>
  <c r="J595" i="3"/>
  <c r="M595" i="3" s="1"/>
  <c r="I595" i="3"/>
  <c r="L595" i="3" s="1"/>
  <c r="J594" i="3"/>
  <c r="M594" i="3" s="1"/>
  <c r="I594" i="3"/>
  <c r="L594" i="3" s="1"/>
  <c r="J593" i="3"/>
  <c r="M593" i="3" s="1"/>
  <c r="I593" i="3"/>
  <c r="L593" i="3" s="1"/>
  <c r="J592" i="3"/>
  <c r="M592" i="3" s="1"/>
  <c r="I592" i="3"/>
  <c r="L592" i="3" s="1"/>
  <c r="J591" i="3"/>
  <c r="M591" i="3" s="1"/>
  <c r="I591" i="3"/>
  <c r="L591" i="3" s="1"/>
  <c r="J590" i="3"/>
  <c r="M590" i="3" s="1"/>
  <c r="I590" i="3"/>
  <c r="L590" i="3" s="1"/>
  <c r="J589" i="3"/>
  <c r="M589" i="3" s="1"/>
  <c r="I589" i="3"/>
  <c r="L589" i="3" s="1"/>
  <c r="J588" i="3"/>
  <c r="M588" i="3" s="1"/>
  <c r="I588" i="3"/>
  <c r="L588" i="3" s="1"/>
  <c r="J587" i="3"/>
  <c r="M587" i="3" s="1"/>
  <c r="I587" i="3"/>
  <c r="L587" i="3" s="1"/>
  <c r="J586" i="3"/>
  <c r="M586" i="3" s="1"/>
  <c r="I586" i="3"/>
  <c r="L586" i="3" s="1"/>
  <c r="J585" i="3"/>
  <c r="M585" i="3" s="1"/>
  <c r="I585" i="3"/>
  <c r="L585" i="3" s="1"/>
  <c r="J584" i="3"/>
  <c r="M584" i="3" s="1"/>
  <c r="I584" i="3"/>
  <c r="L584" i="3" s="1"/>
  <c r="J583" i="3"/>
  <c r="M583" i="3" s="1"/>
  <c r="I583" i="3"/>
  <c r="L583" i="3" s="1"/>
  <c r="J582" i="3"/>
  <c r="M582" i="3" s="1"/>
  <c r="I582" i="3"/>
  <c r="L582" i="3" s="1"/>
  <c r="J581" i="3"/>
  <c r="M581" i="3" s="1"/>
  <c r="I581" i="3"/>
  <c r="L581" i="3" s="1"/>
  <c r="J580" i="3"/>
  <c r="M580" i="3" s="1"/>
  <c r="I580" i="3"/>
  <c r="L580" i="3" s="1"/>
  <c r="J579" i="3"/>
  <c r="M579" i="3" s="1"/>
  <c r="I579" i="3"/>
  <c r="L579" i="3" s="1"/>
  <c r="J578" i="3"/>
  <c r="M578" i="3" s="1"/>
  <c r="I578" i="3"/>
  <c r="L578" i="3" s="1"/>
  <c r="J577" i="3"/>
  <c r="M577" i="3" s="1"/>
  <c r="I577" i="3"/>
  <c r="L577" i="3" s="1"/>
  <c r="J576" i="3"/>
  <c r="M576" i="3" s="1"/>
  <c r="I576" i="3"/>
  <c r="L576" i="3" s="1"/>
  <c r="J575" i="3"/>
  <c r="M575" i="3" s="1"/>
  <c r="I575" i="3"/>
  <c r="L575" i="3" s="1"/>
  <c r="J574" i="3"/>
  <c r="M574" i="3" s="1"/>
  <c r="I574" i="3"/>
  <c r="L574" i="3" s="1"/>
  <c r="J573" i="3"/>
  <c r="M573" i="3" s="1"/>
  <c r="I573" i="3"/>
  <c r="L573" i="3" s="1"/>
  <c r="J572" i="3"/>
  <c r="M572" i="3" s="1"/>
  <c r="I572" i="3"/>
  <c r="L572" i="3" s="1"/>
  <c r="J571" i="3"/>
  <c r="M571" i="3" s="1"/>
  <c r="I571" i="3"/>
  <c r="L571" i="3" s="1"/>
  <c r="J570" i="3"/>
  <c r="M570" i="3" s="1"/>
  <c r="I570" i="3"/>
  <c r="L570" i="3" s="1"/>
  <c r="J569" i="3"/>
  <c r="M569" i="3" s="1"/>
  <c r="I569" i="3"/>
  <c r="L569" i="3" s="1"/>
  <c r="J568" i="3"/>
  <c r="M568" i="3" s="1"/>
  <c r="I568" i="3"/>
  <c r="L568" i="3" s="1"/>
  <c r="J567" i="3"/>
  <c r="M567" i="3" s="1"/>
  <c r="I567" i="3"/>
  <c r="L567" i="3" s="1"/>
  <c r="J566" i="3"/>
  <c r="M566" i="3" s="1"/>
  <c r="I566" i="3"/>
  <c r="L566" i="3" s="1"/>
  <c r="J565" i="3"/>
  <c r="M565" i="3" s="1"/>
  <c r="I565" i="3"/>
  <c r="L565" i="3" s="1"/>
  <c r="J564" i="3"/>
  <c r="M564" i="3" s="1"/>
  <c r="I564" i="3"/>
  <c r="L564" i="3" s="1"/>
  <c r="J563" i="3"/>
  <c r="M563" i="3" s="1"/>
  <c r="I563" i="3"/>
  <c r="L563" i="3" s="1"/>
  <c r="J562" i="3"/>
  <c r="M562" i="3" s="1"/>
  <c r="I562" i="3"/>
  <c r="L562" i="3" s="1"/>
  <c r="J561" i="3"/>
  <c r="M561" i="3" s="1"/>
  <c r="I561" i="3"/>
  <c r="L561" i="3" s="1"/>
  <c r="J560" i="3"/>
  <c r="M560" i="3" s="1"/>
  <c r="I560" i="3"/>
  <c r="L560" i="3" s="1"/>
  <c r="J559" i="3"/>
  <c r="M559" i="3" s="1"/>
  <c r="I559" i="3"/>
  <c r="L559" i="3" s="1"/>
  <c r="J558" i="3"/>
  <c r="M558" i="3" s="1"/>
  <c r="I558" i="3"/>
  <c r="L558" i="3" s="1"/>
  <c r="J557" i="3"/>
  <c r="M557" i="3" s="1"/>
  <c r="I557" i="3"/>
  <c r="L557" i="3" s="1"/>
  <c r="J556" i="3"/>
  <c r="M556" i="3" s="1"/>
  <c r="I556" i="3"/>
  <c r="L556" i="3" s="1"/>
  <c r="J555" i="3"/>
  <c r="M555" i="3" s="1"/>
  <c r="I555" i="3"/>
  <c r="L555" i="3" s="1"/>
  <c r="J554" i="3"/>
  <c r="M554" i="3" s="1"/>
  <c r="I554" i="3"/>
  <c r="L554" i="3" s="1"/>
  <c r="J553" i="3"/>
  <c r="M553" i="3" s="1"/>
  <c r="I553" i="3"/>
  <c r="L553" i="3" s="1"/>
  <c r="J552" i="3"/>
  <c r="M552" i="3" s="1"/>
  <c r="I552" i="3"/>
  <c r="L552" i="3" s="1"/>
  <c r="J551" i="3"/>
  <c r="M551" i="3" s="1"/>
  <c r="I551" i="3"/>
  <c r="L551" i="3" s="1"/>
  <c r="J550" i="3"/>
  <c r="M550" i="3" s="1"/>
  <c r="I550" i="3"/>
  <c r="L550" i="3" s="1"/>
  <c r="J549" i="3"/>
  <c r="M549" i="3" s="1"/>
  <c r="I549" i="3"/>
  <c r="L549" i="3" s="1"/>
  <c r="J548" i="3"/>
  <c r="M548" i="3" s="1"/>
  <c r="I548" i="3"/>
  <c r="L548" i="3" s="1"/>
  <c r="J547" i="3"/>
  <c r="M547" i="3" s="1"/>
  <c r="I547" i="3"/>
  <c r="L547" i="3" s="1"/>
  <c r="J546" i="3"/>
  <c r="M546" i="3" s="1"/>
  <c r="I546" i="3"/>
  <c r="L546" i="3" s="1"/>
  <c r="J545" i="3"/>
  <c r="M545" i="3" s="1"/>
  <c r="I545" i="3"/>
  <c r="L545" i="3" s="1"/>
  <c r="J544" i="3"/>
  <c r="M544" i="3" s="1"/>
  <c r="I544" i="3"/>
  <c r="L544" i="3" s="1"/>
  <c r="J543" i="3"/>
  <c r="M543" i="3" s="1"/>
  <c r="I543" i="3"/>
  <c r="L543" i="3" s="1"/>
  <c r="J542" i="3"/>
  <c r="M542" i="3" s="1"/>
  <c r="I542" i="3"/>
  <c r="L542" i="3" s="1"/>
  <c r="J541" i="3"/>
  <c r="M541" i="3" s="1"/>
  <c r="I541" i="3"/>
  <c r="L541" i="3" s="1"/>
  <c r="J540" i="3"/>
  <c r="M540" i="3" s="1"/>
  <c r="I540" i="3"/>
  <c r="L540" i="3" s="1"/>
  <c r="J539" i="3"/>
  <c r="M539" i="3" s="1"/>
  <c r="I539" i="3"/>
  <c r="L539" i="3" s="1"/>
  <c r="J538" i="3"/>
  <c r="M538" i="3" s="1"/>
  <c r="I538" i="3"/>
  <c r="L538" i="3" s="1"/>
  <c r="J537" i="3"/>
  <c r="M537" i="3" s="1"/>
  <c r="I537" i="3"/>
  <c r="L537" i="3" s="1"/>
  <c r="J536" i="3"/>
  <c r="M536" i="3" s="1"/>
  <c r="I536" i="3"/>
  <c r="L536" i="3" s="1"/>
  <c r="J535" i="3"/>
  <c r="M535" i="3" s="1"/>
  <c r="I535" i="3"/>
  <c r="L535" i="3" s="1"/>
  <c r="J534" i="3"/>
  <c r="M534" i="3" s="1"/>
  <c r="I534" i="3"/>
  <c r="L534" i="3" s="1"/>
  <c r="J533" i="3"/>
  <c r="M533" i="3" s="1"/>
  <c r="I533" i="3"/>
  <c r="L533" i="3" s="1"/>
  <c r="J532" i="3"/>
  <c r="M532" i="3" s="1"/>
  <c r="I532" i="3"/>
  <c r="L532" i="3" s="1"/>
  <c r="J531" i="3"/>
  <c r="M531" i="3" s="1"/>
  <c r="I531" i="3"/>
  <c r="L531" i="3" s="1"/>
  <c r="J530" i="3"/>
  <c r="M530" i="3" s="1"/>
  <c r="I530" i="3"/>
  <c r="L530" i="3" s="1"/>
  <c r="J529" i="3"/>
  <c r="M529" i="3" s="1"/>
  <c r="I529" i="3"/>
  <c r="L529" i="3" s="1"/>
  <c r="J528" i="3"/>
  <c r="M528" i="3" s="1"/>
  <c r="I528" i="3"/>
  <c r="L528" i="3" s="1"/>
  <c r="J527" i="3"/>
  <c r="M527" i="3" s="1"/>
  <c r="I527" i="3"/>
  <c r="L527" i="3" s="1"/>
  <c r="J526" i="3"/>
  <c r="M526" i="3" s="1"/>
  <c r="I526" i="3"/>
  <c r="L526" i="3" s="1"/>
  <c r="J525" i="3"/>
  <c r="M525" i="3" s="1"/>
  <c r="I525" i="3"/>
  <c r="L525" i="3" s="1"/>
  <c r="J524" i="3"/>
  <c r="M524" i="3" s="1"/>
  <c r="I524" i="3"/>
  <c r="L524" i="3" s="1"/>
  <c r="J523" i="3"/>
  <c r="M523" i="3" s="1"/>
  <c r="I523" i="3"/>
  <c r="L523" i="3" s="1"/>
  <c r="J522" i="3"/>
  <c r="M522" i="3" s="1"/>
  <c r="I522" i="3"/>
  <c r="L522" i="3" s="1"/>
  <c r="J521" i="3"/>
  <c r="M521" i="3" s="1"/>
  <c r="I521" i="3"/>
  <c r="L521" i="3" s="1"/>
  <c r="J520" i="3"/>
  <c r="M520" i="3" s="1"/>
  <c r="I520" i="3"/>
  <c r="L520" i="3" s="1"/>
  <c r="J519" i="3"/>
  <c r="M519" i="3" s="1"/>
  <c r="I519" i="3"/>
  <c r="L519" i="3" s="1"/>
  <c r="J518" i="3"/>
  <c r="M518" i="3" s="1"/>
  <c r="I518" i="3"/>
  <c r="L518" i="3" s="1"/>
  <c r="J517" i="3"/>
  <c r="M517" i="3" s="1"/>
  <c r="I517" i="3"/>
  <c r="L517" i="3" s="1"/>
  <c r="J516" i="3"/>
  <c r="M516" i="3" s="1"/>
  <c r="I516" i="3"/>
  <c r="L516" i="3" s="1"/>
  <c r="J515" i="3"/>
  <c r="M515" i="3" s="1"/>
  <c r="I515" i="3"/>
  <c r="L515" i="3" s="1"/>
  <c r="J514" i="3"/>
  <c r="M514" i="3" s="1"/>
  <c r="I514" i="3"/>
  <c r="L514" i="3" s="1"/>
  <c r="J513" i="3"/>
  <c r="M513" i="3" s="1"/>
  <c r="I513" i="3"/>
  <c r="L513" i="3" s="1"/>
  <c r="J512" i="3"/>
  <c r="M512" i="3" s="1"/>
  <c r="I512" i="3"/>
  <c r="L512" i="3" s="1"/>
  <c r="J511" i="3"/>
  <c r="M511" i="3" s="1"/>
  <c r="I511" i="3"/>
  <c r="L511" i="3" s="1"/>
  <c r="J510" i="3"/>
  <c r="M510" i="3" s="1"/>
  <c r="I510" i="3"/>
  <c r="L510" i="3" s="1"/>
  <c r="J509" i="3"/>
  <c r="M509" i="3" s="1"/>
  <c r="I509" i="3"/>
  <c r="L509" i="3" s="1"/>
  <c r="J508" i="3"/>
  <c r="M508" i="3" s="1"/>
  <c r="I508" i="3"/>
  <c r="L508" i="3" s="1"/>
  <c r="J507" i="3"/>
  <c r="M507" i="3" s="1"/>
  <c r="I507" i="3"/>
  <c r="L507" i="3" s="1"/>
  <c r="J506" i="3"/>
  <c r="M506" i="3" s="1"/>
  <c r="I506" i="3"/>
  <c r="L506" i="3" s="1"/>
  <c r="J505" i="3"/>
  <c r="M505" i="3" s="1"/>
  <c r="I505" i="3"/>
  <c r="L505" i="3" s="1"/>
  <c r="J504" i="3"/>
  <c r="M504" i="3" s="1"/>
  <c r="I504" i="3"/>
  <c r="L504" i="3" s="1"/>
  <c r="J503" i="3"/>
  <c r="M503" i="3" s="1"/>
  <c r="I503" i="3"/>
  <c r="L503" i="3" s="1"/>
  <c r="J502" i="3"/>
  <c r="M502" i="3" s="1"/>
  <c r="I502" i="3"/>
  <c r="L502" i="3" s="1"/>
  <c r="J501" i="3"/>
  <c r="M501" i="3" s="1"/>
  <c r="I501" i="3"/>
  <c r="L501" i="3" s="1"/>
  <c r="J500" i="3"/>
  <c r="M500" i="3" s="1"/>
  <c r="I500" i="3"/>
  <c r="L500" i="3" s="1"/>
  <c r="J499" i="3"/>
  <c r="M499" i="3" s="1"/>
  <c r="I499" i="3"/>
  <c r="L499" i="3" s="1"/>
  <c r="J498" i="3"/>
  <c r="M498" i="3" s="1"/>
  <c r="I498" i="3"/>
  <c r="L498" i="3" s="1"/>
  <c r="J497" i="3"/>
  <c r="M497" i="3" s="1"/>
  <c r="I497" i="3"/>
  <c r="L497" i="3" s="1"/>
  <c r="J496" i="3"/>
  <c r="M496" i="3" s="1"/>
  <c r="I496" i="3"/>
  <c r="L496" i="3" s="1"/>
  <c r="J495" i="3"/>
  <c r="M495" i="3" s="1"/>
  <c r="I495" i="3"/>
  <c r="L495" i="3" s="1"/>
  <c r="J494" i="3"/>
  <c r="M494" i="3" s="1"/>
  <c r="I494" i="3"/>
  <c r="L494" i="3" s="1"/>
  <c r="J493" i="3"/>
  <c r="M493" i="3" s="1"/>
  <c r="I493" i="3"/>
  <c r="L493" i="3" s="1"/>
  <c r="J492" i="3"/>
  <c r="M492" i="3" s="1"/>
  <c r="I492" i="3"/>
  <c r="L492" i="3" s="1"/>
  <c r="J491" i="3"/>
  <c r="M491" i="3" s="1"/>
  <c r="I491" i="3"/>
  <c r="L491" i="3" s="1"/>
  <c r="J490" i="3"/>
  <c r="M490" i="3" s="1"/>
  <c r="I490" i="3"/>
  <c r="L490" i="3" s="1"/>
  <c r="J489" i="3"/>
  <c r="M489" i="3" s="1"/>
  <c r="I489" i="3"/>
  <c r="L489" i="3" s="1"/>
  <c r="J488" i="3"/>
  <c r="M488" i="3" s="1"/>
  <c r="I488" i="3"/>
  <c r="L488" i="3" s="1"/>
  <c r="J487" i="3"/>
  <c r="M487" i="3" s="1"/>
  <c r="I487" i="3"/>
  <c r="L487" i="3" s="1"/>
  <c r="J486" i="3"/>
  <c r="M486" i="3" s="1"/>
  <c r="I486" i="3"/>
  <c r="L486" i="3" s="1"/>
  <c r="J485" i="3"/>
  <c r="M485" i="3" s="1"/>
  <c r="I485" i="3"/>
  <c r="L485" i="3" s="1"/>
  <c r="J484" i="3"/>
  <c r="M484" i="3" s="1"/>
  <c r="I484" i="3"/>
  <c r="L484" i="3" s="1"/>
  <c r="J483" i="3"/>
  <c r="M483" i="3" s="1"/>
  <c r="I483" i="3"/>
  <c r="L483" i="3" s="1"/>
  <c r="J482" i="3"/>
  <c r="M482" i="3" s="1"/>
  <c r="I482" i="3"/>
  <c r="L482" i="3" s="1"/>
  <c r="J481" i="3"/>
  <c r="M481" i="3" s="1"/>
  <c r="I481" i="3"/>
  <c r="L481" i="3" s="1"/>
  <c r="J480" i="3"/>
  <c r="M480" i="3" s="1"/>
  <c r="I480" i="3"/>
  <c r="L480" i="3" s="1"/>
  <c r="J479" i="3"/>
  <c r="M479" i="3" s="1"/>
  <c r="I479" i="3"/>
  <c r="L479" i="3" s="1"/>
  <c r="J478" i="3"/>
  <c r="M478" i="3" s="1"/>
  <c r="I478" i="3"/>
  <c r="L478" i="3" s="1"/>
  <c r="J477" i="3"/>
  <c r="M477" i="3" s="1"/>
  <c r="I477" i="3"/>
  <c r="L477" i="3" s="1"/>
  <c r="J476" i="3"/>
  <c r="M476" i="3" s="1"/>
  <c r="I476" i="3"/>
  <c r="L476" i="3" s="1"/>
  <c r="J475" i="3"/>
  <c r="M475" i="3" s="1"/>
  <c r="I475" i="3"/>
  <c r="L475" i="3" s="1"/>
  <c r="J474" i="3"/>
  <c r="M474" i="3" s="1"/>
  <c r="I474" i="3"/>
  <c r="L474" i="3" s="1"/>
  <c r="J473" i="3"/>
  <c r="M473" i="3" s="1"/>
  <c r="I473" i="3"/>
  <c r="L473" i="3" s="1"/>
  <c r="J472" i="3"/>
  <c r="M472" i="3" s="1"/>
  <c r="I472" i="3"/>
  <c r="L472" i="3" s="1"/>
  <c r="J471" i="3"/>
  <c r="M471" i="3" s="1"/>
  <c r="I471" i="3"/>
  <c r="L471" i="3" s="1"/>
  <c r="J470" i="3"/>
  <c r="M470" i="3" s="1"/>
  <c r="I470" i="3"/>
  <c r="L470" i="3" s="1"/>
  <c r="J469" i="3"/>
  <c r="M469" i="3" s="1"/>
  <c r="I469" i="3"/>
  <c r="L469" i="3" s="1"/>
  <c r="J468" i="3"/>
  <c r="M468" i="3" s="1"/>
  <c r="I468" i="3"/>
  <c r="L468" i="3" s="1"/>
  <c r="J467" i="3"/>
  <c r="M467" i="3" s="1"/>
  <c r="I467" i="3"/>
  <c r="L467" i="3" s="1"/>
  <c r="J466" i="3"/>
  <c r="M466" i="3" s="1"/>
  <c r="I466" i="3"/>
  <c r="L466" i="3" s="1"/>
  <c r="J465" i="3"/>
  <c r="M465" i="3" s="1"/>
  <c r="I465" i="3"/>
  <c r="L465" i="3" s="1"/>
  <c r="J464" i="3"/>
  <c r="M464" i="3" s="1"/>
  <c r="I464" i="3"/>
  <c r="L464" i="3" s="1"/>
  <c r="J463" i="3"/>
  <c r="M463" i="3" s="1"/>
  <c r="I463" i="3"/>
  <c r="L463" i="3" s="1"/>
  <c r="J462" i="3"/>
  <c r="M462" i="3" s="1"/>
  <c r="I462" i="3"/>
  <c r="L462" i="3" s="1"/>
  <c r="J461" i="3"/>
  <c r="M461" i="3" s="1"/>
  <c r="I461" i="3"/>
  <c r="L461" i="3" s="1"/>
  <c r="J460" i="3"/>
  <c r="M460" i="3" s="1"/>
  <c r="I460" i="3"/>
  <c r="L460" i="3" s="1"/>
  <c r="J459" i="3"/>
  <c r="M459" i="3" s="1"/>
  <c r="I459" i="3"/>
  <c r="L459" i="3" s="1"/>
  <c r="J458" i="3"/>
  <c r="M458" i="3" s="1"/>
  <c r="I458" i="3"/>
  <c r="L458" i="3" s="1"/>
  <c r="J457" i="3"/>
  <c r="M457" i="3" s="1"/>
  <c r="I457" i="3"/>
  <c r="L457" i="3" s="1"/>
  <c r="J456" i="3"/>
  <c r="M456" i="3" s="1"/>
  <c r="I456" i="3"/>
  <c r="L456" i="3" s="1"/>
  <c r="J455" i="3"/>
  <c r="M455" i="3" s="1"/>
  <c r="I455" i="3"/>
  <c r="L455" i="3" s="1"/>
  <c r="J454" i="3"/>
  <c r="M454" i="3" s="1"/>
  <c r="I454" i="3"/>
  <c r="L454" i="3" s="1"/>
  <c r="J453" i="3"/>
  <c r="M453" i="3" s="1"/>
  <c r="I453" i="3"/>
  <c r="L453" i="3" s="1"/>
  <c r="J452" i="3"/>
  <c r="M452" i="3" s="1"/>
  <c r="I452" i="3"/>
  <c r="L452" i="3" s="1"/>
  <c r="J451" i="3"/>
  <c r="M451" i="3" s="1"/>
  <c r="I451" i="3"/>
  <c r="L451" i="3" s="1"/>
  <c r="J450" i="3"/>
  <c r="M450" i="3" s="1"/>
  <c r="I450" i="3"/>
  <c r="L450" i="3" s="1"/>
  <c r="J449" i="3"/>
  <c r="M449" i="3" s="1"/>
  <c r="I449" i="3"/>
  <c r="L449" i="3" s="1"/>
  <c r="J448" i="3"/>
  <c r="M448" i="3" s="1"/>
  <c r="I448" i="3"/>
  <c r="L448" i="3" s="1"/>
  <c r="J447" i="3"/>
  <c r="M447" i="3" s="1"/>
  <c r="I447" i="3"/>
  <c r="L447" i="3" s="1"/>
  <c r="J446" i="3"/>
  <c r="M446" i="3" s="1"/>
  <c r="I446" i="3"/>
  <c r="L446" i="3" s="1"/>
  <c r="J445" i="3"/>
  <c r="M445" i="3" s="1"/>
  <c r="I445" i="3"/>
  <c r="L445" i="3" s="1"/>
  <c r="J444" i="3"/>
  <c r="M444" i="3" s="1"/>
  <c r="I444" i="3"/>
  <c r="L444" i="3" s="1"/>
  <c r="J443" i="3"/>
  <c r="M443" i="3" s="1"/>
  <c r="I443" i="3"/>
  <c r="L443" i="3" s="1"/>
  <c r="J442" i="3"/>
  <c r="M442" i="3" s="1"/>
  <c r="I442" i="3"/>
  <c r="L442" i="3" s="1"/>
  <c r="J441" i="3"/>
  <c r="M441" i="3" s="1"/>
  <c r="I441" i="3"/>
  <c r="L441" i="3" s="1"/>
  <c r="J440" i="3"/>
  <c r="M440" i="3" s="1"/>
  <c r="I440" i="3"/>
  <c r="L440" i="3" s="1"/>
  <c r="J439" i="3"/>
  <c r="M439" i="3" s="1"/>
  <c r="I439" i="3"/>
  <c r="L439" i="3" s="1"/>
  <c r="J438" i="3"/>
  <c r="M438" i="3" s="1"/>
  <c r="I438" i="3"/>
  <c r="L438" i="3" s="1"/>
  <c r="J437" i="3"/>
  <c r="M437" i="3" s="1"/>
  <c r="I437" i="3"/>
  <c r="L437" i="3" s="1"/>
  <c r="J436" i="3"/>
  <c r="M436" i="3" s="1"/>
  <c r="I436" i="3"/>
  <c r="L436" i="3" s="1"/>
  <c r="J435" i="3"/>
  <c r="M435" i="3" s="1"/>
  <c r="I435" i="3"/>
  <c r="L435" i="3" s="1"/>
  <c r="J434" i="3"/>
  <c r="M434" i="3" s="1"/>
  <c r="I434" i="3"/>
  <c r="L434" i="3" s="1"/>
  <c r="J433" i="3"/>
  <c r="M433" i="3" s="1"/>
  <c r="I433" i="3"/>
  <c r="L433" i="3" s="1"/>
  <c r="J432" i="3"/>
  <c r="M432" i="3" s="1"/>
  <c r="I432" i="3"/>
  <c r="L432" i="3" s="1"/>
  <c r="J431" i="3"/>
  <c r="M431" i="3" s="1"/>
  <c r="I431" i="3"/>
  <c r="L431" i="3" s="1"/>
  <c r="J430" i="3"/>
  <c r="M430" i="3" s="1"/>
  <c r="I430" i="3"/>
  <c r="L430" i="3" s="1"/>
  <c r="J429" i="3"/>
  <c r="M429" i="3" s="1"/>
  <c r="I429" i="3"/>
  <c r="L429" i="3" s="1"/>
  <c r="J428" i="3"/>
  <c r="M428" i="3" s="1"/>
  <c r="I428" i="3"/>
  <c r="L428" i="3" s="1"/>
  <c r="J427" i="3"/>
  <c r="M427" i="3" s="1"/>
  <c r="I427" i="3"/>
  <c r="L427" i="3" s="1"/>
  <c r="J426" i="3"/>
  <c r="M426" i="3" s="1"/>
  <c r="I426" i="3"/>
  <c r="L426" i="3" s="1"/>
  <c r="J425" i="3"/>
  <c r="M425" i="3" s="1"/>
  <c r="I425" i="3"/>
  <c r="L425" i="3" s="1"/>
  <c r="J424" i="3"/>
  <c r="M424" i="3" s="1"/>
  <c r="I424" i="3"/>
  <c r="L424" i="3" s="1"/>
  <c r="J423" i="3"/>
  <c r="M423" i="3" s="1"/>
  <c r="I423" i="3"/>
  <c r="L423" i="3" s="1"/>
  <c r="J422" i="3"/>
  <c r="M422" i="3" s="1"/>
  <c r="I422" i="3"/>
  <c r="L422" i="3" s="1"/>
  <c r="J421" i="3"/>
  <c r="M421" i="3" s="1"/>
  <c r="I421" i="3"/>
  <c r="L421" i="3" s="1"/>
  <c r="J420" i="3"/>
  <c r="M420" i="3" s="1"/>
  <c r="I420" i="3"/>
  <c r="L420" i="3" s="1"/>
  <c r="J419" i="3"/>
  <c r="M419" i="3" s="1"/>
  <c r="I419" i="3"/>
  <c r="L419" i="3" s="1"/>
  <c r="J418" i="3"/>
  <c r="M418" i="3" s="1"/>
  <c r="I418" i="3"/>
  <c r="L418" i="3" s="1"/>
  <c r="J417" i="3"/>
  <c r="M417" i="3" s="1"/>
  <c r="I417" i="3"/>
  <c r="L417" i="3" s="1"/>
  <c r="J416" i="3"/>
  <c r="M416" i="3" s="1"/>
  <c r="I416" i="3"/>
  <c r="L416" i="3" s="1"/>
  <c r="J415" i="3"/>
  <c r="M415" i="3" s="1"/>
  <c r="I415" i="3"/>
  <c r="L415" i="3" s="1"/>
  <c r="J414" i="3"/>
  <c r="M414" i="3" s="1"/>
  <c r="I414" i="3"/>
  <c r="L414" i="3" s="1"/>
  <c r="J413" i="3"/>
  <c r="M413" i="3" s="1"/>
  <c r="I413" i="3"/>
  <c r="L413" i="3" s="1"/>
  <c r="J412" i="3"/>
  <c r="M412" i="3" s="1"/>
  <c r="I412" i="3"/>
  <c r="L412" i="3" s="1"/>
  <c r="J411" i="3"/>
  <c r="M411" i="3" s="1"/>
  <c r="I411" i="3"/>
  <c r="L411" i="3" s="1"/>
  <c r="J410" i="3"/>
  <c r="M410" i="3" s="1"/>
  <c r="I410" i="3"/>
  <c r="L410" i="3" s="1"/>
  <c r="J409" i="3"/>
  <c r="M409" i="3" s="1"/>
  <c r="I409" i="3"/>
  <c r="L409" i="3" s="1"/>
  <c r="J408" i="3"/>
  <c r="M408" i="3" s="1"/>
  <c r="I408" i="3"/>
  <c r="L408" i="3" s="1"/>
  <c r="J407" i="3"/>
  <c r="M407" i="3" s="1"/>
  <c r="I407" i="3"/>
  <c r="L407" i="3" s="1"/>
  <c r="J406" i="3"/>
  <c r="M406" i="3" s="1"/>
  <c r="I406" i="3"/>
  <c r="L406" i="3" s="1"/>
  <c r="J405" i="3"/>
  <c r="M405" i="3" s="1"/>
  <c r="I405" i="3"/>
  <c r="L405" i="3" s="1"/>
  <c r="J404" i="3"/>
  <c r="M404" i="3" s="1"/>
  <c r="I404" i="3"/>
  <c r="L404" i="3" s="1"/>
  <c r="J403" i="3"/>
  <c r="M403" i="3" s="1"/>
  <c r="I403" i="3"/>
  <c r="L403" i="3" s="1"/>
  <c r="J402" i="3"/>
  <c r="M402" i="3" s="1"/>
  <c r="I402" i="3"/>
  <c r="L402" i="3" s="1"/>
  <c r="J401" i="3"/>
  <c r="M401" i="3" s="1"/>
  <c r="I401" i="3"/>
  <c r="L401" i="3" s="1"/>
  <c r="J400" i="3"/>
  <c r="M400" i="3" s="1"/>
  <c r="I400" i="3"/>
  <c r="L400" i="3" s="1"/>
  <c r="J399" i="3"/>
  <c r="M399" i="3" s="1"/>
  <c r="I399" i="3"/>
  <c r="L399" i="3" s="1"/>
  <c r="J398" i="3"/>
  <c r="M398" i="3" s="1"/>
  <c r="I398" i="3"/>
  <c r="L398" i="3" s="1"/>
  <c r="J397" i="3"/>
  <c r="M397" i="3" s="1"/>
  <c r="I397" i="3"/>
  <c r="L397" i="3" s="1"/>
  <c r="J396" i="3"/>
  <c r="M396" i="3" s="1"/>
  <c r="I396" i="3"/>
  <c r="L396" i="3" s="1"/>
  <c r="J395" i="3"/>
  <c r="M395" i="3" s="1"/>
  <c r="I395" i="3"/>
  <c r="L395" i="3" s="1"/>
  <c r="J394" i="3"/>
  <c r="M394" i="3" s="1"/>
  <c r="I394" i="3"/>
  <c r="L394" i="3" s="1"/>
  <c r="J393" i="3"/>
  <c r="M393" i="3" s="1"/>
  <c r="I393" i="3"/>
  <c r="L393" i="3" s="1"/>
  <c r="J392" i="3"/>
  <c r="M392" i="3" s="1"/>
  <c r="I392" i="3"/>
  <c r="L392" i="3" s="1"/>
  <c r="J391" i="3"/>
  <c r="M391" i="3" s="1"/>
  <c r="I391" i="3"/>
  <c r="L391" i="3" s="1"/>
  <c r="J390" i="3"/>
  <c r="M390" i="3" s="1"/>
  <c r="I390" i="3"/>
  <c r="L390" i="3" s="1"/>
  <c r="J389" i="3"/>
  <c r="M389" i="3" s="1"/>
  <c r="I389" i="3"/>
  <c r="L389" i="3" s="1"/>
  <c r="J388" i="3"/>
  <c r="M388" i="3" s="1"/>
  <c r="I388" i="3"/>
  <c r="L388" i="3" s="1"/>
  <c r="J387" i="3"/>
  <c r="M387" i="3" s="1"/>
  <c r="I387" i="3"/>
  <c r="L387" i="3" s="1"/>
  <c r="J386" i="3"/>
  <c r="M386" i="3" s="1"/>
  <c r="I386" i="3"/>
  <c r="L386" i="3" s="1"/>
  <c r="J385" i="3"/>
  <c r="M385" i="3" s="1"/>
  <c r="I385" i="3"/>
  <c r="L385" i="3" s="1"/>
  <c r="J384" i="3"/>
  <c r="M384" i="3" s="1"/>
  <c r="I384" i="3"/>
  <c r="L384" i="3" s="1"/>
  <c r="J383" i="3"/>
  <c r="M383" i="3" s="1"/>
  <c r="I383" i="3"/>
  <c r="L383" i="3" s="1"/>
  <c r="J382" i="3"/>
  <c r="M382" i="3" s="1"/>
  <c r="I382" i="3"/>
  <c r="L382" i="3" s="1"/>
  <c r="J381" i="3"/>
  <c r="M381" i="3" s="1"/>
  <c r="I381" i="3"/>
  <c r="L381" i="3" s="1"/>
  <c r="J380" i="3"/>
  <c r="M380" i="3" s="1"/>
  <c r="I380" i="3"/>
  <c r="L380" i="3" s="1"/>
  <c r="J379" i="3"/>
  <c r="M379" i="3" s="1"/>
  <c r="I379" i="3"/>
  <c r="L379" i="3" s="1"/>
  <c r="J378" i="3"/>
  <c r="M378" i="3" s="1"/>
  <c r="I378" i="3"/>
  <c r="L378" i="3" s="1"/>
  <c r="J377" i="3"/>
  <c r="M377" i="3" s="1"/>
  <c r="I377" i="3"/>
  <c r="L377" i="3" s="1"/>
  <c r="J376" i="3"/>
  <c r="M376" i="3" s="1"/>
  <c r="I376" i="3"/>
  <c r="L376" i="3" s="1"/>
  <c r="J375" i="3"/>
  <c r="M375" i="3" s="1"/>
  <c r="I375" i="3"/>
  <c r="L375" i="3" s="1"/>
  <c r="J374" i="3"/>
  <c r="M374" i="3" s="1"/>
  <c r="I374" i="3"/>
  <c r="L374" i="3" s="1"/>
  <c r="J373" i="3"/>
  <c r="M373" i="3" s="1"/>
  <c r="I373" i="3"/>
  <c r="L373" i="3" s="1"/>
  <c r="J372" i="3"/>
  <c r="M372" i="3" s="1"/>
  <c r="I372" i="3"/>
  <c r="L372" i="3" s="1"/>
  <c r="J371" i="3"/>
  <c r="M371" i="3" s="1"/>
  <c r="I371" i="3"/>
  <c r="L371" i="3" s="1"/>
  <c r="J370" i="3"/>
  <c r="M370" i="3" s="1"/>
  <c r="I370" i="3"/>
  <c r="L370" i="3" s="1"/>
  <c r="J369" i="3"/>
  <c r="M369" i="3" s="1"/>
  <c r="I369" i="3"/>
  <c r="L369" i="3" s="1"/>
  <c r="J368" i="3"/>
  <c r="M368" i="3" s="1"/>
  <c r="I368" i="3"/>
  <c r="L368" i="3" s="1"/>
  <c r="J367" i="3"/>
  <c r="M367" i="3" s="1"/>
  <c r="I367" i="3"/>
  <c r="L367" i="3" s="1"/>
  <c r="J366" i="3"/>
  <c r="M366" i="3" s="1"/>
  <c r="I366" i="3"/>
  <c r="L366" i="3" s="1"/>
  <c r="J365" i="3"/>
  <c r="M365" i="3" s="1"/>
  <c r="I365" i="3"/>
  <c r="L365" i="3" s="1"/>
  <c r="J364" i="3"/>
  <c r="M364" i="3" s="1"/>
  <c r="I364" i="3"/>
  <c r="L364" i="3" s="1"/>
  <c r="J363" i="3"/>
  <c r="M363" i="3" s="1"/>
  <c r="I363" i="3"/>
  <c r="L363" i="3" s="1"/>
  <c r="J362" i="3"/>
  <c r="M362" i="3" s="1"/>
  <c r="I362" i="3"/>
  <c r="L362" i="3" s="1"/>
  <c r="J361" i="3"/>
  <c r="M361" i="3" s="1"/>
  <c r="I361" i="3"/>
  <c r="L361" i="3" s="1"/>
  <c r="J360" i="3"/>
  <c r="M360" i="3" s="1"/>
  <c r="I360" i="3"/>
  <c r="L360" i="3" s="1"/>
  <c r="J359" i="3"/>
  <c r="M359" i="3" s="1"/>
  <c r="I359" i="3"/>
  <c r="L359" i="3" s="1"/>
  <c r="J358" i="3"/>
  <c r="M358" i="3" s="1"/>
  <c r="I358" i="3"/>
  <c r="L358" i="3" s="1"/>
  <c r="J357" i="3"/>
  <c r="M357" i="3" s="1"/>
  <c r="I357" i="3"/>
  <c r="L357" i="3" s="1"/>
  <c r="J356" i="3"/>
  <c r="M356" i="3" s="1"/>
  <c r="I356" i="3"/>
  <c r="L356" i="3" s="1"/>
  <c r="J355" i="3"/>
  <c r="M355" i="3" s="1"/>
  <c r="I355" i="3"/>
  <c r="L355" i="3" s="1"/>
  <c r="J354" i="3"/>
  <c r="M354" i="3" s="1"/>
  <c r="I354" i="3"/>
  <c r="L354" i="3" s="1"/>
  <c r="J353" i="3"/>
  <c r="M353" i="3" s="1"/>
  <c r="I353" i="3"/>
  <c r="L353" i="3" s="1"/>
  <c r="J352" i="3"/>
  <c r="M352" i="3" s="1"/>
  <c r="I352" i="3"/>
  <c r="L352" i="3" s="1"/>
  <c r="J351" i="3"/>
  <c r="M351" i="3" s="1"/>
  <c r="I351" i="3"/>
  <c r="L351" i="3" s="1"/>
  <c r="J350" i="3"/>
  <c r="M350" i="3" s="1"/>
  <c r="I350" i="3"/>
  <c r="L350" i="3" s="1"/>
  <c r="J349" i="3"/>
  <c r="M349" i="3" s="1"/>
  <c r="I349" i="3"/>
  <c r="L349" i="3" s="1"/>
  <c r="J348" i="3"/>
  <c r="M348" i="3" s="1"/>
  <c r="I348" i="3"/>
  <c r="L348" i="3" s="1"/>
  <c r="J347" i="3"/>
  <c r="M347" i="3" s="1"/>
  <c r="I347" i="3"/>
  <c r="L347" i="3" s="1"/>
  <c r="J346" i="3"/>
  <c r="M346" i="3" s="1"/>
  <c r="I346" i="3"/>
  <c r="L346" i="3" s="1"/>
  <c r="J345" i="3"/>
  <c r="M345" i="3" s="1"/>
  <c r="I345" i="3"/>
  <c r="L345" i="3" s="1"/>
  <c r="J344" i="3"/>
  <c r="M344" i="3" s="1"/>
  <c r="I344" i="3"/>
  <c r="L344" i="3" s="1"/>
  <c r="J343" i="3"/>
  <c r="M343" i="3" s="1"/>
  <c r="I343" i="3"/>
  <c r="L343" i="3" s="1"/>
  <c r="J342" i="3"/>
  <c r="M342" i="3" s="1"/>
  <c r="I342" i="3"/>
  <c r="L342" i="3" s="1"/>
  <c r="J341" i="3"/>
  <c r="M341" i="3" s="1"/>
  <c r="I341" i="3"/>
  <c r="L341" i="3" s="1"/>
  <c r="J340" i="3"/>
  <c r="M340" i="3" s="1"/>
  <c r="I340" i="3"/>
  <c r="L340" i="3" s="1"/>
  <c r="K340" i="3" s="1"/>
  <c r="J339" i="3"/>
  <c r="M339" i="3" s="1"/>
  <c r="I339" i="3"/>
  <c r="L339" i="3" s="1"/>
  <c r="J338" i="3"/>
  <c r="M338" i="3" s="1"/>
  <c r="I338" i="3"/>
  <c r="L338" i="3" s="1"/>
  <c r="J337" i="3"/>
  <c r="M337" i="3" s="1"/>
  <c r="I337" i="3"/>
  <c r="L337" i="3" s="1"/>
  <c r="J336" i="3"/>
  <c r="M336" i="3" s="1"/>
  <c r="I336" i="3"/>
  <c r="L336" i="3" s="1"/>
  <c r="J335" i="3"/>
  <c r="M335" i="3" s="1"/>
  <c r="I335" i="3"/>
  <c r="L335" i="3" s="1"/>
  <c r="J334" i="3"/>
  <c r="M334" i="3" s="1"/>
  <c r="I334" i="3"/>
  <c r="L334" i="3" s="1"/>
  <c r="J333" i="3"/>
  <c r="M333" i="3" s="1"/>
  <c r="I333" i="3"/>
  <c r="L333" i="3" s="1"/>
  <c r="J332" i="3"/>
  <c r="M332" i="3" s="1"/>
  <c r="I332" i="3"/>
  <c r="L332" i="3" s="1"/>
  <c r="J331" i="3"/>
  <c r="M331" i="3" s="1"/>
  <c r="I331" i="3"/>
  <c r="L331" i="3" s="1"/>
  <c r="J330" i="3"/>
  <c r="M330" i="3" s="1"/>
  <c r="I330" i="3"/>
  <c r="L330" i="3" s="1"/>
  <c r="J329" i="3"/>
  <c r="M329" i="3" s="1"/>
  <c r="I329" i="3"/>
  <c r="L329" i="3" s="1"/>
  <c r="J328" i="3"/>
  <c r="M328" i="3" s="1"/>
  <c r="I328" i="3"/>
  <c r="L328" i="3" s="1"/>
  <c r="J327" i="3"/>
  <c r="M327" i="3" s="1"/>
  <c r="I327" i="3"/>
  <c r="L327" i="3" s="1"/>
  <c r="J326" i="3"/>
  <c r="M326" i="3" s="1"/>
  <c r="I326" i="3"/>
  <c r="L326" i="3" s="1"/>
  <c r="J325" i="3"/>
  <c r="M325" i="3" s="1"/>
  <c r="I325" i="3"/>
  <c r="L325" i="3" s="1"/>
  <c r="J324" i="3"/>
  <c r="M324" i="3" s="1"/>
  <c r="I324" i="3"/>
  <c r="L324" i="3" s="1"/>
  <c r="J323" i="3"/>
  <c r="M323" i="3" s="1"/>
  <c r="I323" i="3"/>
  <c r="L323" i="3" s="1"/>
  <c r="J322" i="3"/>
  <c r="M322" i="3" s="1"/>
  <c r="I322" i="3"/>
  <c r="L322" i="3" s="1"/>
  <c r="J321" i="3"/>
  <c r="M321" i="3" s="1"/>
  <c r="I321" i="3"/>
  <c r="L321" i="3" s="1"/>
  <c r="J320" i="3"/>
  <c r="M320" i="3" s="1"/>
  <c r="I320" i="3"/>
  <c r="L320" i="3" s="1"/>
  <c r="J319" i="3"/>
  <c r="M319" i="3" s="1"/>
  <c r="I319" i="3"/>
  <c r="L319" i="3" s="1"/>
  <c r="J318" i="3"/>
  <c r="M318" i="3" s="1"/>
  <c r="I318" i="3"/>
  <c r="L318" i="3" s="1"/>
  <c r="J317" i="3"/>
  <c r="M317" i="3" s="1"/>
  <c r="I317" i="3"/>
  <c r="L317" i="3" s="1"/>
  <c r="J316" i="3"/>
  <c r="M316" i="3" s="1"/>
  <c r="I316" i="3"/>
  <c r="L316" i="3" s="1"/>
  <c r="J315" i="3"/>
  <c r="M315" i="3" s="1"/>
  <c r="I315" i="3"/>
  <c r="L315" i="3" s="1"/>
  <c r="J314" i="3"/>
  <c r="M314" i="3" s="1"/>
  <c r="I314" i="3"/>
  <c r="L314" i="3" s="1"/>
  <c r="J313" i="3"/>
  <c r="M313" i="3" s="1"/>
  <c r="I313" i="3"/>
  <c r="L313" i="3" s="1"/>
  <c r="J312" i="3"/>
  <c r="M312" i="3" s="1"/>
  <c r="I312" i="3"/>
  <c r="L312" i="3" s="1"/>
  <c r="J311" i="3"/>
  <c r="M311" i="3" s="1"/>
  <c r="I311" i="3"/>
  <c r="L311" i="3" s="1"/>
  <c r="J310" i="3"/>
  <c r="M310" i="3" s="1"/>
  <c r="I310" i="3"/>
  <c r="L310" i="3" s="1"/>
  <c r="J309" i="3"/>
  <c r="M309" i="3" s="1"/>
  <c r="I309" i="3"/>
  <c r="L309" i="3" s="1"/>
  <c r="J308" i="3"/>
  <c r="M308" i="3" s="1"/>
  <c r="I308" i="3"/>
  <c r="L308" i="3" s="1"/>
  <c r="J307" i="3"/>
  <c r="M307" i="3" s="1"/>
  <c r="I307" i="3"/>
  <c r="L307" i="3" s="1"/>
  <c r="K307" i="3" s="1"/>
  <c r="J306" i="3"/>
  <c r="M306" i="3" s="1"/>
  <c r="I306" i="3"/>
  <c r="L306" i="3" s="1"/>
  <c r="J305" i="3"/>
  <c r="M305" i="3" s="1"/>
  <c r="I305" i="3"/>
  <c r="L305" i="3" s="1"/>
  <c r="J304" i="3"/>
  <c r="M304" i="3" s="1"/>
  <c r="I304" i="3"/>
  <c r="L304" i="3" s="1"/>
  <c r="J303" i="3"/>
  <c r="M303" i="3" s="1"/>
  <c r="I303" i="3"/>
  <c r="L303" i="3" s="1"/>
  <c r="J302" i="3"/>
  <c r="M302" i="3" s="1"/>
  <c r="I302" i="3"/>
  <c r="L302" i="3" s="1"/>
  <c r="J301" i="3"/>
  <c r="M301" i="3" s="1"/>
  <c r="I301" i="3"/>
  <c r="L301" i="3" s="1"/>
  <c r="J300" i="3"/>
  <c r="M300" i="3" s="1"/>
  <c r="I300" i="3"/>
  <c r="L300" i="3" s="1"/>
  <c r="J299" i="3"/>
  <c r="M299" i="3" s="1"/>
  <c r="I299" i="3"/>
  <c r="L299" i="3" s="1"/>
  <c r="J298" i="3"/>
  <c r="M298" i="3" s="1"/>
  <c r="I298" i="3"/>
  <c r="L298" i="3" s="1"/>
  <c r="J297" i="3"/>
  <c r="M297" i="3" s="1"/>
  <c r="I297" i="3"/>
  <c r="L297" i="3" s="1"/>
  <c r="J296" i="3"/>
  <c r="M296" i="3" s="1"/>
  <c r="I296" i="3"/>
  <c r="L296" i="3" s="1"/>
  <c r="J295" i="3"/>
  <c r="M295" i="3" s="1"/>
  <c r="I295" i="3"/>
  <c r="L295" i="3" s="1"/>
  <c r="J294" i="3"/>
  <c r="M294" i="3" s="1"/>
  <c r="I294" i="3"/>
  <c r="L294" i="3" s="1"/>
  <c r="J293" i="3"/>
  <c r="M293" i="3" s="1"/>
  <c r="I293" i="3"/>
  <c r="L293" i="3" s="1"/>
  <c r="K293" i="3" s="1"/>
  <c r="J292" i="3"/>
  <c r="M292" i="3" s="1"/>
  <c r="I292" i="3"/>
  <c r="L292" i="3" s="1"/>
  <c r="J291" i="3"/>
  <c r="M291" i="3" s="1"/>
  <c r="I291" i="3"/>
  <c r="L291" i="3" s="1"/>
  <c r="J290" i="3"/>
  <c r="M290" i="3" s="1"/>
  <c r="I290" i="3"/>
  <c r="L290" i="3" s="1"/>
  <c r="J289" i="3"/>
  <c r="M289" i="3" s="1"/>
  <c r="I289" i="3"/>
  <c r="L289" i="3" s="1"/>
  <c r="J288" i="3"/>
  <c r="M288" i="3" s="1"/>
  <c r="I288" i="3"/>
  <c r="L288" i="3" s="1"/>
  <c r="J287" i="3"/>
  <c r="M287" i="3" s="1"/>
  <c r="I287" i="3"/>
  <c r="L287" i="3" s="1"/>
  <c r="J286" i="3"/>
  <c r="M286" i="3" s="1"/>
  <c r="I286" i="3"/>
  <c r="L286" i="3" s="1"/>
  <c r="J285" i="3"/>
  <c r="M285" i="3" s="1"/>
  <c r="I285" i="3"/>
  <c r="L285" i="3" s="1"/>
  <c r="J284" i="3"/>
  <c r="M284" i="3" s="1"/>
  <c r="I284" i="3"/>
  <c r="L284" i="3" s="1"/>
  <c r="K284" i="3" s="1"/>
  <c r="J283" i="3"/>
  <c r="M283" i="3" s="1"/>
  <c r="I283" i="3"/>
  <c r="L283" i="3" s="1"/>
  <c r="J282" i="3"/>
  <c r="M282" i="3" s="1"/>
  <c r="I282" i="3"/>
  <c r="L282" i="3" s="1"/>
  <c r="J281" i="3"/>
  <c r="M281" i="3" s="1"/>
  <c r="I281" i="3"/>
  <c r="L281" i="3" s="1"/>
  <c r="J280" i="3"/>
  <c r="M280" i="3" s="1"/>
  <c r="I280" i="3"/>
  <c r="L280" i="3" s="1"/>
  <c r="J279" i="3"/>
  <c r="M279" i="3" s="1"/>
  <c r="I279" i="3"/>
  <c r="L279" i="3" s="1"/>
  <c r="J278" i="3"/>
  <c r="M278" i="3" s="1"/>
  <c r="I278" i="3"/>
  <c r="L278" i="3" s="1"/>
  <c r="J277" i="3"/>
  <c r="M277" i="3" s="1"/>
  <c r="I277" i="3"/>
  <c r="L277" i="3" s="1"/>
  <c r="J276" i="3"/>
  <c r="M276" i="3" s="1"/>
  <c r="I276" i="3"/>
  <c r="L276" i="3" s="1"/>
  <c r="J275" i="3"/>
  <c r="M275" i="3" s="1"/>
  <c r="I275" i="3"/>
  <c r="L275" i="3" s="1"/>
  <c r="J274" i="3"/>
  <c r="M274" i="3" s="1"/>
  <c r="I274" i="3"/>
  <c r="L274" i="3" s="1"/>
  <c r="J273" i="3"/>
  <c r="M273" i="3" s="1"/>
  <c r="I273" i="3"/>
  <c r="L273" i="3" s="1"/>
  <c r="K273" i="3" s="1"/>
  <c r="J272" i="3"/>
  <c r="M272" i="3" s="1"/>
  <c r="I272" i="3"/>
  <c r="L272" i="3" s="1"/>
  <c r="J271" i="3"/>
  <c r="M271" i="3" s="1"/>
  <c r="I271" i="3"/>
  <c r="L271" i="3" s="1"/>
  <c r="J270" i="3"/>
  <c r="M270" i="3" s="1"/>
  <c r="I270" i="3"/>
  <c r="L270" i="3" s="1"/>
  <c r="J269" i="3"/>
  <c r="M269" i="3" s="1"/>
  <c r="I269" i="3"/>
  <c r="L269" i="3" s="1"/>
  <c r="J268" i="3"/>
  <c r="M268" i="3" s="1"/>
  <c r="I268" i="3"/>
  <c r="L268" i="3" s="1"/>
  <c r="J267" i="3"/>
  <c r="M267" i="3" s="1"/>
  <c r="I267" i="3"/>
  <c r="L267" i="3" s="1"/>
  <c r="J266" i="3"/>
  <c r="M266" i="3" s="1"/>
  <c r="I266" i="3"/>
  <c r="L266" i="3" s="1"/>
  <c r="J265" i="3"/>
  <c r="M265" i="3" s="1"/>
  <c r="I265" i="3"/>
  <c r="L265" i="3" s="1"/>
  <c r="J264" i="3"/>
  <c r="M264" i="3" s="1"/>
  <c r="I264" i="3"/>
  <c r="L264" i="3" s="1"/>
  <c r="J263" i="3"/>
  <c r="M263" i="3" s="1"/>
  <c r="I263" i="3"/>
  <c r="L263" i="3" s="1"/>
  <c r="J262" i="3"/>
  <c r="M262" i="3" s="1"/>
  <c r="I262" i="3"/>
  <c r="L262" i="3" s="1"/>
  <c r="J261" i="3"/>
  <c r="M261" i="3" s="1"/>
  <c r="I261" i="3"/>
  <c r="L261" i="3" s="1"/>
  <c r="J260" i="3"/>
  <c r="M260" i="3" s="1"/>
  <c r="I260" i="3"/>
  <c r="L260" i="3" s="1"/>
  <c r="J259" i="3"/>
  <c r="M259" i="3" s="1"/>
  <c r="I259" i="3"/>
  <c r="L259" i="3" s="1"/>
  <c r="J258" i="3"/>
  <c r="M258" i="3" s="1"/>
  <c r="I258" i="3"/>
  <c r="L258" i="3" s="1"/>
  <c r="J257" i="3"/>
  <c r="M257" i="3" s="1"/>
  <c r="I257" i="3"/>
  <c r="L257" i="3" s="1"/>
  <c r="J256" i="3"/>
  <c r="M256" i="3" s="1"/>
  <c r="I256" i="3"/>
  <c r="L256" i="3" s="1"/>
  <c r="J255" i="3"/>
  <c r="M255" i="3" s="1"/>
  <c r="I255" i="3"/>
  <c r="L255" i="3" s="1"/>
  <c r="J254" i="3"/>
  <c r="M254" i="3" s="1"/>
  <c r="I254" i="3"/>
  <c r="L254" i="3" s="1"/>
  <c r="J253" i="3"/>
  <c r="M253" i="3" s="1"/>
  <c r="I253" i="3"/>
  <c r="L253" i="3" s="1"/>
  <c r="J252" i="3"/>
  <c r="M252" i="3" s="1"/>
  <c r="I252" i="3"/>
  <c r="L252" i="3" s="1"/>
  <c r="J251" i="3"/>
  <c r="M251" i="3" s="1"/>
  <c r="I251" i="3"/>
  <c r="L251" i="3" s="1"/>
  <c r="J250" i="3"/>
  <c r="M250" i="3" s="1"/>
  <c r="I250" i="3"/>
  <c r="L250" i="3" s="1"/>
  <c r="J249" i="3"/>
  <c r="M249" i="3" s="1"/>
  <c r="I249" i="3"/>
  <c r="L249" i="3" s="1"/>
  <c r="J248" i="3"/>
  <c r="M248" i="3" s="1"/>
  <c r="I248" i="3"/>
  <c r="L248" i="3" s="1"/>
  <c r="J247" i="3"/>
  <c r="M247" i="3" s="1"/>
  <c r="I247" i="3"/>
  <c r="L247" i="3" s="1"/>
  <c r="J246" i="3"/>
  <c r="M246" i="3" s="1"/>
  <c r="I246" i="3"/>
  <c r="L246" i="3" s="1"/>
  <c r="J245" i="3"/>
  <c r="M245" i="3" s="1"/>
  <c r="I245" i="3"/>
  <c r="L245" i="3" s="1"/>
  <c r="K245" i="3" s="1"/>
  <c r="J244" i="3"/>
  <c r="M244" i="3" s="1"/>
  <c r="I244" i="3"/>
  <c r="L244" i="3" s="1"/>
  <c r="J243" i="3"/>
  <c r="M243" i="3" s="1"/>
  <c r="I243" i="3"/>
  <c r="L243" i="3" s="1"/>
  <c r="J242" i="3"/>
  <c r="M242" i="3" s="1"/>
  <c r="I242" i="3"/>
  <c r="L242" i="3" s="1"/>
  <c r="J241" i="3"/>
  <c r="M241" i="3" s="1"/>
  <c r="I241" i="3"/>
  <c r="L241" i="3" s="1"/>
  <c r="J240" i="3"/>
  <c r="M240" i="3" s="1"/>
  <c r="I240" i="3"/>
  <c r="L240" i="3" s="1"/>
  <c r="J239" i="3"/>
  <c r="M239" i="3" s="1"/>
  <c r="I239" i="3"/>
  <c r="L239" i="3" s="1"/>
  <c r="J238" i="3"/>
  <c r="M238" i="3" s="1"/>
  <c r="I238" i="3"/>
  <c r="L238" i="3" s="1"/>
  <c r="J237" i="3"/>
  <c r="M237" i="3" s="1"/>
  <c r="I237" i="3"/>
  <c r="L237" i="3" s="1"/>
  <c r="J236" i="3"/>
  <c r="M236" i="3" s="1"/>
  <c r="I236" i="3"/>
  <c r="L236" i="3" s="1"/>
  <c r="J235" i="3"/>
  <c r="M235" i="3" s="1"/>
  <c r="I235" i="3"/>
  <c r="L235" i="3" s="1"/>
  <c r="K235" i="3" s="1"/>
  <c r="J234" i="3"/>
  <c r="M234" i="3" s="1"/>
  <c r="I234" i="3"/>
  <c r="L234" i="3" s="1"/>
  <c r="J233" i="3"/>
  <c r="M233" i="3" s="1"/>
  <c r="I233" i="3"/>
  <c r="L233" i="3" s="1"/>
  <c r="J232" i="3"/>
  <c r="M232" i="3" s="1"/>
  <c r="I232" i="3"/>
  <c r="L232" i="3" s="1"/>
  <c r="J231" i="3"/>
  <c r="M231" i="3" s="1"/>
  <c r="I231" i="3"/>
  <c r="L231" i="3" s="1"/>
  <c r="J230" i="3"/>
  <c r="M230" i="3" s="1"/>
  <c r="I230" i="3"/>
  <c r="L230" i="3" s="1"/>
  <c r="J229" i="3"/>
  <c r="M229" i="3" s="1"/>
  <c r="I229" i="3"/>
  <c r="L229" i="3" s="1"/>
  <c r="J228" i="3"/>
  <c r="M228" i="3" s="1"/>
  <c r="I228" i="3"/>
  <c r="L228" i="3" s="1"/>
  <c r="J227" i="3"/>
  <c r="M227" i="3" s="1"/>
  <c r="I227" i="3"/>
  <c r="L227" i="3" s="1"/>
  <c r="J226" i="3"/>
  <c r="M226" i="3" s="1"/>
  <c r="I226" i="3"/>
  <c r="L226" i="3" s="1"/>
  <c r="J225" i="3"/>
  <c r="M225" i="3" s="1"/>
  <c r="I225" i="3"/>
  <c r="L225" i="3" s="1"/>
  <c r="J224" i="3"/>
  <c r="M224" i="3" s="1"/>
  <c r="I224" i="3"/>
  <c r="L224" i="3" s="1"/>
  <c r="J223" i="3"/>
  <c r="M223" i="3" s="1"/>
  <c r="I223" i="3"/>
  <c r="L223" i="3" s="1"/>
  <c r="J222" i="3"/>
  <c r="M222" i="3" s="1"/>
  <c r="I222" i="3"/>
  <c r="L222" i="3" s="1"/>
  <c r="J221" i="3"/>
  <c r="M221" i="3" s="1"/>
  <c r="I221" i="3"/>
  <c r="L221" i="3" s="1"/>
  <c r="J220" i="3"/>
  <c r="M220" i="3" s="1"/>
  <c r="I220" i="3"/>
  <c r="L220" i="3" s="1"/>
  <c r="J219" i="3"/>
  <c r="M219" i="3" s="1"/>
  <c r="I219" i="3"/>
  <c r="L219" i="3" s="1"/>
  <c r="J218" i="3"/>
  <c r="M218" i="3" s="1"/>
  <c r="I218" i="3"/>
  <c r="L218" i="3" s="1"/>
  <c r="J217" i="3"/>
  <c r="M217" i="3" s="1"/>
  <c r="I217" i="3"/>
  <c r="L217" i="3" s="1"/>
  <c r="J216" i="3"/>
  <c r="M216" i="3" s="1"/>
  <c r="I216" i="3"/>
  <c r="L216" i="3" s="1"/>
  <c r="J215" i="3"/>
  <c r="M215" i="3" s="1"/>
  <c r="I215" i="3"/>
  <c r="L215" i="3" s="1"/>
  <c r="J214" i="3"/>
  <c r="M214" i="3" s="1"/>
  <c r="I214" i="3"/>
  <c r="L214" i="3" s="1"/>
  <c r="J213" i="3"/>
  <c r="M213" i="3" s="1"/>
  <c r="I213" i="3"/>
  <c r="L213" i="3" s="1"/>
  <c r="J212" i="3"/>
  <c r="M212" i="3" s="1"/>
  <c r="I212" i="3"/>
  <c r="L212" i="3" s="1"/>
  <c r="J211" i="3"/>
  <c r="M211" i="3" s="1"/>
  <c r="I211" i="3"/>
  <c r="L211" i="3" s="1"/>
  <c r="J210" i="3"/>
  <c r="M210" i="3" s="1"/>
  <c r="I210" i="3"/>
  <c r="L210" i="3" s="1"/>
  <c r="J209" i="3"/>
  <c r="M209" i="3" s="1"/>
  <c r="I209" i="3"/>
  <c r="L209" i="3" s="1"/>
  <c r="J208" i="3"/>
  <c r="M208" i="3" s="1"/>
  <c r="I208" i="3"/>
  <c r="L208" i="3" s="1"/>
  <c r="J207" i="3"/>
  <c r="M207" i="3" s="1"/>
  <c r="I207" i="3"/>
  <c r="L207" i="3" s="1"/>
  <c r="J206" i="3"/>
  <c r="M206" i="3" s="1"/>
  <c r="I206" i="3"/>
  <c r="L206" i="3" s="1"/>
  <c r="J205" i="3"/>
  <c r="M205" i="3" s="1"/>
  <c r="I205" i="3"/>
  <c r="L205" i="3" s="1"/>
  <c r="J204" i="3"/>
  <c r="M204" i="3" s="1"/>
  <c r="I204" i="3"/>
  <c r="L204" i="3" s="1"/>
  <c r="J203" i="3"/>
  <c r="M203" i="3" s="1"/>
  <c r="I203" i="3"/>
  <c r="L203" i="3" s="1"/>
  <c r="J202" i="3"/>
  <c r="M202" i="3" s="1"/>
  <c r="I202" i="3"/>
  <c r="L202" i="3" s="1"/>
  <c r="J201" i="3"/>
  <c r="M201" i="3" s="1"/>
  <c r="I201" i="3"/>
  <c r="L201" i="3" s="1"/>
  <c r="J200" i="3"/>
  <c r="M200" i="3" s="1"/>
  <c r="I200" i="3"/>
  <c r="L200" i="3" s="1"/>
  <c r="J199" i="3"/>
  <c r="M199" i="3" s="1"/>
  <c r="I199" i="3"/>
  <c r="L199" i="3" s="1"/>
  <c r="J198" i="3"/>
  <c r="M198" i="3" s="1"/>
  <c r="I198" i="3"/>
  <c r="L198" i="3" s="1"/>
  <c r="J197" i="3"/>
  <c r="M197" i="3" s="1"/>
  <c r="I197" i="3"/>
  <c r="L197" i="3" s="1"/>
  <c r="J196" i="3"/>
  <c r="M196" i="3" s="1"/>
  <c r="I196" i="3"/>
  <c r="L196" i="3" s="1"/>
  <c r="J195" i="3"/>
  <c r="M195" i="3" s="1"/>
  <c r="I195" i="3"/>
  <c r="L195" i="3" s="1"/>
  <c r="J194" i="3"/>
  <c r="M194" i="3" s="1"/>
  <c r="I194" i="3"/>
  <c r="L194" i="3" s="1"/>
  <c r="J193" i="3"/>
  <c r="M193" i="3" s="1"/>
  <c r="I193" i="3"/>
  <c r="L193" i="3" s="1"/>
  <c r="J192" i="3"/>
  <c r="M192" i="3" s="1"/>
  <c r="I192" i="3"/>
  <c r="L192" i="3" s="1"/>
  <c r="J191" i="3"/>
  <c r="M191" i="3" s="1"/>
  <c r="I191" i="3"/>
  <c r="L191" i="3" s="1"/>
  <c r="J190" i="3"/>
  <c r="M190" i="3" s="1"/>
  <c r="I190" i="3"/>
  <c r="L190" i="3" s="1"/>
  <c r="J189" i="3"/>
  <c r="M189" i="3" s="1"/>
  <c r="I189" i="3"/>
  <c r="L189" i="3" s="1"/>
  <c r="J188" i="3"/>
  <c r="M188" i="3" s="1"/>
  <c r="I188" i="3"/>
  <c r="L188" i="3" s="1"/>
  <c r="J187" i="3"/>
  <c r="M187" i="3" s="1"/>
  <c r="I187" i="3"/>
  <c r="L187" i="3" s="1"/>
  <c r="J186" i="3"/>
  <c r="M186" i="3" s="1"/>
  <c r="I186" i="3"/>
  <c r="L186" i="3" s="1"/>
  <c r="J185" i="3"/>
  <c r="M185" i="3" s="1"/>
  <c r="I185" i="3"/>
  <c r="L185" i="3" s="1"/>
  <c r="J184" i="3"/>
  <c r="M184" i="3" s="1"/>
  <c r="I184" i="3"/>
  <c r="L184" i="3" s="1"/>
  <c r="J183" i="3"/>
  <c r="M183" i="3" s="1"/>
  <c r="I183" i="3"/>
  <c r="L183" i="3" s="1"/>
  <c r="J182" i="3"/>
  <c r="M182" i="3" s="1"/>
  <c r="I182" i="3"/>
  <c r="L182" i="3" s="1"/>
  <c r="J181" i="3"/>
  <c r="M181" i="3" s="1"/>
  <c r="I181" i="3"/>
  <c r="L181" i="3" s="1"/>
  <c r="J180" i="3"/>
  <c r="M180" i="3" s="1"/>
  <c r="I180" i="3"/>
  <c r="L180" i="3" s="1"/>
  <c r="J179" i="3"/>
  <c r="M179" i="3" s="1"/>
  <c r="I179" i="3"/>
  <c r="L179" i="3" s="1"/>
  <c r="J178" i="3"/>
  <c r="M178" i="3" s="1"/>
  <c r="I178" i="3"/>
  <c r="L178" i="3" s="1"/>
  <c r="J177" i="3"/>
  <c r="M177" i="3" s="1"/>
  <c r="I177" i="3"/>
  <c r="L177" i="3" s="1"/>
  <c r="J176" i="3"/>
  <c r="M176" i="3" s="1"/>
  <c r="I176" i="3"/>
  <c r="L176" i="3" s="1"/>
  <c r="J175" i="3"/>
  <c r="M175" i="3" s="1"/>
  <c r="I175" i="3"/>
  <c r="L175" i="3" s="1"/>
  <c r="J174" i="3"/>
  <c r="M174" i="3" s="1"/>
  <c r="I174" i="3"/>
  <c r="L174" i="3" s="1"/>
  <c r="J173" i="3"/>
  <c r="M173" i="3" s="1"/>
  <c r="I173" i="3"/>
  <c r="L173" i="3" s="1"/>
  <c r="J172" i="3"/>
  <c r="M172" i="3" s="1"/>
  <c r="I172" i="3"/>
  <c r="L172" i="3" s="1"/>
  <c r="J171" i="3"/>
  <c r="M171" i="3" s="1"/>
  <c r="I171" i="3"/>
  <c r="L171" i="3" s="1"/>
  <c r="J170" i="3"/>
  <c r="M170" i="3" s="1"/>
  <c r="I170" i="3"/>
  <c r="L170" i="3" s="1"/>
  <c r="J169" i="3"/>
  <c r="M169" i="3" s="1"/>
  <c r="I169" i="3"/>
  <c r="L169" i="3" s="1"/>
  <c r="J168" i="3"/>
  <c r="M168" i="3" s="1"/>
  <c r="I168" i="3"/>
  <c r="L168" i="3" s="1"/>
  <c r="J167" i="3"/>
  <c r="M167" i="3" s="1"/>
  <c r="I167" i="3"/>
  <c r="L167" i="3" s="1"/>
  <c r="J166" i="3"/>
  <c r="M166" i="3" s="1"/>
  <c r="I166" i="3"/>
  <c r="L166" i="3" s="1"/>
  <c r="J165" i="3"/>
  <c r="M165" i="3" s="1"/>
  <c r="I165" i="3"/>
  <c r="L165" i="3" s="1"/>
  <c r="J164" i="3"/>
  <c r="M164" i="3" s="1"/>
  <c r="I164" i="3"/>
  <c r="L164" i="3" s="1"/>
  <c r="J163" i="3"/>
  <c r="M163" i="3" s="1"/>
  <c r="I163" i="3"/>
  <c r="L163" i="3" s="1"/>
  <c r="J162" i="3"/>
  <c r="M162" i="3" s="1"/>
  <c r="I162" i="3"/>
  <c r="L162" i="3" s="1"/>
  <c r="J161" i="3"/>
  <c r="M161" i="3" s="1"/>
  <c r="I161" i="3"/>
  <c r="L161" i="3" s="1"/>
  <c r="J160" i="3"/>
  <c r="M160" i="3" s="1"/>
  <c r="I160" i="3"/>
  <c r="L160" i="3" s="1"/>
  <c r="J159" i="3"/>
  <c r="M159" i="3" s="1"/>
  <c r="I159" i="3"/>
  <c r="L159" i="3" s="1"/>
  <c r="J158" i="3"/>
  <c r="M158" i="3" s="1"/>
  <c r="I158" i="3"/>
  <c r="L158" i="3" s="1"/>
  <c r="J157" i="3"/>
  <c r="M157" i="3" s="1"/>
  <c r="I157" i="3"/>
  <c r="L157" i="3" s="1"/>
  <c r="J156" i="3"/>
  <c r="M156" i="3" s="1"/>
  <c r="I156" i="3"/>
  <c r="L156" i="3" s="1"/>
  <c r="J155" i="3"/>
  <c r="M155" i="3" s="1"/>
  <c r="I155" i="3"/>
  <c r="L155" i="3" s="1"/>
  <c r="J154" i="3"/>
  <c r="M154" i="3" s="1"/>
  <c r="I154" i="3"/>
  <c r="L154" i="3" s="1"/>
  <c r="J153" i="3"/>
  <c r="M153" i="3" s="1"/>
  <c r="I153" i="3"/>
  <c r="L153" i="3" s="1"/>
  <c r="J152" i="3"/>
  <c r="M152" i="3" s="1"/>
  <c r="I152" i="3"/>
  <c r="L152" i="3" s="1"/>
  <c r="J151" i="3"/>
  <c r="M151" i="3" s="1"/>
  <c r="I151" i="3"/>
  <c r="L151" i="3" s="1"/>
  <c r="J150" i="3"/>
  <c r="M150" i="3" s="1"/>
  <c r="I150" i="3"/>
  <c r="L150" i="3" s="1"/>
  <c r="J149" i="3"/>
  <c r="M149" i="3" s="1"/>
  <c r="I149" i="3"/>
  <c r="L149" i="3" s="1"/>
  <c r="J148" i="3"/>
  <c r="M148" i="3" s="1"/>
  <c r="I148" i="3"/>
  <c r="L148" i="3" s="1"/>
  <c r="J147" i="3"/>
  <c r="M147" i="3" s="1"/>
  <c r="I147" i="3"/>
  <c r="L147" i="3" s="1"/>
  <c r="J146" i="3"/>
  <c r="M146" i="3" s="1"/>
  <c r="I146" i="3"/>
  <c r="L146" i="3" s="1"/>
  <c r="J145" i="3"/>
  <c r="M145" i="3" s="1"/>
  <c r="I145" i="3"/>
  <c r="L145" i="3" s="1"/>
  <c r="J144" i="3"/>
  <c r="M144" i="3" s="1"/>
  <c r="I144" i="3"/>
  <c r="L144" i="3" s="1"/>
  <c r="J143" i="3"/>
  <c r="M143" i="3" s="1"/>
  <c r="I143" i="3"/>
  <c r="L143" i="3" s="1"/>
  <c r="J142" i="3"/>
  <c r="M142" i="3" s="1"/>
  <c r="I142" i="3"/>
  <c r="L142" i="3" s="1"/>
  <c r="J141" i="3"/>
  <c r="M141" i="3" s="1"/>
  <c r="I141" i="3"/>
  <c r="L141" i="3" s="1"/>
  <c r="J140" i="3"/>
  <c r="M140" i="3" s="1"/>
  <c r="I140" i="3"/>
  <c r="L140" i="3" s="1"/>
  <c r="J139" i="3"/>
  <c r="M139" i="3" s="1"/>
  <c r="I139" i="3"/>
  <c r="L139" i="3" s="1"/>
  <c r="J138" i="3"/>
  <c r="M138" i="3" s="1"/>
  <c r="I138" i="3"/>
  <c r="L138" i="3" s="1"/>
  <c r="J137" i="3"/>
  <c r="M137" i="3" s="1"/>
  <c r="I137" i="3"/>
  <c r="L137" i="3" s="1"/>
  <c r="J136" i="3"/>
  <c r="M136" i="3" s="1"/>
  <c r="I136" i="3"/>
  <c r="L136" i="3" s="1"/>
  <c r="J135" i="3"/>
  <c r="M135" i="3" s="1"/>
  <c r="I135" i="3"/>
  <c r="L135" i="3" s="1"/>
  <c r="J134" i="3"/>
  <c r="M134" i="3" s="1"/>
  <c r="I134" i="3"/>
  <c r="L134" i="3" s="1"/>
  <c r="J133" i="3"/>
  <c r="M133" i="3" s="1"/>
  <c r="I133" i="3"/>
  <c r="L133" i="3" s="1"/>
  <c r="J132" i="3"/>
  <c r="M132" i="3" s="1"/>
  <c r="I132" i="3"/>
  <c r="L132" i="3" s="1"/>
  <c r="J131" i="3"/>
  <c r="M131" i="3" s="1"/>
  <c r="I131" i="3"/>
  <c r="L131" i="3" s="1"/>
  <c r="J130" i="3"/>
  <c r="M130" i="3" s="1"/>
  <c r="I130" i="3"/>
  <c r="L130" i="3" s="1"/>
  <c r="J129" i="3"/>
  <c r="M129" i="3" s="1"/>
  <c r="I129" i="3"/>
  <c r="L129" i="3" s="1"/>
  <c r="J128" i="3"/>
  <c r="M128" i="3" s="1"/>
  <c r="I128" i="3"/>
  <c r="L128" i="3" s="1"/>
  <c r="J127" i="3"/>
  <c r="M127" i="3" s="1"/>
  <c r="I127" i="3"/>
  <c r="L127" i="3" s="1"/>
  <c r="J126" i="3"/>
  <c r="M126" i="3" s="1"/>
  <c r="I126" i="3"/>
  <c r="L126" i="3" s="1"/>
  <c r="J125" i="3"/>
  <c r="M125" i="3" s="1"/>
  <c r="I125" i="3"/>
  <c r="L125" i="3" s="1"/>
  <c r="J124" i="3"/>
  <c r="M124" i="3" s="1"/>
  <c r="I124" i="3"/>
  <c r="L124" i="3" s="1"/>
  <c r="J123" i="3"/>
  <c r="M123" i="3" s="1"/>
  <c r="I123" i="3"/>
  <c r="L123" i="3" s="1"/>
  <c r="J122" i="3"/>
  <c r="M122" i="3" s="1"/>
  <c r="I122" i="3"/>
  <c r="L122" i="3" s="1"/>
  <c r="J121" i="3"/>
  <c r="M121" i="3" s="1"/>
  <c r="I121" i="3"/>
  <c r="L121" i="3" s="1"/>
  <c r="J120" i="3"/>
  <c r="M120" i="3" s="1"/>
  <c r="I120" i="3"/>
  <c r="L120" i="3" s="1"/>
  <c r="J119" i="3"/>
  <c r="M119" i="3" s="1"/>
  <c r="I119" i="3"/>
  <c r="L119" i="3" s="1"/>
  <c r="J118" i="3"/>
  <c r="M118" i="3" s="1"/>
  <c r="I118" i="3"/>
  <c r="L118" i="3" s="1"/>
  <c r="J117" i="3"/>
  <c r="M117" i="3" s="1"/>
  <c r="I117" i="3"/>
  <c r="L117" i="3" s="1"/>
  <c r="J116" i="3"/>
  <c r="M116" i="3" s="1"/>
  <c r="I116" i="3"/>
  <c r="L116" i="3" s="1"/>
  <c r="J115" i="3"/>
  <c r="M115" i="3" s="1"/>
  <c r="I115" i="3"/>
  <c r="L115" i="3" s="1"/>
  <c r="J114" i="3"/>
  <c r="M114" i="3" s="1"/>
  <c r="I114" i="3"/>
  <c r="L114" i="3" s="1"/>
  <c r="J113" i="3"/>
  <c r="M113" i="3" s="1"/>
  <c r="I113" i="3"/>
  <c r="L113" i="3" s="1"/>
  <c r="J112" i="3"/>
  <c r="M112" i="3" s="1"/>
  <c r="I112" i="3"/>
  <c r="L112" i="3" s="1"/>
  <c r="J111" i="3"/>
  <c r="M111" i="3" s="1"/>
  <c r="I111" i="3"/>
  <c r="L111" i="3" s="1"/>
  <c r="K111" i="3" s="1"/>
  <c r="J110" i="3"/>
  <c r="M110" i="3" s="1"/>
  <c r="I110" i="3"/>
  <c r="L110" i="3" s="1"/>
  <c r="J109" i="3"/>
  <c r="M109" i="3" s="1"/>
  <c r="I109" i="3"/>
  <c r="L109" i="3" s="1"/>
  <c r="K109" i="3" s="1"/>
  <c r="J108" i="3"/>
  <c r="M108" i="3" s="1"/>
  <c r="I108" i="3"/>
  <c r="L108" i="3" s="1"/>
  <c r="J107" i="3"/>
  <c r="M107" i="3" s="1"/>
  <c r="I107" i="3"/>
  <c r="L107" i="3" s="1"/>
  <c r="J106" i="3"/>
  <c r="M106" i="3" s="1"/>
  <c r="I106" i="3"/>
  <c r="L106" i="3" s="1"/>
  <c r="J105" i="3"/>
  <c r="M105" i="3" s="1"/>
  <c r="I105" i="3"/>
  <c r="L105" i="3" s="1"/>
  <c r="J104" i="3"/>
  <c r="M104" i="3" s="1"/>
  <c r="I104" i="3"/>
  <c r="L104" i="3" s="1"/>
  <c r="J103" i="3"/>
  <c r="M103" i="3" s="1"/>
  <c r="I103" i="3"/>
  <c r="L103" i="3" s="1"/>
  <c r="J102" i="3"/>
  <c r="M102" i="3" s="1"/>
  <c r="I102" i="3"/>
  <c r="L102" i="3" s="1"/>
  <c r="J101" i="3"/>
  <c r="M101" i="3" s="1"/>
  <c r="I101" i="3"/>
  <c r="L101" i="3" s="1"/>
  <c r="J100" i="3"/>
  <c r="M100" i="3" s="1"/>
  <c r="I100" i="3"/>
  <c r="L100" i="3" s="1"/>
  <c r="J99" i="3"/>
  <c r="M99" i="3" s="1"/>
  <c r="I99" i="3"/>
  <c r="L99" i="3" s="1"/>
  <c r="J98" i="3"/>
  <c r="M98" i="3" s="1"/>
  <c r="I98" i="3"/>
  <c r="L98" i="3" s="1"/>
  <c r="J97" i="3"/>
  <c r="M97" i="3" s="1"/>
  <c r="I97" i="3"/>
  <c r="L97" i="3" s="1"/>
  <c r="K97" i="3" s="1"/>
  <c r="J96" i="3"/>
  <c r="M96" i="3" s="1"/>
  <c r="I96" i="3"/>
  <c r="L96" i="3" s="1"/>
  <c r="J95" i="3"/>
  <c r="M95" i="3" s="1"/>
  <c r="I95" i="3"/>
  <c r="L95" i="3" s="1"/>
  <c r="J94" i="3"/>
  <c r="M94" i="3" s="1"/>
  <c r="I94" i="3"/>
  <c r="L94" i="3" s="1"/>
  <c r="J93" i="3"/>
  <c r="M93" i="3" s="1"/>
  <c r="I93" i="3"/>
  <c r="L93" i="3" s="1"/>
  <c r="J92" i="3"/>
  <c r="M92" i="3" s="1"/>
  <c r="I92" i="3"/>
  <c r="L92" i="3" s="1"/>
  <c r="J91" i="3"/>
  <c r="M91" i="3" s="1"/>
  <c r="I91" i="3"/>
  <c r="L91" i="3" s="1"/>
  <c r="J90" i="3"/>
  <c r="M90" i="3" s="1"/>
  <c r="I90" i="3"/>
  <c r="L90" i="3" s="1"/>
  <c r="J89" i="3"/>
  <c r="M89" i="3" s="1"/>
  <c r="I89" i="3"/>
  <c r="L89" i="3" s="1"/>
  <c r="J88" i="3"/>
  <c r="M88" i="3" s="1"/>
  <c r="I88" i="3"/>
  <c r="L88" i="3" s="1"/>
  <c r="J87" i="3"/>
  <c r="M87" i="3" s="1"/>
  <c r="I87" i="3"/>
  <c r="L87" i="3" s="1"/>
  <c r="J86" i="3"/>
  <c r="M86" i="3" s="1"/>
  <c r="I86" i="3"/>
  <c r="L86" i="3" s="1"/>
  <c r="J85" i="3"/>
  <c r="M85" i="3" s="1"/>
  <c r="I85" i="3"/>
  <c r="L85" i="3" s="1"/>
  <c r="J84" i="3"/>
  <c r="M84" i="3" s="1"/>
  <c r="I84" i="3"/>
  <c r="L84" i="3" s="1"/>
  <c r="J83" i="3"/>
  <c r="M83" i="3" s="1"/>
  <c r="I83" i="3"/>
  <c r="L83" i="3" s="1"/>
  <c r="J82" i="3"/>
  <c r="M82" i="3" s="1"/>
  <c r="I82" i="3"/>
  <c r="L82" i="3" s="1"/>
  <c r="J81" i="3"/>
  <c r="M81" i="3" s="1"/>
  <c r="I81" i="3"/>
  <c r="L81" i="3" s="1"/>
  <c r="J80" i="3"/>
  <c r="M80" i="3" s="1"/>
  <c r="I80" i="3"/>
  <c r="L80" i="3" s="1"/>
  <c r="J79" i="3"/>
  <c r="M79" i="3" s="1"/>
  <c r="I79" i="3"/>
  <c r="L79" i="3" s="1"/>
  <c r="J78" i="3"/>
  <c r="M78" i="3" s="1"/>
  <c r="I78" i="3"/>
  <c r="L78" i="3" s="1"/>
  <c r="J77" i="3"/>
  <c r="M77" i="3" s="1"/>
  <c r="I77" i="3"/>
  <c r="L77" i="3" s="1"/>
  <c r="J76" i="3"/>
  <c r="M76" i="3" s="1"/>
  <c r="I76" i="3"/>
  <c r="L76" i="3" s="1"/>
  <c r="J75" i="3"/>
  <c r="M75" i="3" s="1"/>
  <c r="I75" i="3"/>
  <c r="L75" i="3" s="1"/>
  <c r="J74" i="3"/>
  <c r="M74" i="3" s="1"/>
  <c r="I74" i="3"/>
  <c r="L74" i="3" s="1"/>
  <c r="J73" i="3"/>
  <c r="M73" i="3" s="1"/>
  <c r="I73" i="3"/>
  <c r="L73" i="3" s="1"/>
  <c r="J72" i="3"/>
  <c r="M72" i="3" s="1"/>
  <c r="I72" i="3"/>
  <c r="L72" i="3" s="1"/>
  <c r="J71" i="3"/>
  <c r="M71" i="3" s="1"/>
  <c r="I71" i="3"/>
  <c r="L71" i="3" s="1"/>
  <c r="J70" i="3"/>
  <c r="M70" i="3" s="1"/>
  <c r="I70" i="3"/>
  <c r="L70" i="3" s="1"/>
  <c r="J69" i="3"/>
  <c r="M69" i="3" s="1"/>
  <c r="I69" i="3"/>
  <c r="L69" i="3" s="1"/>
  <c r="J68" i="3"/>
  <c r="M68" i="3" s="1"/>
  <c r="I68" i="3"/>
  <c r="L68" i="3" s="1"/>
  <c r="J67" i="3"/>
  <c r="M67" i="3" s="1"/>
  <c r="I67" i="3"/>
  <c r="L67" i="3" s="1"/>
  <c r="J66" i="3"/>
  <c r="M66" i="3" s="1"/>
  <c r="I66" i="3"/>
  <c r="L66" i="3" s="1"/>
  <c r="J65" i="3"/>
  <c r="M65" i="3" s="1"/>
  <c r="I65" i="3"/>
  <c r="L65" i="3" s="1"/>
  <c r="J64" i="3"/>
  <c r="M64" i="3" s="1"/>
  <c r="I64" i="3"/>
  <c r="L64" i="3" s="1"/>
  <c r="J63" i="3"/>
  <c r="M63" i="3" s="1"/>
  <c r="I63" i="3"/>
  <c r="L63" i="3" s="1"/>
  <c r="J62" i="3"/>
  <c r="M62" i="3" s="1"/>
  <c r="I62" i="3"/>
  <c r="L62" i="3" s="1"/>
  <c r="J61" i="3"/>
  <c r="M61" i="3" s="1"/>
  <c r="I61" i="3"/>
  <c r="L61" i="3" s="1"/>
  <c r="J60" i="3"/>
  <c r="M60" i="3" s="1"/>
  <c r="I60" i="3"/>
  <c r="L60" i="3" s="1"/>
  <c r="J59" i="3"/>
  <c r="M59" i="3" s="1"/>
  <c r="I59" i="3"/>
  <c r="L59" i="3" s="1"/>
  <c r="J58" i="3"/>
  <c r="M58" i="3" s="1"/>
  <c r="I58" i="3"/>
  <c r="L58" i="3" s="1"/>
  <c r="J57" i="3"/>
  <c r="M57" i="3" s="1"/>
  <c r="I57" i="3"/>
  <c r="L57" i="3" s="1"/>
  <c r="J56" i="3"/>
  <c r="M56" i="3" s="1"/>
  <c r="I56" i="3"/>
  <c r="L56" i="3" s="1"/>
  <c r="J55" i="3"/>
  <c r="M55" i="3" s="1"/>
  <c r="I55" i="3"/>
  <c r="L55" i="3" s="1"/>
  <c r="J54" i="3"/>
  <c r="M54" i="3" s="1"/>
  <c r="I54" i="3"/>
  <c r="L54" i="3" s="1"/>
  <c r="J53" i="3"/>
  <c r="M53" i="3" s="1"/>
  <c r="I53" i="3"/>
  <c r="L53" i="3" s="1"/>
  <c r="K53" i="3" s="1"/>
  <c r="J52" i="3"/>
  <c r="M52" i="3" s="1"/>
  <c r="I52" i="3"/>
  <c r="L52" i="3" s="1"/>
  <c r="J51" i="3"/>
  <c r="M51" i="3" s="1"/>
  <c r="I51" i="3"/>
  <c r="L51" i="3" s="1"/>
  <c r="J50" i="3"/>
  <c r="M50" i="3" s="1"/>
  <c r="I50" i="3"/>
  <c r="L50" i="3" s="1"/>
  <c r="J49" i="3"/>
  <c r="M49" i="3" s="1"/>
  <c r="I49" i="3"/>
  <c r="L49" i="3" s="1"/>
  <c r="J48" i="3"/>
  <c r="M48" i="3" s="1"/>
  <c r="I48" i="3"/>
  <c r="L48" i="3" s="1"/>
  <c r="J47" i="3"/>
  <c r="M47" i="3" s="1"/>
  <c r="I47" i="3"/>
  <c r="L47" i="3" s="1"/>
  <c r="J46" i="3"/>
  <c r="M46" i="3" s="1"/>
  <c r="I46" i="3"/>
  <c r="L46" i="3" s="1"/>
  <c r="K46" i="3" s="1"/>
  <c r="J45" i="3"/>
  <c r="M45" i="3" s="1"/>
  <c r="I45" i="3"/>
  <c r="L45" i="3" s="1"/>
  <c r="J44" i="3"/>
  <c r="M44" i="3" s="1"/>
  <c r="I44" i="3"/>
  <c r="L44" i="3" s="1"/>
  <c r="J43" i="3"/>
  <c r="M43" i="3" s="1"/>
  <c r="I43" i="3"/>
  <c r="L43" i="3" s="1"/>
  <c r="J42" i="3"/>
  <c r="M42" i="3" s="1"/>
  <c r="I42" i="3"/>
  <c r="L42" i="3" s="1"/>
  <c r="J41" i="3"/>
  <c r="M41" i="3" s="1"/>
  <c r="I41" i="3"/>
  <c r="L41" i="3" s="1"/>
  <c r="K41" i="3" s="1"/>
  <c r="J40" i="3"/>
  <c r="M40" i="3" s="1"/>
  <c r="I40" i="3"/>
  <c r="L40" i="3" s="1"/>
  <c r="J39" i="3"/>
  <c r="M39" i="3" s="1"/>
  <c r="I39" i="3"/>
  <c r="L39" i="3" s="1"/>
  <c r="J38" i="3"/>
  <c r="M38" i="3" s="1"/>
  <c r="I38" i="3"/>
  <c r="L38" i="3" s="1"/>
  <c r="J37" i="3"/>
  <c r="M37" i="3" s="1"/>
  <c r="I37" i="3"/>
  <c r="L37" i="3" s="1"/>
  <c r="J36" i="3"/>
  <c r="M36" i="3" s="1"/>
  <c r="I36" i="3"/>
  <c r="L36" i="3" s="1"/>
  <c r="J35" i="3"/>
  <c r="M35" i="3" s="1"/>
  <c r="I35" i="3"/>
  <c r="L35" i="3" s="1"/>
  <c r="J34" i="3"/>
  <c r="M34" i="3" s="1"/>
  <c r="I34" i="3"/>
  <c r="L34" i="3" s="1"/>
  <c r="J33" i="3"/>
  <c r="M33" i="3" s="1"/>
  <c r="I33" i="3"/>
  <c r="L33" i="3" s="1"/>
  <c r="J32" i="3"/>
  <c r="M32" i="3" s="1"/>
  <c r="I32" i="3"/>
  <c r="L32" i="3" s="1"/>
  <c r="J31" i="3"/>
  <c r="M31" i="3" s="1"/>
  <c r="I31" i="3"/>
  <c r="L31" i="3" s="1"/>
  <c r="J30" i="3"/>
  <c r="M30" i="3" s="1"/>
  <c r="I30" i="3"/>
  <c r="L30" i="3" s="1"/>
  <c r="J29" i="3"/>
  <c r="M29" i="3" s="1"/>
  <c r="I29" i="3"/>
  <c r="L29" i="3" s="1"/>
  <c r="J28" i="3"/>
  <c r="M28" i="3" s="1"/>
  <c r="I28" i="3"/>
  <c r="L28" i="3" s="1"/>
  <c r="J27" i="3"/>
  <c r="M27" i="3" s="1"/>
  <c r="I27" i="3"/>
  <c r="L27" i="3" s="1"/>
  <c r="J26" i="3"/>
  <c r="M26" i="3" s="1"/>
  <c r="I26" i="3"/>
  <c r="L26" i="3" s="1"/>
  <c r="J25" i="3"/>
  <c r="M25" i="3" s="1"/>
  <c r="I25" i="3"/>
  <c r="L25" i="3" s="1"/>
  <c r="J24" i="3"/>
  <c r="M24" i="3" s="1"/>
  <c r="I24" i="3"/>
  <c r="L24" i="3" s="1"/>
  <c r="J23" i="3"/>
  <c r="M23" i="3" s="1"/>
  <c r="I23" i="3"/>
  <c r="L23" i="3" s="1"/>
  <c r="J22" i="3"/>
  <c r="M22" i="3" s="1"/>
  <c r="I22" i="3"/>
  <c r="L22" i="3" s="1"/>
  <c r="J21" i="3"/>
  <c r="M21" i="3" s="1"/>
  <c r="I21" i="3"/>
  <c r="L21" i="3" s="1"/>
  <c r="J20" i="3"/>
  <c r="M20" i="3" s="1"/>
  <c r="I20" i="3"/>
  <c r="L20" i="3" s="1"/>
  <c r="J19" i="3"/>
  <c r="M19" i="3" s="1"/>
  <c r="I19" i="3"/>
  <c r="L19" i="3" s="1"/>
  <c r="J18" i="3"/>
  <c r="M18" i="3" s="1"/>
  <c r="I18" i="3"/>
  <c r="L18" i="3" s="1"/>
  <c r="J17" i="3"/>
  <c r="M17" i="3" s="1"/>
  <c r="I17" i="3"/>
  <c r="L17" i="3" s="1"/>
  <c r="J16" i="3"/>
  <c r="M16" i="3" s="1"/>
  <c r="I16" i="3"/>
  <c r="L16" i="3" s="1"/>
  <c r="J15" i="3"/>
  <c r="M15" i="3" s="1"/>
  <c r="I15" i="3"/>
  <c r="L15" i="3" s="1"/>
  <c r="J14" i="3"/>
  <c r="M14" i="3" s="1"/>
  <c r="I14" i="3"/>
  <c r="L14" i="3" s="1"/>
  <c r="J13" i="3"/>
  <c r="M13" i="3" s="1"/>
  <c r="I13" i="3"/>
  <c r="L13" i="3" s="1"/>
  <c r="J12" i="3"/>
  <c r="M12" i="3" s="1"/>
  <c r="I12" i="3"/>
  <c r="L12" i="3" s="1"/>
  <c r="J11" i="3"/>
  <c r="M11" i="3" s="1"/>
  <c r="I11" i="3"/>
  <c r="L11" i="3" s="1"/>
  <c r="J10" i="3"/>
  <c r="M10" i="3" s="1"/>
  <c r="I10" i="3"/>
  <c r="L10" i="3" s="1"/>
  <c r="J9" i="3"/>
  <c r="M9" i="3" s="1"/>
  <c r="I9" i="3"/>
  <c r="L9" i="3" s="1"/>
  <c r="J8" i="3"/>
  <c r="M8" i="3" s="1"/>
  <c r="I8" i="3"/>
  <c r="L8" i="3" s="1"/>
  <c r="J7" i="3"/>
  <c r="M7" i="3" s="1"/>
  <c r="I7" i="3"/>
  <c r="L7" i="3" s="1"/>
  <c r="J6" i="3"/>
  <c r="M6" i="3" s="1"/>
  <c r="I6" i="3"/>
  <c r="L6" i="3" s="1"/>
  <c r="J5" i="3"/>
  <c r="M5" i="3" s="1"/>
  <c r="I5" i="3"/>
  <c r="L5" i="3" s="1"/>
  <c r="J4" i="3"/>
  <c r="M4" i="3" s="1"/>
  <c r="I4" i="3"/>
  <c r="L4" i="3" s="1"/>
  <c r="J3" i="3"/>
  <c r="M3" i="3" s="1"/>
  <c r="I3" i="3"/>
  <c r="L3" i="3" s="1"/>
  <c r="J132" i="2"/>
  <c r="M132" i="2" s="1"/>
  <c r="I132" i="2"/>
  <c r="L132" i="2" s="1"/>
  <c r="J94" i="2"/>
  <c r="M94" i="2" s="1"/>
  <c r="I94" i="2"/>
  <c r="L94" i="2" s="1"/>
  <c r="J131" i="2"/>
  <c r="M131" i="2" s="1"/>
  <c r="I131" i="2"/>
  <c r="L131" i="2" s="1"/>
  <c r="J79" i="2"/>
  <c r="M79" i="2" s="1"/>
  <c r="I79" i="2"/>
  <c r="L79" i="2" s="1"/>
  <c r="J73" i="2"/>
  <c r="M73" i="2" s="1"/>
  <c r="I73" i="2"/>
  <c r="L73" i="2" s="1"/>
  <c r="J92" i="2"/>
  <c r="M92" i="2" s="1"/>
  <c r="I92" i="2"/>
  <c r="L92" i="2" s="1"/>
  <c r="M93" i="2"/>
  <c r="I93" i="2"/>
  <c r="L93" i="2" s="1"/>
  <c r="J111" i="2"/>
  <c r="M111" i="2" s="1"/>
  <c r="I111" i="2"/>
  <c r="L111" i="2" s="1"/>
  <c r="J52" i="2"/>
  <c r="M52" i="2" s="1"/>
  <c r="I52" i="2"/>
  <c r="L52" i="2" s="1"/>
  <c r="J72" i="2"/>
  <c r="M72" i="2" s="1"/>
  <c r="I72" i="2"/>
  <c r="L72" i="2" s="1"/>
  <c r="J26" i="2"/>
  <c r="M26" i="2" s="1"/>
  <c r="I26" i="2"/>
  <c r="L26" i="2" s="1"/>
  <c r="J98" i="2"/>
  <c r="M98" i="2" s="1"/>
  <c r="I98" i="2"/>
  <c r="L98" i="2" s="1"/>
  <c r="J137" i="2"/>
  <c r="M137" i="2" s="1"/>
  <c r="I137" i="2"/>
  <c r="L137" i="2" s="1"/>
  <c r="J27" i="2"/>
  <c r="M27" i="2" s="1"/>
  <c r="I27" i="2"/>
  <c r="L27" i="2" s="1"/>
  <c r="J138" i="2"/>
  <c r="M138" i="2" s="1"/>
  <c r="I138" i="2"/>
  <c r="L138" i="2" s="1"/>
  <c r="J136" i="2"/>
  <c r="M136" i="2" s="1"/>
  <c r="I136" i="2"/>
  <c r="L136" i="2" s="1"/>
  <c r="J135" i="2"/>
  <c r="M135" i="2" s="1"/>
  <c r="I135" i="2"/>
  <c r="L135" i="2" s="1"/>
  <c r="J130" i="2"/>
  <c r="M130" i="2" s="1"/>
  <c r="I130" i="2"/>
  <c r="L130" i="2" s="1"/>
  <c r="J128" i="2"/>
  <c r="M128" i="2" s="1"/>
  <c r="I128" i="2"/>
  <c r="L128" i="2" s="1"/>
  <c r="J127" i="2"/>
  <c r="M127" i="2" s="1"/>
  <c r="I127" i="2"/>
  <c r="L127" i="2" s="1"/>
  <c r="J126" i="2"/>
  <c r="M126" i="2" s="1"/>
  <c r="I126" i="2"/>
  <c r="L126" i="2" s="1"/>
  <c r="J125" i="2"/>
  <c r="M125" i="2" s="1"/>
  <c r="I125" i="2"/>
  <c r="L125" i="2" s="1"/>
  <c r="J124" i="2"/>
  <c r="M124" i="2" s="1"/>
  <c r="I124" i="2"/>
  <c r="L124" i="2" s="1"/>
  <c r="J123" i="2"/>
  <c r="M123" i="2" s="1"/>
  <c r="I123" i="2"/>
  <c r="L123" i="2" s="1"/>
  <c r="J122" i="2"/>
  <c r="M122" i="2" s="1"/>
  <c r="I122" i="2"/>
  <c r="L122" i="2" s="1"/>
  <c r="J120" i="2"/>
  <c r="M120" i="2" s="1"/>
  <c r="I120" i="2"/>
  <c r="L120" i="2" s="1"/>
  <c r="J119" i="2"/>
  <c r="M119" i="2" s="1"/>
  <c r="I119" i="2"/>
  <c r="L119" i="2" s="1"/>
  <c r="J118" i="2"/>
  <c r="M118" i="2" s="1"/>
  <c r="I118" i="2"/>
  <c r="L118" i="2" s="1"/>
  <c r="P116" i="2"/>
  <c r="J116" i="2"/>
  <c r="M116" i="2" s="1"/>
  <c r="I116" i="2"/>
  <c r="L116" i="2" s="1"/>
  <c r="P115" i="2"/>
  <c r="J115" i="2"/>
  <c r="M115" i="2" s="1"/>
  <c r="I115" i="2"/>
  <c r="L115" i="2" s="1"/>
  <c r="J117" i="2"/>
  <c r="M117" i="2" s="1"/>
  <c r="I117" i="2"/>
  <c r="L117" i="2" s="1"/>
  <c r="J114" i="2"/>
  <c r="M114" i="2" s="1"/>
  <c r="I114" i="2"/>
  <c r="L114" i="2" s="1"/>
  <c r="J113" i="2"/>
  <c r="M113" i="2" s="1"/>
  <c r="I113" i="2"/>
  <c r="L113" i="2" s="1"/>
  <c r="J112" i="2"/>
  <c r="M112" i="2" s="1"/>
  <c r="I112" i="2"/>
  <c r="L112" i="2" s="1"/>
  <c r="J110" i="2"/>
  <c r="M110" i="2" s="1"/>
  <c r="I110" i="2"/>
  <c r="L110" i="2" s="1"/>
  <c r="J109" i="2"/>
  <c r="M109" i="2" s="1"/>
  <c r="I109" i="2"/>
  <c r="L109" i="2" s="1"/>
  <c r="J108" i="2"/>
  <c r="M108" i="2" s="1"/>
  <c r="I108" i="2"/>
  <c r="L108" i="2" s="1"/>
  <c r="J107" i="2"/>
  <c r="M107" i="2" s="1"/>
  <c r="I107" i="2"/>
  <c r="L107" i="2" s="1"/>
  <c r="J106" i="2"/>
  <c r="M106" i="2" s="1"/>
  <c r="I106" i="2"/>
  <c r="L106" i="2" s="1"/>
  <c r="J105" i="2"/>
  <c r="M105" i="2" s="1"/>
  <c r="I105" i="2"/>
  <c r="L105" i="2" s="1"/>
  <c r="J104" i="2"/>
  <c r="M104" i="2" s="1"/>
  <c r="I104" i="2"/>
  <c r="L104" i="2" s="1"/>
  <c r="J103" i="2"/>
  <c r="M103" i="2" s="1"/>
  <c r="I103" i="2"/>
  <c r="L103" i="2" s="1"/>
  <c r="P102" i="2"/>
  <c r="J102" i="2"/>
  <c r="M102" i="2" s="1"/>
  <c r="I102" i="2"/>
  <c r="L102" i="2" s="1"/>
  <c r="J101" i="2"/>
  <c r="M101" i="2" s="1"/>
  <c r="I101" i="2"/>
  <c r="L101" i="2" s="1"/>
  <c r="J100" i="2"/>
  <c r="M100" i="2" s="1"/>
  <c r="I100" i="2"/>
  <c r="L100" i="2" s="1"/>
  <c r="J99" i="2"/>
  <c r="M99" i="2" s="1"/>
  <c r="I99" i="2"/>
  <c r="L99" i="2" s="1"/>
  <c r="J96" i="2"/>
  <c r="M96" i="2" s="1"/>
  <c r="I96" i="2"/>
  <c r="L96" i="2" s="1"/>
  <c r="J95" i="2"/>
  <c r="M95" i="2" s="1"/>
  <c r="I95" i="2"/>
  <c r="L95" i="2" s="1"/>
  <c r="J91" i="2"/>
  <c r="M91" i="2" s="1"/>
  <c r="I91" i="2"/>
  <c r="L91" i="2" s="1"/>
  <c r="J90" i="2"/>
  <c r="M90" i="2" s="1"/>
  <c r="I90" i="2"/>
  <c r="L90" i="2" s="1"/>
  <c r="J89" i="2"/>
  <c r="M89" i="2" s="1"/>
  <c r="I89" i="2"/>
  <c r="L89" i="2" s="1"/>
  <c r="J87" i="2"/>
  <c r="M87" i="2" s="1"/>
  <c r="I87" i="2"/>
  <c r="L87" i="2" s="1"/>
  <c r="J86" i="2"/>
  <c r="M86" i="2" s="1"/>
  <c r="I86" i="2"/>
  <c r="L86" i="2" s="1"/>
  <c r="J85" i="2"/>
  <c r="M85" i="2" s="1"/>
  <c r="I85" i="2"/>
  <c r="L85" i="2" s="1"/>
  <c r="J84" i="2"/>
  <c r="M84" i="2" s="1"/>
  <c r="I84" i="2"/>
  <c r="L84" i="2" s="1"/>
  <c r="J83" i="2"/>
  <c r="M83" i="2" s="1"/>
  <c r="I83" i="2"/>
  <c r="L83" i="2" s="1"/>
  <c r="J82" i="2"/>
  <c r="M82" i="2" s="1"/>
  <c r="I82" i="2"/>
  <c r="L82" i="2" s="1"/>
  <c r="J81" i="2"/>
  <c r="M81" i="2" s="1"/>
  <c r="I81" i="2"/>
  <c r="L81" i="2" s="1"/>
  <c r="J80" i="2"/>
  <c r="M80" i="2" s="1"/>
  <c r="I80" i="2"/>
  <c r="L80" i="2" s="1"/>
  <c r="J78" i="2"/>
  <c r="M78" i="2" s="1"/>
  <c r="I78" i="2"/>
  <c r="L78" i="2" s="1"/>
  <c r="J77" i="2"/>
  <c r="M77" i="2" s="1"/>
  <c r="I77" i="2"/>
  <c r="L77" i="2" s="1"/>
  <c r="J76" i="2"/>
  <c r="M76" i="2" s="1"/>
  <c r="I76" i="2"/>
  <c r="L76" i="2" s="1"/>
  <c r="J75" i="2"/>
  <c r="M75" i="2" s="1"/>
  <c r="I75" i="2"/>
  <c r="L75" i="2" s="1"/>
  <c r="J74" i="2"/>
  <c r="M74" i="2" s="1"/>
  <c r="I74" i="2"/>
  <c r="L74" i="2" s="1"/>
  <c r="J71" i="2"/>
  <c r="M71" i="2" s="1"/>
  <c r="I71" i="2"/>
  <c r="L71" i="2" s="1"/>
  <c r="J70" i="2"/>
  <c r="M70" i="2" s="1"/>
  <c r="I70" i="2"/>
  <c r="L70" i="2" s="1"/>
  <c r="J69" i="2"/>
  <c r="M69" i="2" s="1"/>
  <c r="I69" i="2"/>
  <c r="L69" i="2" s="1"/>
  <c r="J68" i="2"/>
  <c r="M68" i="2" s="1"/>
  <c r="I68" i="2"/>
  <c r="L68" i="2" s="1"/>
  <c r="J67" i="2"/>
  <c r="M67" i="2" s="1"/>
  <c r="I67" i="2"/>
  <c r="L67" i="2" s="1"/>
  <c r="J65" i="2"/>
  <c r="M65" i="2" s="1"/>
  <c r="I65" i="2"/>
  <c r="L65" i="2" s="1"/>
  <c r="J64" i="2"/>
  <c r="M64" i="2" s="1"/>
  <c r="I64" i="2"/>
  <c r="L64" i="2" s="1"/>
  <c r="J63" i="2"/>
  <c r="M63" i="2" s="1"/>
  <c r="I63" i="2"/>
  <c r="L63" i="2" s="1"/>
  <c r="J62" i="2"/>
  <c r="M62" i="2" s="1"/>
  <c r="I62" i="2"/>
  <c r="L62" i="2" s="1"/>
  <c r="J61" i="2"/>
  <c r="M61" i="2" s="1"/>
  <c r="I61" i="2"/>
  <c r="L61" i="2" s="1"/>
  <c r="J60" i="2"/>
  <c r="M60" i="2" s="1"/>
  <c r="I60" i="2"/>
  <c r="L60" i="2" s="1"/>
  <c r="J58" i="2"/>
  <c r="M58" i="2" s="1"/>
  <c r="I58" i="2"/>
  <c r="L58" i="2" s="1"/>
  <c r="J57" i="2"/>
  <c r="M57" i="2" s="1"/>
  <c r="I57" i="2"/>
  <c r="L57" i="2" s="1"/>
  <c r="J56" i="2"/>
  <c r="M56" i="2" s="1"/>
  <c r="I56" i="2"/>
  <c r="L56" i="2" s="1"/>
  <c r="J55" i="2"/>
  <c r="M55" i="2" s="1"/>
  <c r="I55" i="2"/>
  <c r="L55" i="2" s="1"/>
  <c r="J54" i="2"/>
  <c r="M54" i="2" s="1"/>
  <c r="I54" i="2"/>
  <c r="L54" i="2" s="1"/>
  <c r="J53" i="2"/>
  <c r="M53" i="2" s="1"/>
  <c r="I53" i="2"/>
  <c r="L53" i="2" s="1"/>
  <c r="J51" i="2"/>
  <c r="M51" i="2" s="1"/>
  <c r="I51" i="2"/>
  <c r="L51" i="2" s="1"/>
  <c r="J49" i="2"/>
  <c r="M49" i="2" s="1"/>
  <c r="I49" i="2"/>
  <c r="L49" i="2" s="1"/>
  <c r="J48" i="2"/>
  <c r="M48" i="2" s="1"/>
  <c r="I48" i="2"/>
  <c r="L48" i="2" s="1"/>
  <c r="J46" i="2"/>
  <c r="M46" i="2" s="1"/>
  <c r="I46" i="2"/>
  <c r="L46" i="2" s="1"/>
  <c r="J45" i="2"/>
  <c r="M45" i="2" s="1"/>
  <c r="I45" i="2"/>
  <c r="L45" i="2" s="1"/>
  <c r="J44" i="2"/>
  <c r="M44" i="2" s="1"/>
  <c r="I44" i="2"/>
  <c r="L44" i="2" s="1"/>
  <c r="J43" i="2"/>
  <c r="M43" i="2" s="1"/>
  <c r="I43" i="2"/>
  <c r="L43" i="2" s="1"/>
  <c r="J42" i="2"/>
  <c r="M42" i="2" s="1"/>
  <c r="I42" i="2"/>
  <c r="L42" i="2" s="1"/>
  <c r="J40" i="2"/>
  <c r="M40" i="2" s="1"/>
  <c r="I40" i="2"/>
  <c r="L40" i="2" s="1"/>
  <c r="J39" i="2"/>
  <c r="M39" i="2" s="1"/>
  <c r="I39" i="2"/>
  <c r="L39" i="2" s="1"/>
  <c r="J38" i="2"/>
  <c r="M38" i="2" s="1"/>
  <c r="I38" i="2"/>
  <c r="L38" i="2" s="1"/>
  <c r="J36" i="2"/>
  <c r="M36" i="2" s="1"/>
  <c r="I36" i="2"/>
  <c r="L36" i="2" s="1"/>
  <c r="J35" i="2"/>
  <c r="M35" i="2" s="1"/>
  <c r="I35" i="2"/>
  <c r="L35" i="2" s="1"/>
  <c r="J34" i="2"/>
  <c r="M34" i="2" s="1"/>
  <c r="I34" i="2"/>
  <c r="L34" i="2" s="1"/>
  <c r="J33" i="2"/>
  <c r="M33" i="2" s="1"/>
  <c r="I33" i="2"/>
  <c r="L33" i="2" s="1"/>
  <c r="J31" i="2"/>
  <c r="M31" i="2" s="1"/>
  <c r="I31" i="2"/>
  <c r="L31" i="2" s="1"/>
  <c r="J30" i="2"/>
  <c r="M30" i="2" s="1"/>
  <c r="I30" i="2"/>
  <c r="L30" i="2" s="1"/>
  <c r="J29" i="2"/>
  <c r="M29" i="2" s="1"/>
  <c r="I29" i="2"/>
  <c r="L29" i="2" s="1"/>
  <c r="J24" i="2"/>
  <c r="M24" i="2" s="1"/>
  <c r="I24" i="2"/>
  <c r="L24" i="2" s="1"/>
  <c r="J21" i="2"/>
  <c r="M21" i="2" s="1"/>
  <c r="I21" i="2"/>
  <c r="L21" i="2" s="1"/>
  <c r="J19" i="2"/>
  <c r="M19" i="2" s="1"/>
  <c r="I19" i="2"/>
  <c r="L19" i="2" s="1"/>
  <c r="J18" i="2"/>
  <c r="M18" i="2" s="1"/>
  <c r="I18" i="2"/>
  <c r="L18" i="2" s="1"/>
  <c r="J50" i="2"/>
  <c r="M50" i="2" s="1"/>
  <c r="I50" i="2"/>
  <c r="L50" i="2" s="1"/>
  <c r="M17" i="2"/>
  <c r="I17" i="2"/>
  <c r="L17" i="2" s="1"/>
  <c r="J16" i="2"/>
  <c r="M16" i="2" s="1"/>
  <c r="I16" i="2"/>
  <c r="L16" i="2" s="1"/>
  <c r="J15" i="2"/>
  <c r="M15" i="2" s="1"/>
  <c r="I15" i="2"/>
  <c r="L15" i="2" s="1"/>
  <c r="J14" i="2"/>
  <c r="M14" i="2" s="1"/>
  <c r="I14" i="2"/>
  <c r="L14" i="2" s="1"/>
  <c r="J6" i="2"/>
  <c r="M6" i="2" s="1"/>
  <c r="I6" i="2"/>
  <c r="L6" i="2" s="1"/>
  <c r="J13" i="2"/>
  <c r="M13" i="2" s="1"/>
  <c r="I13" i="2"/>
  <c r="L13" i="2" s="1"/>
  <c r="J12" i="2"/>
  <c r="M12" i="2" s="1"/>
  <c r="I12" i="2"/>
  <c r="L12" i="2" s="1"/>
  <c r="J11" i="2"/>
  <c r="M11" i="2" s="1"/>
  <c r="I11" i="2"/>
  <c r="L11" i="2" s="1"/>
  <c r="J10" i="2"/>
  <c r="M10" i="2" s="1"/>
  <c r="I10" i="2"/>
  <c r="L10" i="2" s="1"/>
  <c r="J9" i="2"/>
  <c r="M9" i="2" s="1"/>
  <c r="I9" i="2"/>
  <c r="L9" i="2" s="1"/>
  <c r="J8" i="2"/>
  <c r="M8" i="2" s="1"/>
  <c r="I8" i="2"/>
  <c r="L8" i="2" s="1"/>
  <c r="J7" i="2"/>
  <c r="M7" i="2" s="1"/>
  <c r="I7" i="2"/>
  <c r="L7" i="2" s="1"/>
  <c r="J5" i="2"/>
  <c r="M5" i="2" s="1"/>
  <c r="I5" i="2"/>
  <c r="L5" i="2" s="1"/>
  <c r="J3" i="2"/>
  <c r="M3" i="2" s="1"/>
  <c r="I3" i="2"/>
  <c r="L3" i="2" s="1"/>
  <c r="K343" i="3" l="1"/>
  <c r="K91" i="3"/>
  <c r="K105" i="3"/>
  <c r="K553" i="3"/>
  <c r="K27" i="3"/>
  <c r="K599" i="3"/>
  <c r="K63" i="3"/>
  <c r="K56" i="3"/>
  <c r="K126" i="3"/>
  <c r="K154" i="3"/>
  <c r="K476" i="3"/>
  <c r="K504" i="3"/>
  <c r="K145" i="3"/>
  <c r="K341" i="3"/>
  <c r="K397" i="3"/>
  <c r="K734" i="3"/>
  <c r="K974" i="3"/>
  <c r="K755" i="3"/>
  <c r="K825" i="3"/>
  <c r="K315" i="3"/>
  <c r="K853" i="3"/>
  <c r="K1120" i="3"/>
  <c r="K621" i="3"/>
  <c r="K518" i="3"/>
  <c r="K1040" i="3"/>
  <c r="K117" i="3"/>
  <c r="K777" i="3"/>
  <c r="K791" i="3"/>
  <c r="K499" i="3"/>
  <c r="K653" i="3"/>
  <c r="K837" i="3"/>
  <c r="K865" i="3"/>
  <c r="K29" i="3"/>
  <c r="K43" i="3"/>
  <c r="K99" i="3"/>
  <c r="K281" i="3"/>
  <c r="K701" i="3"/>
  <c r="K858" i="3"/>
  <c r="K134" i="3"/>
  <c r="K317" i="3"/>
  <c r="K864" i="3"/>
  <c r="K54" i="3"/>
  <c r="K96" i="3"/>
  <c r="K110" i="3"/>
  <c r="K137" i="3"/>
  <c r="K588" i="3"/>
  <c r="K799" i="3"/>
  <c r="K716" i="3"/>
  <c r="K744" i="3"/>
  <c r="K138" i="2"/>
  <c r="K1141" i="3"/>
  <c r="K15" i="3"/>
  <c r="K1051" i="3"/>
  <c r="K1185" i="3"/>
  <c r="K45" i="3"/>
  <c r="K157" i="3"/>
  <c r="K255" i="3"/>
  <c r="K535" i="3"/>
  <c r="K577" i="3"/>
  <c r="K675" i="3"/>
  <c r="K912" i="3"/>
  <c r="K1094" i="3"/>
  <c r="K788" i="3"/>
  <c r="K6" i="3"/>
  <c r="K1082" i="3"/>
  <c r="K34" i="3"/>
  <c r="K1043" i="3"/>
  <c r="K1087" i="3"/>
  <c r="K593" i="3"/>
  <c r="K1037" i="3"/>
  <c r="K10" i="3"/>
  <c r="K79" i="3"/>
  <c r="K190" i="3"/>
  <c r="K218" i="3"/>
  <c r="K950" i="3"/>
  <c r="K1103" i="3"/>
  <c r="K487" i="3"/>
  <c r="K515" i="3"/>
  <c r="K681" i="3"/>
  <c r="K833" i="3"/>
  <c r="K1081" i="3"/>
  <c r="K618" i="3"/>
  <c r="K1058" i="3"/>
  <c r="K492" i="3"/>
  <c r="K893" i="3"/>
  <c r="K3" i="3"/>
  <c r="K225" i="3"/>
  <c r="K1111" i="3"/>
  <c r="K708" i="3"/>
  <c r="K698" i="3"/>
  <c r="K684" i="3"/>
  <c r="K500" i="3"/>
  <c r="K838" i="3"/>
  <c r="K971" i="3"/>
  <c r="K1026" i="3"/>
  <c r="K1180" i="3"/>
  <c r="K511" i="3"/>
  <c r="K660" i="3"/>
  <c r="K771" i="3"/>
  <c r="K39" i="3"/>
  <c r="K176" i="3"/>
  <c r="K203" i="3"/>
  <c r="K596" i="3"/>
  <c r="K610" i="3"/>
  <c r="K651" i="3"/>
  <c r="K719" i="3"/>
  <c r="K1144" i="3"/>
  <c r="K869" i="3"/>
  <c r="K1106" i="3"/>
  <c r="K1158" i="3"/>
  <c r="K570" i="3"/>
  <c r="K598" i="3"/>
  <c r="K287" i="3"/>
  <c r="K301" i="3"/>
  <c r="K693" i="3"/>
  <c r="K721" i="3"/>
  <c r="K748" i="3"/>
  <c r="K857" i="3"/>
  <c r="K1046" i="3"/>
  <c r="K355" i="3"/>
  <c r="K1096" i="3"/>
  <c r="K1147" i="3"/>
  <c r="K1121" i="3"/>
  <c r="K1148" i="3"/>
  <c r="K17" i="3"/>
  <c r="K58" i="3"/>
  <c r="K72" i="3"/>
  <c r="K756" i="3"/>
  <c r="K1065" i="3"/>
  <c r="K489" i="3"/>
  <c r="K166" i="3"/>
  <c r="K480" i="3"/>
  <c r="K927" i="3"/>
  <c r="K73" i="3"/>
  <c r="K140" i="3"/>
  <c r="K320" i="3"/>
  <c r="K503" i="3"/>
  <c r="K562" i="3"/>
  <c r="K752" i="3"/>
  <c r="K808" i="3"/>
  <c r="K979" i="3"/>
  <c r="K1061" i="3"/>
  <c r="K266" i="3"/>
  <c r="K142" i="3"/>
  <c r="K170" i="3"/>
  <c r="K197" i="3"/>
  <c r="K265" i="3"/>
  <c r="K455" i="3"/>
  <c r="K686" i="3"/>
  <c r="K848" i="3"/>
  <c r="K862" i="3"/>
  <c r="K1050" i="3"/>
  <c r="K1062" i="3"/>
  <c r="K1088" i="3"/>
  <c r="K882" i="3"/>
  <c r="K78" i="3"/>
  <c r="K103" i="3"/>
  <c r="K130" i="3"/>
  <c r="K452" i="3"/>
  <c r="K531" i="3"/>
  <c r="K775" i="3"/>
  <c r="K888" i="3"/>
  <c r="K913" i="3"/>
  <c r="K1079" i="3"/>
  <c r="K986" i="3"/>
  <c r="K275" i="3"/>
  <c r="K363" i="3"/>
  <c r="K493" i="3"/>
  <c r="K687" i="3"/>
  <c r="K713" i="3"/>
  <c r="K750" i="3"/>
  <c r="K776" i="3"/>
  <c r="K1055" i="3"/>
  <c r="K1080" i="3"/>
  <c r="K1104" i="3"/>
  <c r="K479" i="3"/>
  <c r="K505" i="3"/>
  <c r="K198" i="3"/>
  <c r="K533" i="3"/>
  <c r="K545" i="3"/>
  <c r="K1030" i="3"/>
  <c r="K1116" i="3"/>
  <c r="K714" i="3"/>
  <c r="K962" i="3"/>
  <c r="K1129" i="3"/>
  <c r="K147" i="3"/>
  <c r="K199" i="3"/>
  <c r="K417" i="3"/>
  <c r="K430" i="3"/>
  <c r="K495" i="3"/>
  <c r="K534" i="3"/>
  <c r="K663" i="3"/>
  <c r="K1045" i="3"/>
  <c r="K1142" i="3"/>
  <c r="K252" i="3"/>
  <c r="K291" i="3"/>
  <c r="K689" i="3"/>
  <c r="K816" i="3"/>
  <c r="K779" i="3"/>
  <c r="K989" i="3"/>
  <c r="K1002" i="3"/>
  <c r="K316" i="3"/>
  <c r="K930" i="3"/>
  <c r="K613" i="3"/>
  <c r="K703" i="3"/>
  <c r="K753" i="3"/>
  <c r="K780" i="3"/>
  <c r="K805" i="3"/>
  <c r="K830" i="3"/>
  <c r="K867" i="3"/>
  <c r="K905" i="3"/>
  <c r="K953" i="3"/>
  <c r="K31" i="3"/>
  <c r="K108" i="3"/>
  <c r="K214" i="3"/>
  <c r="K497" i="3"/>
  <c r="K510" i="3"/>
  <c r="K523" i="3"/>
  <c r="K627" i="3"/>
  <c r="K918" i="3"/>
  <c r="K931" i="3"/>
  <c r="K965" i="3"/>
  <c r="K574" i="3"/>
  <c r="K704" i="3"/>
  <c r="K794" i="3"/>
  <c r="K1036" i="3"/>
  <c r="K1059" i="3"/>
  <c r="K1108" i="3"/>
  <c r="K768" i="3"/>
  <c r="K1072" i="3"/>
  <c r="K1097" i="3"/>
  <c r="K718" i="3"/>
  <c r="K1133" i="3"/>
  <c r="K59" i="3"/>
  <c r="K1086" i="3"/>
  <c r="K165" i="3"/>
  <c r="K369" i="3"/>
  <c r="K422" i="3"/>
  <c r="K783" i="3"/>
  <c r="K895" i="3"/>
  <c r="K908" i="3"/>
  <c r="K967" i="3"/>
  <c r="K1022" i="3"/>
  <c r="K178" i="3"/>
  <c r="K295" i="3"/>
  <c r="K309" i="3"/>
  <c r="K332" i="3"/>
  <c r="K222" i="3"/>
  <c r="K551" i="3"/>
  <c r="K1173" i="3"/>
  <c r="K7" i="3"/>
  <c r="K48" i="3"/>
  <c r="K22" i="3"/>
  <c r="K258" i="3"/>
  <c r="K552" i="3"/>
  <c r="K643" i="3"/>
  <c r="K746" i="3"/>
  <c r="K872" i="3"/>
  <c r="K957" i="3"/>
  <c r="K1008" i="3"/>
  <c r="K161" i="3"/>
  <c r="K1075" i="3"/>
  <c r="K421" i="3"/>
  <c r="K1076" i="3"/>
  <c r="K194" i="3"/>
  <c r="K246" i="3"/>
  <c r="K477" i="3"/>
  <c r="K566" i="3"/>
  <c r="K911" i="3"/>
  <c r="K924" i="3"/>
  <c r="K1175" i="3"/>
  <c r="K328" i="3"/>
  <c r="K272" i="3"/>
  <c r="K996" i="3"/>
  <c r="K312" i="3"/>
  <c r="K348" i="3"/>
  <c r="K516" i="3"/>
  <c r="K542" i="3"/>
  <c r="K1102" i="3"/>
  <c r="K25" i="3"/>
  <c r="K64" i="3"/>
  <c r="K323" i="3"/>
  <c r="K824" i="3"/>
  <c r="K887" i="3"/>
  <c r="K429" i="3"/>
  <c r="K71" i="3"/>
  <c r="K433" i="3"/>
  <c r="K972" i="3"/>
  <c r="K1013" i="3"/>
  <c r="K1053" i="3"/>
  <c r="K1091" i="3"/>
  <c r="K1126" i="3"/>
  <c r="K919" i="3"/>
  <c r="K296" i="3"/>
  <c r="K50" i="3"/>
  <c r="K66" i="3"/>
  <c r="K926" i="3"/>
  <c r="K1019" i="3"/>
  <c r="K1125" i="3"/>
  <c r="K179" i="3"/>
  <c r="K351" i="3"/>
  <c r="K386" i="3"/>
  <c r="K482" i="3"/>
  <c r="K528" i="3"/>
  <c r="K540" i="3"/>
  <c r="K597" i="3"/>
  <c r="K619" i="3"/>
  <c r="K811" i="3"/>
  <c r="K859" i="3"/>
  <c r="K1006" i="3"/>
  <c r="K722" i="3"/>
  <c r="K801" i="3"/>
  <c r="K871" i="3"/>
  <c r="K906" i="3"/>
  <c r="K969" i="3"/>
  <c r="K847" i="3"/>
  <c r="K5" i="3"/>
  <c r="K107" i="3"/>
  <c r="K192" i="3"/>
  <c r="K240" i="3"/>
  <c r="K251" i="3"/>
  <c r="K308" i="3"/>
  <c r="K329" i="3"/>
  <c r="K423" i="3"/>
  <c r="K483" i="3"/>
  <c r="K506" i="3"/>
  <c r="K642" i="3"/>
  <c r="K712" i="3"/>
  <c r="K745" i="3"/>
  <c r="K883" i="3"/>
  <c r="K1138" i="3"/>
  <c r="K1149" i="3"/>
  <c r="K1182" i="3"/>
  <c r="K352" i="3"/>
  <c r="K459" i="3"/>
  <c r="K938" i="3"/>
  <c r="K1127" i="3"/>
  <c r="K52" i="3"/>
  <c r="K264" i="3"/>
  <c r="K644" i="3"/>
  <c r="K679" i="3"/>
  <c r="K1023" i="3"/>
  <c r="K156" i="3"/>
  <c r="K118" i="3"/>
  <c r="K446" i="3"/>
  <c r="K1162" i="3"/>
  <c r="K204" i="3"/>
  <c r="K802" i="3"/>
  <c r="K205" i="3"/>
  <c r="K242" i="3"/>
  <c r="K949" i="3"/>
  <c r="K193" i="3"/>
  <c r="K276" i="3"/>
  <c r="K19" i="3"/>
  <c r="K65" i="3"/>
  <c r="K75" i="3"/>
  <c r="K149" i="3"/>
  <c r="K366" i="3"/>
  <c r="K402" i="3"/>
  <c r="K498" i="3"/>
  <c r="K544" i="3"/>
  <c r="K578" i="3"/>
  <c r="K657" i="3"/>
  <c r="K725" i="3"/>
  <c r="K793" i="3"/>
  <c r="K828" i="3"/>
  <c r="K851" i="3"/>
  <c r="K863" i="3"/>
  <c r="K875" i="3"/>
  <c r="K940" i="3"/>
  <c r="K1049" i="3"/>
  <c r="K1152" i="3"/>
  <c r="K747" i="3"/>
  <c r="K804" i="3"/>
  <c r="K921" i="3"/>
  <c r="K941" i="3"/>
  <c r="K1130" i="3"/>
  <c r="K1174" i="3"/>
  <c r="K541" i="3"/>
  <c r="K184" i="3"/>
  <c r="K840" i="3"/>
  <c r="K899" i="3"/>
  <c r="K932" i="3"/>
  <c r="K952" i="3"/>
  <c r="K88" i="3"/>
  <c r="K345" i="3"/>
  <c r="K356" i="3"/>
  <c r="K451" i="3"/>
  <c r="K568" i="3"/>
  <c r="K759" i="3"/>
  <c r="K1074" i="3"/>
  <c r="K151" i="3"/>
  <c r="K877" i="3"/>
  <c r="K202" i="3"/>
  <c r="K392" i="3"/>
  <c r="K67" i="3"/>
  <c r="K89" i="3"/>
  <c r="K101" i="3"/>
  <c r="K163" i="3"/>
  <c r="K185" i="3"/>
  <c r="K209" i="3"/>
  <c r="K819" i="3"/>
  <c r="K842" i="3"/>
  <c r="K854" i="3"/>
  <c r="K964" i="3"/>
  <c r="K1014" i="3"/>
  <c r="K1027" i="3"/>
  <c r="K1098" i="3"/>
  <c r="K1155" i="3"/>
  <c r="K581" i="3"/>
  <c r="K603" i="3"/>
  <c r="K614" i="3"/>
  <c r="K648" i="3"/>
  <c r="K784" i="3"/>
  <c r="K901" i="3"/>
  <c r="K1132" i="3"/>
  <c r="K4" i="3"/>
  <c r="K33" i="3"/>
  <c r="K257" i="3"/>
  <c r="K292" i="3"/>
  <c r="K313" i="3"/>
  <c r="K347" i="3"/>
  <c r="K478" i="3"/>
  <c r="K512" i="3"/>
  <c r="K559" i="3"/>
  <c r="K582" i="3"/>
  <c r="K594" i="3"/>
  <c r="K604" i="3"/>
  <c r="K740" i="3"/>
  <c r="K807" i="3"/>
  <c r="K889" i="3"/>
  <c r="K944" i="3"/>
  <c r="K1015" i="3"/>
  <c r="K344" i="3"/>
  <c r="K47" i="3"/>
  <c r="K832" i="3"/>
  <c r="K844" i="3"/>
  <c r="K1156" i="3"/>
  <c r="K210" i="3"/>
  <c r="K69" i="3"/>
  <c r="K188" i="3"/>
  <c r="K359" i="3"/>
  <c r="K383" i="3"/>
  <c r="K407" i="3"/>
  <c r="K442" i="3"/>
  <c r="K583" i="3"/>
  <c r="K605" i="3"/>
  <c r="K616" i="3"/>
  <c r="K696" i="3"/>
  <c r="K786" i="3"/>
  <c r="K821" i="3"/>
  <c r="K890" i="3"/>
  <c r="K966" i="3"/>
  <c r="K977" i="3"/>
  <c r="K23" i="3"/>
  <c r="K127" i="3"/>
  <c r="K70" i="3"/>
  <c r="K270" i="3"/>
  <c r="K326" i="3"/>
  <c r="K617" i="3"/>
  <c r="K639" i="3"/>
  <c r="K709" i="3"/>
  <c r="K731" i="3"/>
  <c r="K751" i="3"/>
  <c r="K1112" i="3"/>
  <c r="K1123" i="3"/>
  <c r="K1168" i="3"/>
  <c r="K665" i="3"/>
  <c r="K1146" i="3"/>
  <c r="K561" i="3"/>
  <c r="K189" i="3"/>
  <c r="K237" i="3"/>
  <c r="K260" i="3"/>
  <c r="K271" i="3"/>
  <c r="K350" i="3"/>
  <c r="K361" i="3"/>
  <c r="K373" i="3"/>
  <c r="K409" i="3"/>
  <c r="K444" i="3"/>
  <c r="K539" i="3"/>
  <c r="K572" i="3"/>
  <c r="K607" i="3"/>
  <c r="K763" i="3"/>
  <c r="K822" i="3"/>
  <c r="K845" i="3"/>
  <c r="K904" i="3"/>
  <c r="K991" i="3"/>
  <c r="K1032" i="3"/>
  <c r="K1044" i="3"/>
  <c r="K1113" i="3"/>
  <c r="K1124" i="3"/>
  <c r="K227" i="3"/>
  <c r="K131" i="3"/>
  <c r="K26" i="3"/>
  <c r="K288" i="3"/>
  <c r="K501" i="3"/>
  <c r="K764" i="3"/>
  <c r="K810" i="3"/>
  <c r="K191" i="3"/>
  <c r="K490" i="3"/>
  <c r="K611" i="3"/>
  <c r="K1184" i="3"/>
  <c r="K393" i="3"/>
  <c r="K441" i="3"/>
  <c r="K16" i="3"/>
  <c r="K289" i="3"/>
  <c r="K331" i="3"/>
  <c r="K834" i="3"/>
  <c r="K398" i="3"/>
  <c r="K525" i="3"/>
  <c r="K1042" i="3"/>
  <c r="K113" i="3"/>
  <c r="K342" i="3"/>
  <c r="K387" i="3"/>
  <c r="K469" i="3"/>
  <c r="K526" i="3"/>
  <c r="K669" i="3"/>
  <c r="K835" i="3"/>
  <c r="K90" i="3"/>
  <c r="K224" i="3"/>
  <c r="K279" i="3"/>
  <c r="K311" i="3"/>
  <c r="K990" i="3"/>
  <c r="K641" i="3"/>
  <c r="K652" i="3"/>
  <c r="K98" i="3"/>
  <c r="K81" i="3"/>
  <c r="K18" i="3"/>
  <c r="K238" i="3"/>
  <c r="K715" i="3"/>
  <c r="K815" i="3"/>
  <c r="K587" i="3"/>
  <c r="K405" i="3"/>
  <c r="K622" i="3"/>
  <c r="K774" i="3"/>
  <c r="K1004" i="3"/>
  <c r="K481" i="3"/>
  <c r="K826" i="3"/>
  <c r="K836" i="3"/>
  <c r="K9" i="3"/>
  <c r="K82" i="3"/>
  <c r="K116" i="3"/>
  <c r="K435" i="3"/>
  <c r="K694" i="3"/>
  <c r="K803" i="3"/>
  <c r="K1100" i="3"/>
  <c r="K206" i="3"/>
  <c r="K150" i="3"/>
  <c r="K817" i="3"/>
  <c r="K254" i="3"/>
  <c r="K83" i="3"/>
  <c r="K314" i="3"/>
  <c r="K141" i="3"/>
  <c r="K576" i="3"/>
  <c r="K35" i="3"/>
  <c r="K303" i="3"/>
  <c r="K449" i="3"/>
  <c r="K795" i="3"/>
  <c r="K818" i="3"/>
  <c r="K1068" i="3"/>
  <c r="K453" i="3"/>
  <c r="K152" i="3"/>
  <c r="K42" i="3"/>
  <c r="K232" i="3"/>
  <c r="K394" i="3"/>
  <c r="K543" i="3"/>
  <c r="K470" i="3"/>
  <c r="K382" i="3"/>
  <c r="K253" i="3"/>
  <c r="K632" i="3"/>
  <c r="K282" i="3"/>
  <c r="K304" i="3"/>
  <c r="K132" i="3"/>
  <c r="K263" i="3"/>
  <c r="K44" i="3"/>
  <c r="K144" i="3"/>
  <c r="K381" i="3"/>
  <c r="K404" i="3"/>
  <c r="K730" i="3"/>
  <c r="K560" i="3"/>
  <c r="K580" i="3"/>
  <c r="K662" i="3"/>
  <c r="K672" i="3"/>
  <c r="K928" i="3"/>
  <c r="K948" i="3"/>
  <c r="K1025" i="3"/>
  <c r="K1110" i="3"/>
  <c r="K522" i="3"/>
  <c r="K571" i="3"/>
  <c r="K612" i="3"/>
  <c r="K724" i="3"/>
  <c r="K754" i="3"/>
  <c r="K395" i="3"/>
  <c r="K624" i="3"/>
  <c r="K676" i="3"/>
  <c r="K879" i="3"/>
  <c r="K374" i="3"/>
  <c r="K524" i="3"/>
  <c r="K8" i="3"/>
  <c r="K55" i="3"/>
  <c r="K74" i="3"/>
  <c r="K175" i="3"/>
  <c r="K236" i="3"/>
  <c r="K305" i="3"/>
  <c r="K324" i="3"/>
  <c r="K333" i="3"/>
  <c r="K450" i="3"/>
  <c r="K554" i="3"/>
  <c r="K766" i="3"/>
  <c r="K880" i="3"/>
  <c r="K902" i="3"/>
  <c r="K993" i="3"/>
  <c r="K1052" i="3"/>
  <c r="K385" i="3"/>
  <c r="K440" i="3"/>
  <c r="K461" i="3"/>
  <c r="K513" i="3"/>
  <c r="K707" i="3"/>
  <c r="K881" i="3"/>
  <c r="K36" i="3"/>
  <c r="K95" i="3"/>
  <c r="K104" i="3"/>
  <c r="K196" i="3"/>
  <c r="K226" i="3"/>
  <c r="K247" i="3"/>
  <c r="K325" i="3"/>
  <c r="K335" i="3"/>
  <c r="K375" i="3"/>
  <c r="K462" i="3"/>
  <c r="K514" i="3"/>
  <c r="K536" i="3"/>
  <c r="K575" i="3"/>
  <c r="K586" i="3"/>
  <c r="K595" i="3"/>
  <c r="K668" i="3"/>
  <c r="K677" i="3"/>
  <c r="K688" i="3"/>
  <c r="K809" i="3"/>
  <c r="K839" i="3"/>
  <c r="K1020" i="3"/>
  <c r="K1157" i="3"/>
  <c r="K1167" i="3"/>
  <c r="K1176" i="3"/>
  <c r="K474" i="3"/>
  <c r="K537" i="3"/>
  <c r="K606" i="3"/>
  <c r="K626" i="3"/>
  <c r="K636" i="3"/>
  <c r="K678" i="3"/>
  <c r="K861" i="3"/>
  <c r="K954" i="3"/>
  <c r="K963" i="3"/>
  <c r="K1063" i="3"/>
  <c r="K739" i="3"/>
  <c r="K758" i="3"/>
  <c r="K943" i="3"/>
  <c r="K984" i="3"/>
  <c r="K1021" i="3"/>
  <c r="K77" i="3"/>
  <c r="K207" i="3"/>
  <c r="K269" i="3"/>
  <c r="K337" i="3"/>
  <c r="K431" i="3"/>
  <c r="K486" i="3"/>
  <c r="K527" i="3"/>
  <c r="K608" i="3"/>
  <c r="K955" i="3"/>
  <c r="K1178" i="3"/>
  <c r="K106" i="3"/>
  <c r="K20" i="3"/>
  <c r="K158" i="3"/>
  <c r="K338" i="3"/>
  <c r="K465" i="3"/>
  <c r="K558" i="3"/>
  <c r="K670" i="3"/>
  <c r="K916" i="3"/>
  <c r="K975" i="3"/>
  <c r="K1011" i="3"/>
  <c r="K443" i="3"/>
  <c r="K11" i="3"/>
  <c r="K30" i="3"/>
  <c r="K60" i="3"/>
  <c r="K208" i="3"/>
  <c r="K219" i="3"/>
  <c r="K290" i="3"/>
  <c r="K378" i="3"/>
  <c r="K792" i="3"/>
  <c r="K987" i="3"/>
  <c r="K998" i="3"/>
  <c r="K1159" i="3"/>
  <c r="K1169" i="3"/>
  <c r="K650" i="3"/>
  <c r="K1140" i="3"/>
  <c r="K339" i="3"/>
  <c r="K517" i="3"/>
  <c r="K999" i="3"/>
  <c r="K1012" i="3"/>
  <c r="K1150" i="3"/>
  <c r="K741" i="3"/>
  <c r="K946" i="3"/>
  <c r="K1161" i="3"/>
  <c r="K1177" i="3"/>
  <c r="K159" i="3"/>
  <c r="K357" i="3"/>
  <c r="K411" i="3"/>
  <c r="K507" i="3"/>
  <c r="K936" i="3"/>
  <c r="K1077" i="3"/>
  <c r="K180" i="3"/>
  <c r="K200" i="3"/>
  <c r="K300" i="3"/>
  <c r="K330" i="3"/>
  <c r="K550" i="3"/>
  <c r="K772" i="3"/>
  <c r="K813" i="3"/>
  <c r="K937" i="3"/>
  <c r="K488" i="3"/>
  <c r="K529" i="3"/>
  <c r="K711" i="3"/>
  <c r="K917" i="3"/>
  <c r="K241" i="3"/>
  <c r="K13" i="3"/>
  <c r="K160" i="3"/>
  <c r="K349" i="3"/>
  <c r="K434" i="3"/>
  <c r="K468" i="3"/>
  <c r="K519" i="3"/>
  <c r="K743" i="3"/>
  <c r="K855" i="3"/>
  <c r="K1001" i="3"/>
  <c r="K1089" i="3"/>
  <c r="K1151" i="3"/>
  <c r="K1171" i="3"/>
  <c r="K680" i="3"/>
  <c r="K706" i="3"/>
  <c r="K820" i="3"/>
  <c r="K829" i="3"/>
  <c r="K956" i="3"/>
  <c r="K1003" i="3"/>
  <c r="K812" i="3"/>
  <c r="K874" i="3"/>
  <c r="K884" i="3"/>
  <c r="K983" i="3"/>
  <c r="K164" i="3"/>
  <c r="K491" i="3"/>
  <c r="K646" i="3"/>
  <c r="K894" i="3"/>
  <c r="K985" i="3"/>
  <c r="K1153" i="3"/>
  <c r="K274" i="3"/>
  <c r="K358" i="3"/>
  <c r="K406" i="3"/>
  <c r="K454" i="3"/>
  <c r="K546" i="3"/>
  <c r="K21" i="3"/>
  <c r="K57" i="3"/>
  <c r="K136" i="3"/>
  <c r="K174" i="3"/>
  <c r="K368" i="3"/>
  <c r="K416" i="3"/>
  <c r="K464" i="3"/>
  <c r="K538" i="3"/>
  <c r="K563" i="3"/>
  <c r="K735" i="3"/>
  <c r="K958" i="3"/>
  <c r="K1136" i="3"/>
  <c r="K228" i="3"/>
  <c r="K299" i="3"/>
  <c r="K473" i="3"/>
  <c r="K590" i="3"/>
  <c r="K38" i="3"/>
  <c r="K92" i="3"/>
  <c r="K155" i="3"/>
  <c r="K502" i="3"/>
  <c r="K664" i="3"/>
  <c r="K682" i="3"/>
  <c r="K717" i="3"/>
  <c r="K726" i="3"/>
  <c r="K831" i="3"/>
  <c r="K994" i="3"/>
  <c r="K1016" i="3"/>
  <c r="K628" i="3"/>
  <c r="K656" i="3"/>
  <c r="K778" i="3"/>
  <c r="K814" i="3"/>
  <c r="K547" i="3"/>
  <c r="K564" i="3"/>
  <c r="K609" i="3"/>
  <c r="K760" i="3"/>
  <c r="K787" i="3"/>
  <c r="K796" i="3"/>
  <c r="K841" i="3"/>
  <c r="K1092" i="3"/>
  <c r="K1117" i="3"/>
  <c r="K248" i="3"/>
  <c r="K573" i="3"/>
  <c r="K600" i="3"/>
  <c r="K638" i="3"/>
  <c r="K692" i="3"/>
  <c r="K736" i="3"/>
  <c r="K823" i="3"/>
  <c r="K968" i="3"/>
  <c r="K995" i="3"/>
  <c r="K1018" i="3"/>
  <c r="K1093" i="3"/>
  <c r="K14" i="3"/>
  <c r="K84" i="3"/>
  <c r="K146" i="3"/>
  <c r="K40" i="3"/>
  <c r="K102" i="3"/>
  <c r="K120" i="3"/>
  <c r="K221" i="3"/>
  <c r="K456" i="3"/>
  <c r="K556" i="3"/>
  <c r="K620" i="3"/>
  <c r="K674" i="3"/>
  <c r="K806" i="3"/>
  <c r="K868" i="3"/>
  <c r="K959" i="3"/>
  <c r="K1056" i="3"/>
  <c r="K212" i="3"/>
  <c r="K789" i="3"/>
  <c r="K798" i="3"/>
  <c r="K896" i="3"/>
  <c r="K915" i="3"/>
  <c r="K933" i="3"/>
  <c r="K1039" i="3"/>
  <c r="K1119" i="3"/>
  <c r="K1164" i="3"/>
  <c r="K380" i="3"/>
  <c r="K428" i="3"/>
  <c r="K530" i="3"/>
  <c r="K565" i="3"/>
  <c r="K592" i="3"/>
  <c r="K629" i="3"/>
  <c r="K666" i="3"/>
  <c r="K878" i="3"/>
  <c r="K418" i="3"/>
  <c r="K399" i="3"/>
  <c r="K494" i="3"/>
  <c r="K702" i="3"/>
  <c r="K951" i="3"/>
  <c r="K997" i="3"/>
  <c r="K1085" i="3"/>
  <c r="K370" i="3"/>
  <c r="K466" i="3"/>
  <c r="K93" i="3"/>
  <c r="K249" i="3"/>
  <c r="K267" i="3"/>
  <c r="K139" i="3"/>
  <c r="K94" i="3"/>
  <c r="K213" i="3"/>
  <c r="K277" i="3"/>
  <c r="K371" i="3"/>
  <c r="K390" i="3"/>
  <c r="K419" i="3"/>
  <c r="K438" i="3"/>
  <c r="K467" i="3"/>
  <c r="K557" i="3"/>
  <c r="K584" i="3"/>
  <c r="K658" i="3"/>
  <c r="K970" i="3"/>
  <c r="K978" i="3"/>
  <c r="K187" i="3"/>
  <c r="K250" i="3"/>
  <c r="K294" i="3"/>
  <c r="K302" i="3"/>
  <c r="K336" i="3"/>
  <c r="K362" i="3"/>
  <c r="K410" i="3"/>
  <c r="K458" i="3"/>
  <c r="K602" i="3"/>
  <c r="K640" i="3"/>
  <c r="K667" i="3"/>
  <c r="K729" i="3"/>
  <c r="K781" i="3"/>
  <c r="K852" i="3"/>
  <c r="K925" i="3"/>
  <c r="K961" i="3"/>
  <c r="K988" i="3"/>
  <c r="K1048" i="3"/>
  <c r="K83" i="2"/>
  <c r="K101" i="2"/>
  <c r="K10" i="2"/>
  <c r="K24" i="2"/>
  <c r="K45" i="2"/>
  <c r="K71" i="2"/>
  <c r="K85" i="2"/>
  <c r="K58" i="2"/>
  <c r="K43" i="2"/>
  <c r="K12" i="2"/>
  <c r="K75" i="2"/>
  <c r="K42" i="2"/>
  <c r="K56" i="2"/>
  <c r="K70" i="2"/>
  <c r="K137" i="2"/>
  <c r="K9" i="2"/>
  <c r="K21" i="2"/>
  <c r="K14" i="2"/>
  <c r="K31" i="2"/>
  <c r="K62" i="2"/>
  <c r="K87" i="2"/>
  <c r="K94" i="2"/>
  <c r="K107" i="2"/>
  <c r="K8" i="2"/>
  <c r="K19" i="2"/>
  <c r="K40" i="2"/>
  <c r="K55" i="2"/>
  <c r="K114" i="2"/>
  <c r="K33" i="2"/>
  <c r="K48" i="2"/>
  <c r="K63" i="2"/>
  <c r="K76" i="2"/>
  <c r="K11" i="2"/>
  <c r="K44" i="2"/>
  <c r="K57" i="2"/>
  <c r="K106" i="2"/>
  <c r="K108" i="2"/>
  <c r="K118" i="2"/>
  <c r="K7" i="2"/>
  <c r="K18" i="2"/>
  <c r="K39" i="2"/>
  <c r="K54" i="2"/>
  <c r="K68" i="2"/>
  <c r="K96" i="2"/>
  <c r="K135" i="2"/>
  <c r="K73" i="2"/>
  <c r="K133" i="2"/>
  <c r="K69" i="2"/>
  <c r="K82" i="2"/>
  <c r="K99" i="2"/>
  <c r="K136" i="2"/>
  <c r="K74" i="2"/>
  <c r="K84" i="2"/>
  <c r="K100" i="2"/>
  <c r="K113" i="2"/>
  <c r="K123" i="2"/>
  <c r="K117" i="2"/>
  <c r="K126" i="2"/>
  <c r="K104" i="2"/>
  <c r="K15" i="2"/>
  <c r="K34" i="2"/>
  <c r="K49" i="2"/>
  <c r="K64" i="2"/>
  <c r="K77" i="2"/>
  <c r="K90" i="2"/>
  <c r="K128" i="2"/>
  <c r="K52" i="2"/>
  <c r="K50" i="2"/>
  <c r="K121" i="2"/>
  <c r="K13" i="2"/>
  <c r="K29" i="2"/>
  <c r="K46" i="2"/>
  <c r="K60" i="2"/>
  <c r="K86" i="2"/>
  <c r="K102" i="2"/>
  <c r="K98" i="2"/>
  <c r="K79" i="2"/>
  <c r="K89" i="2"/>
  <c r="K72" i="2"/>
  <c r="K132" i="2"/>
  <c r="K38" i="2"/>
  <c r="K53" i="2"/>
  <c r="K67" i="2"/>
  <c r="K81" i="2"/>
  <c r="K95" i="2"/>
  <c r="K92" i="2"/>
  <c r="K112" i="2"/>
  <c r="K122" i="2"/>
  <c r="K27" i="2"/>
  <c r="K124" i="2"/>
  <c r="K125" i="2"/>
  <c r="K6" i="2"/>
  <c r="K30" i="2"/>
  <c r="K61" i="2"/>
  <c r="K26" i="2"/>
  <c r="K131" i="2"/>
  <c r="K103" i="2"/>
  <c r="K115" i="2"/>
  <c r="K127" i="2"/>
  <c r="K41" i="2"/>
  <c r="K59" i="2"/>
  <c r="K105" i="2"/>
  <c r="K3" i="2"/>
  <c r="K16" i="2"/>
  <c r="K35" i="2"/>
  <c r="K51" i="2"/>
  <c r="K65" i="2"/>
  <c r="K78" i="2"/>
  <c r="K116" i="2"/>
  <c r="K130" i="2"/>
  <c r="K111" i="2"/>
  <c r="K22" i="2"/>
  <c r="K5" i="2"/>
  <c r="K17" i="2"/>
  <c r="K36" i="2"/>
  <c r="K80" i="2"/>
  <c r="K91" i="2"/>
  <c r="K93" i="2"/>
  <c r="K88" i="2"/>
  <c r="K109" i="2"/>
  <c r="K119" i="2"/>
  <c r="K110" i="2"/>
  <c r="K120" i="2"/>
  <c r="K134" i="2"/>
  <c r="K24" i="3"/>
  <c r="K129" i="3"/>
  <c r="K114" i="3"/>
  <c r="K62" i="3"/>
  <c r="K119" i="3"/>
  <c r="K124" i="3"/>
  <c r="K86" i="3"/>
  <c r="K12" i="3"/>
  <c r="K76" i="3"/>
  <c r="K85" i="3"/>
  <c r="K123" i="3"/>
  <c r="K220" i="3"/>
  <c r="K261" i="3"/>
  <c r="K268" i="3"/>
  <c r="K445" i="3"/>
  <c r="K177" i="3"/>
  <c r="K61" i="3"/>
  <c r="K80" i="3"/>
  <c r="K148" i="3"/>
  <c r="K167" i="3"/>
  <c r="K171" i="3"/>
  <c r="K217" i="3"/>
  <c r="K283" i="3"/>
  <c r="K321" i="3"/>
  <c r="K49" i="3"/>
  <c r="K68" i="3"/>
  <c r="K239" i="3"/>
  <c r="K28" i="3"/>
  <c r="K37" i="3"/>
  <c r="K133" i="3"/>
  <c r="K168" i="3"/>
  <c r="K181" i="3"/>
  <c r="K259" i="3"/>
  <c r="K280" i="3"/>
  <c r="K297" i="3"/>
  <c r="K121" i="3"/>
  <c r="K32" i="3"/>
  <c r="K143" i="3"/>
  <c r="K172" i="3"/>
  <c r="K201" i="3"/>
  <c r="K211" i="3"/>
  <c r="K229" i="3"/>
  <c r="K319" i="3"/>
  <c r="K87" i="3"/>
  <c r="K115" i="3"/>
  <c r="K125" i="3"/>
  <c r="K233" i="3"/>
  <c r="K278" i="3"/>
  <c r="K298" i="3"/>
  <c r="K128" i="3"/>
  <c r="K169" i="3"/>
  <c r="K173" i="3"/>
  <c r="K182" i="3"/>
  <c r="K223" i="3"/>
  <c r="K256" i="3"/>
  <c r="K285" i="3"/>
  <c r="K100" i="3"/>
  <c r="K112" i="3"/>
  <c r="K122" i="3"/>
  <c r="K162" i="3"/>
  <c r="K186" i="3"/>
  <c r="K215" i="3"/>
  <c r="K234" i="3"/>
  <c r="K327" i="3"/>
  <c r="K51" i="3"/>
  <c r="K138" i="3"/>
  <c r="K153" i="3"/>
  <c r="K195" i="3"/>
  <c r="K216" i="3"/>
  <c r="K230" i="3"/>
  <c r="K244" i="3"/>
  <c r="K286" i="3"/>
  <c r="K306" i="3"/>
  <c r="K354" i="3"/>
  <c r="K334" i="3"/>
  <c r="K475" i="3"/>
  <c r="K414" i="3"/>
  <c r="K426" i="3"/>
  <c r="K463" i="3"/>
  <c r="K471" i="3"/>
  <c r="K243" i="3"/>
  <c r="K310" i="3"/>
  <c r="K318" i="3"/>
  <c r="K346" i="3"/>
  <c r="K367" i="3"/>
  <c r="K379" i="3"/>
  <c r="K391" i="3"/>
  <c r="K403" i="3"/>
  <c r="K415" i="3"/>
  <c r="K427" i="3"/>
  <c r="K439" i="3"/>
  <c r="K447" i="3"/>
  <c r="K135" i="3"/>
  <c r="K183" i="3"/>
  <c r="K231" i="3"/>
  <c r="K262" i="3"/>
  <c r="K322" i="3"/>
  <c r="K353" i="3"/>
  <c r="K360" i="3"/>
  <c r="K372" i="3"/>
  <c r="K384" i="3"/>
  <c r="K396" i="3"/>
  <c r="K408" i="3"/>
  <c r="K420" i="3"/>
  <c r="K432" i="3"/>
  <c r="K457" i="3"/>
  <c r="K365" i="3"/>
  <c r="K377" i="3"/>
  <c r="K389" i="3"/>
  <c r="K401" i="3"/>
  <c r="K413" i="3"/>
  <c r="K425" i="3"/>
  <c r="K437" i="3"/>
  <c r="K508" i="3"/>
  <c r="K633" i="3"/>
  <c r="K548" i="3"/>
  <c r="K555" i="3"/>
  <c r="K569" i="3"/>
  <c r="K645" i="3"/>
  <c r="K691" i="3"/>
  <c r="K509" i="3"/>
  <c r="K630" i="3"/>
  <c r="K496" i="3"/>
  <c r="K532" i="3"/>
  <c r="K654" i="3"/>
  <c r="K765" i="3"/>
  <c r="K549" i="3"/>
  <c r="K585" i="3"/>
  <c r="K631" i="3"/>
  <c r="K655" i="3"/>
  <c r="K782" i="3"/>
  <c r="K484" i="3"/>
  <c r="K520" i="3"/>
  <c r="K567" i="3"/>
  <c r="K364" i="3"/>
  <c r="K376" i="3"/>
  <c r="K388" i="3"/>
  <c r="K400" i="3"/>
  <c r="K412" i="3"/>
  <c r="K424" i="3"/>
  <c r="K436" i="3"/>
  <c r="K448" i="3"/>
  <c r="K460" i="3"/>
  <c r="K472" i="3"/>
  <c r="K485" i="3"/>
  <c r="K521" i="3"/>
  <c r="K690" i="3"/>
  <c r="K728" i="3"/>
  <c r="K738" i="3"/>
  <c r="K920" i="3"/>
  <c r="K947" i="3"/>
  <c r="K1005" i="3"/>
  <c r="K757" i="3"/>
  <c r="K767" i="3"/>
  <c r="K785" i="3"/>
  <c r="K827" i="3"/>
  <c r="K846" i="3"/>
  <c r="K909" i="3"/>
  <c r="K591" i="3"/>
  <c r="K700" i="3"/>
  <c r="K625" i="3"/>
  <c r="K637" i="3"/>
  <c r="K649" i="3"/>
  <c r="K661" i="3"/>
  <c r="K673" i="3"/>
  <c r="K685" i="3"/>
  <c r="K697" i="3"/>
  <c r="K732" i="3"/>
  <c r="K800" i="3"/>
  <c r="K850" i="3"/>
  <c r="K982" i="3"/>
  <c r="K1105" i="3"/>
  <c r="K589" i="3"/>
  <c r="K843" i="3"/>
  <c r="K907" i="3"/>
  <c r="K1099" i="3"/>
  <c r="K720" i="3"/>
  <c r="K733" i="3"/>
  <c r="K749" i="3"/>
  <c r="K769" i="3"/>
  <c r="K623" i="3"/>
  <c r="K635" i="3"/>
  <c r="K647" i="3"/>
  <c r="K659" i="3"/>
  <c r="K671" i="3"/>
  <c r="K683" i="3"/>
  <c r="K695" i="3"/>
  <c r="K710" i="3"/>
  <c r="K723" i="3"/>
  <c r="K762" i="3"/>
  <c r="K790" i="3"/>
  <c r="K900" i="3"/>
  <c r="K579" i="3"/>
  <c r="K923" i="3"/>
  <c r="K699" i="3"/>
  <c r="K727" i="3"/>
  <c r="K737" i="3"/>
  <c r="K856" i="3"/>
  <c r="K866" i="3"/>
  <c r="K1035" i="3"/>
  <c r="K601" i="3"/>
  <c r="K615" i="3"/>
  <c r="K705" i="3"/>
  <c r="K770" i="3"/>
  <c r="K742" i="3"/>
  <c r="K797" i="3"/>
  <c r="K903" i="3"/>
  <c r="K910" i="3"/>
  <c r="K934" i="3"/>
  <c r="K1139" i="3"/>
  <c r="K1172" i="3"/>
  <c r="K914" i="3"/>
  <c r="K761" i="3"/>
  <c r="K897" i="3"/>
  <c r="K1064" i="3"/>
  <c r="K1166" i="3"/>
  <c r="K976" i="3"/>
  <c r="K891" i="3"/>
  <c r="K898" i="3"/>
  <c r="K945" i="3"/>
  <c r="K973" i="3"/>
  <c r="K1041" i="3"/>
  <c r="K876" i="3"/>
  <c r="K929" i="3"/>
  <c r="K960" i="3"/>
  <c r="K773" i="3"/>
  <c r="K885" i="3"/>
  <c r="K892" i="3"/>
  <c r="K981" i="3"/>
  <c r="K860" i="3"/>
  <c r="K870" i="3"/>
  <c r="K922" i="3"/>
  <c r="K939" i="3"/>
  <c r="K1083" i="3"/>
  <c r="K886" i="3"/>
  <c r="K942" i="3"/>
  <c r="K1038" i="3"/>
  <c r="K1179" i="3"/>
  <c r="K1078" i="3"/>
  <c r="K1084" i="3"/>
  <c r="K1090" i="3"/>
  <c r="K1115" i="3"/>
  <c r="K1122" i="3"/>
  <c r="K1143" i="3"/>
  <c r="K1160" i="3"/>
  <c r="K1163" i="3"/>
  <c r="K1183" i="3"/>
  <c r="K849" i="3"/>
  <c r="K873" i="3"/>
  <c r="K980" i="3"/>
  <c r="K1137" i="3"/>
  <c r="K1154" i="3"/>
  <c r="K1170" i="3"/>
  <c r="K992" i="3"/>
  <c r="K1007" i="3"/>
  <c r="K1024" i="3"/>
  <c r="K1057" i="3"/>
  <c r="K1060" i="3"/>
  <c r="K1066" i="3"/>
  <c r="K1101" i="3"/>
  <c r="K1107" i="3"/>
  <c r="K1181" i="3"/>
  <c r="K1145" i="3"/>
  <c r="K118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tc={D01A1145-D2E7-4D56-B5E2-BF0BFC6AE49A}</author>
  </authors>
  <commentList>
    <comment ref="W28" authorId="0" shapeId="0" xr:uid="{D01A1145-D2E7-4D56-B5E2-BF0BFC6AE49A}">
      <text>
        <t xml:space="preserve">[Threaded comment]
Your version of Excel allows you to read this threaded comment; however, any edits to it will get removed if the file is opened in a newer version of Excel. Learn more: https://go.microsoft.com/fwlink/?linkid=870924
Comment:
    Dropping LNG facility status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Fritsch, David A.</author>
  </authors>
  <commentList>
    <comment ref="H569" authorId="0" shapeId="0" xr:uid="{00000000-0006-0000-0200-000001000000}">
      <text>
        <r>
          <rPr>
            <sz val="10"/>
            <rFont val="Arial"/>
            <family val="2"/>
          </rPr>
          <t>Fritsch, David A.:
Not built into VA, just MD</t>
        </r>
      </text>
    </comment>
    <comment ref="Q676" authorId="0" shapeId="0" xr:uid="{00000000-0006-0000-0200-000002000000}">
      <text>
        <r>
          <rPr>
            <sz val="10"/>
            <rFont val="Arial"/>
            <family val="2"/>
          </rPr>
          <t xml:space="preserve">Fritsch, David A.:
Assume size similar to Tioga Extension.
</t>
        </r>
      </text>
    </comment>
    <comment ref="Q818" authorId="0" shapeId="0" xr:uid="{00000000-0006-0000-0200-000003000000}">
      <text>
        <r>
          <rPr>
            <sz val="10"/>
            <rFont val="Arial"/>
            <family val="2"/>
          </rPr>
          <t>Fritsch, David A.:
7000 HP of compression at Pleasant Valley.</t>
        </r>
      </text>
    </comment>
    <comment ref="Q848" authorId="0" shapeId="0" xr:uid="{00000000-0006-0000-0200-000004000000}">
      <text>
        <r>
          <rPr>
            <sz val="10"/>
            <rFont val="Arial"/>
            <family val="2"/>
          </rPr>
          <t>Fritsch, David A.:
6000 HP of compression at Pleasant Valley.</t>
        </r>
      </text>
    </comment>
  </commentList>
</comments>
</file>

<file path=xl/sharedStrings.xml><?xml version="1.0" encoding="utf-8"?>
<sst xmlns="http://schemas.openxmlformats.org/spreadsheetml/2006/main" count="13277" uniqueCount="3988">
  <si>
    <t>Workbook Contents</t>
  </si>
  <si>
    <t>U.S. natural gas pipeline projects</t>
  </si>
  <si>
    <t>Click worksheet name or tab at bottom for data</t>
  </si>
  <si>
    <t>Worksheet Name</t>
  </si>
  <si>
    <t>Description</t>
  </si>
  <si>
    <t>Units</t>
  </si>
  <si>
    <t>Frequency</t>
  </si>
  <si>
    <t>Natural Gas Pipeline Projects</t>
  </si>
  <si>
    <t>Natural gas pipeline projects from 2025</t>
  </si>
  <si>
    <t>Million cubic feet per day (MMcf/d)</t>
  </si>
  <si>
    <t>Quarterly</t>
  </si>
  <si>
    <t>Historical Projects</t>
  </si>
  <si>
    <t>Natural gas pipeline projects from 1996 to 2024</t>
  </si>
  <si>
    <t>Annually</t>
  </si>
  <si>
    <t>Definitions</t>
  </si>
  <si>
    <t>Data classification definitions</t>
  </si>
  <si>
    <t>Regions</t>
  </si>
  <si>
    <t>Region definitions</t>
  </si>
  <si>
    <t>Release Date:</t>
  </si>
  <si>
    <t>Excel File Name:</t>
  </si>
  <si>
    <t>EIA-NaturalGasPipelineProjects.xls</t>
  </si>
  <si>
    <t>1/27/2012 10:56:38 AM</t>
  </si>
  <si>
    <t>Available from Web Page:</t>
  </si>
  <si>
    <t>https://www.eia.gov/naturalgas/data.cfm#pipelines</t>
  </si>
  <si>
    <t>Sources:</t>
  </si>
  <si>
    <t xml:space="preserve">Texas Railroad Commission   </t>
  </si>
  <si>
    <t>http://www.rrc.state.tx.us/pipeline-safety/reports/</t>
  </si>
  <si>
    <t>https://ferc.gov/legal/staff-reports.asp</t>
  </si>
  <si>
    <t>For Help, Contact:</t>
  </si>
  <si>
    <t>Note:</t>
  </si>
  <si>
    <t xml:space="preserve">This file contains a list of natural gas pipeline expansion projects slated to commence operations in coming years, and completed in past years.  The data are not collected on an EIA survey.  This information was compiled from pipeline company websites, and the Federal Energy Regulatory Commission (FERC ) on planned pipeline construction.   The amount of capacity additions that come online may be significantly different than reflected in accompanying data.  These data are not a forecast.  For further information, see the “Definitions” tab.  Generally, only natural gas transmission lines are included in this file; gathering lines, distribution lines, and LNG marine terminals are excluded. Updates may include corrections to project details. </t>
  </si>
  <si>
    <t>Enhancements (in 2025)</t>
  </si>
  <si>
    <t xml:space="preserve">•     All non-active projects completed in 2024, including those that may not have been updated in prior versions, have been moved </t>
  </si>
  <si>
    <t>to "Historical Projects" sheet. Projects completed in 2025 will be moved to "Historical Projects" sheet in 2Q 2026 relase.</t>
  </si>
  <si>
    <t>Enhancements (in 2024)</t>
  </si>
  <si>
    <t xml:space="preserve">•     All projects completed in 2023, including those that may not have been updated in prior versions, have been moved </t>
  </si>
  <si>
    <t>to "Historical Projects" sheet.</t>
  </si>
  <si>
    <t>Enhancements (in 2023)</t>
  </si>
  <si>
    <t xml:space="preserve">•     All projects completed in 2022, including those that may not have been updated in prior versions, have been moved </t>
  </si>
  <si>
    <t>Enhancements (in 2022)</t>
  </si>
  <si>
    <t xml:space="preserve">•     All projects completed in 2021, including those that may not have been updated in prior versions, have been moved </t>
  </si>
  <si>
    <t>•     Pipeline diameters, including those for historical projects, have been re-arranged to be shown in ascending order.</t>
  </si>
  <si>
    <t>Enhancements (in 2021)</t>
  </si>
  <si>
    <t xml:space="preserve">•     All projects completed in 2020, including those that may not have been updated in prior versions, have been moved </t>
  </si>
  <si>
    <t>Enhancements (in 2020)</t>
  </si>
  <si>
    <t>•     Created new column:  "Demand served", indicating, when available, if a pipeline is being build for demand in a</t>
  </si>
  <si>
    <t>specific sector.  See "Definitions" tab.</t>
  </si>
  <si>
    <t>•     All projects that have been cancelled or denied will be moved to the Historical Projects sheet by year-end.</t>
  </si>
  <si>
    <t xml:space="preserve">•     All projects completed in 2019, including those that may not have been updated in prior versions, have been moved </t>
  </si>
  <si>
    <t>•     Renamed PennEast Pipeline Co and split into 2 phases (March 2020)</t>
  </si>
  <si>
    <t>•     Returned Eastern Panhandle Pipeline Expansion to "Natural Gas Pipeline Projects" from historical tab (July 2020)</t>
  </si>
  <si>
    <t>Enhancements (in 2019)</t>
  </si>
  <si>
    <t>•     Created new status designation:  "Denied."  See Definitions tab.</t>
  </si>
  <si>
    <t xml:space="preserve">•     All projects completed in 2018, including those that may not have been updated in prior versions, have been moved </t>
  </si>
  <si>
    <t>Enhancements (in 2018)</t>
  </si>
  <si>
    <t>•     Created two new status designations:  "Requested In Service" and "Cancelled."  See Definitions tab.</t>
  </si>
  <si>
    <t xml:space="preserve">•     Separated pipeline projects completed prior to and including 2017 into "Historical Pipeline Projects" </t>
  </si>
  <si>
    <t>Projects completed in 2017 but recently updated remain in "Natural Gas Pipeline Projects" tab.</t>
  </si>
  <si>
    <t>•     Created additional columns for pipeline project website and further details on project when found or available.</t>
  </si>
  <si>
    <t xml:space="preserve">Notes may include a project's relationship to other pipeline or infrastructure projects (e.g. LNG terminal, </t>
  </si>
  <si>
    <t>gas-fired power plant), whether it is associated with local distribution companies, its association with</t>
  </si>
  <si>
    <t>any shale gas and tight oil basin, or reasons for delay.</t>
  </si>
  <si>
    <t>Last Updated Date</t>
  </si>
  <si>
    <t>Project Name</t>
  </si>
  <si>
    <t>Pipeline Operator Name</t>
  </si>
  <si>
    <t>Project Type</t>
  </si>
  <si>
    <t>Status</t>
  </si>
  <si>
    <t>Completed Date</t>
  </si>
  <si>
    <t>Year In Service Date</t>
  </si>
  <si>
    <t>State(s)</t>
  </si>
  <si>
    <t>Beg_State</t>
  </si>
  <si>
    <t>End_State</t>
  </si>
  <si>
    <t>Region(s)</t>
  </si>
  <si>
    <t>Beg_Region</t>
  </si>
  <si>
    <t>End_Region</t>
  </si>
  <si>
    <t>Thru_Region</t>
  </si>
  <si>
    <t>Cost (millions)</t>
  </si>
  <si>
    <t>Miles</t>
  </si>
  <si>
    <t>Additional Capacity (MMcf/d)</t>
  </si>
  <si>
    <t>Pipeline Diameter (Inches)</t>
  </si>
  <si>
    <t>Pipeline Type</t>
  </si>
  <si>
    <t>Authority</t>
  </si>
  <si>
    <t>Docket Number</t>
  </si>
  <si>
    <t>Crosses State Border</t>
  </si>
  <si>
    <t>Notes</t>
  </si>
  <si>
    <t>Demand Served</t>
  </si>
  <si>
    <t>Website</t>
  </si>
  <si>
    <t>Alabama Georgia Connector Project</t>
  </si>
  <si>
    <t>Transcontinental Gas Pipe Line Company, LLC</t>
  </si>
  <si>
    <t>Expansion</t>
  </si>
  <si>
    <t>Completed</t>
  </si>
  <si>
    <t>AL,GA</t>
  </si>
  <si>
    <t>Interstate</t>
  </si>
  <si>
    <t>FERC</t>
  </si>
  <si>
    <t>CP23-194</t>
  </si>
  <si>
    <t>Yes</t>
  </si>
  <si>
    <t>The project includes compressor unit modifications and adds HP compression at 5 existing compressor stations along existing Mainline from Marengo County, AL, to Walton County, GA. Facility upgrades will enable Transco to deliver incremental firm transportation from Station 85 to multiple existing delivery locations on the Transco Mainline and Transco's Georgia Extension Lateral.</t>
  </si>
  <si>
    <t>LDC</t>
  </si>
  <si>
    <t>Federal Register</t>
  </si>
  <si>
    <t>Alaska Nikiski LNG pipeline</t>
  </si>
  <si>
    <t>Alaska Gasline Development Corp</t>
  </si>
  <si>
    <t>New Pipeline</t>
  </si>
  <si>
    <t>Applied</t>
  </si>
  <si>
    <t>AK</t>
  </si>
  <si>
    <t>Alaska</t>
  </si>
  <si>
    <t>Intrastate</t>
  </si>
  <si>
    <t>CP17-178</t>
  </si>
  <si>
    <t>No</t>
  </si>
  <si>
    <t>LNG</t>
  </si>
  <si>
    <t>Project website</t>
  </si>
  <si>
    <t>Enbridge</t>
  </si>
  <si>
    <t>Pre-applied</t>
  </si>
  <si>
    <t>MA,RI,CT</t>
  </si>
  <si>
    <t>Upgrades targeted sections of the Algonquin Gas Transmission system within or adjacent to existing rights-of-way, with no new compressor stations. Includes replacement of approximately 8.25 miles of existing 16-inch transmission pipeline, with work planned in Mendon, Bellingham, Franklin, and Wrentham (MA) and Cumberland, Little Compton, Tiverton, and Burrillville (RI). FID reached September 2025.</t>
  </si>
  <si>
    <t>Altamont Green River Pipeline Project</t>
  </si>
  <si>
    <t>Kinder Morgan Altamont LLC</t>
  </si>
  <si>
    <t>UT</t>
  </si>
  <si>
    <t>Gathering pipeline project connecting egress gas produced on Kinder Morgan's Altamont Gathering &amp; Processing system to the Western Midstream Chipeta processing plant.</t>
  </si>
  <si>
    <t>State Register</t>
  </si>
  <si>
    <t>Apex</t>
  </si>
  <si>
    <t>Targa Resources</t>
  </si>
  <si>
    <t>TX</t>
  </si>
  <si>
    <t>TX RRC</t>
  </si>
  <si>
    <t>Appalachia to Market II &amp; Armagh &amp; Entriken HP Replacement Project</t>
  </si>
  <si>
    <t>Texas Eastern Transmission</t>
  </si>
  <si>
    <t>Upgrade</t>
  </si>
  <si>
    <t>Construction</t>
  </si>
  <si>
    <t>PA,NJ</t>
  </si>
  <si>
    <t>CP22-486</t>
  </si>
  <si>
    <t>Compressor station upgrades on the Texas Eastern (TETCO) system to increase firm deliveries to two New Jersey local distribution companies. Certificate issued 10/23/2023; construction commenced early 2024. Armagh Compressor Station targeted back in service November 2025. On 9/22/2025 Texas Eastern filed an extension request to complete construction and place the project in service by June 30, 2027.</t>
  </si>
  <si>
    <t>Appalachia to Market III Project</t>
  </si>
  <si>
    <t>Texas Eastern Transmission, LP</t>
  </si>
  <si>
    <t>Approved</t>
  </si>
  <si>
    <t>DE,PA</t>
  </si>
  <si>
    <t>CP25-491</t>
  </si>
  <si>
    <t>Replaces 2 miles of 24-inch pipeline with 36-inch in Adams and York Counties, PA; retires one receiver site and constructs a new one; upgrades the Bedford County compressor station from 54,600 HP to 61,100 HP. FERC approved 2/25/2026; construction begins March 2027; in-service August 2027.</t>
  </si>
  <si>
    <t>Appalachian Reliability Project</t>
  </si>
  <si>
    <t>Eastern Gas Transmission and Storage</t>
  </si>
  <si>
    <t>PA,OH</t>
  </si>
  <si>
    <t>Federal Register, https://aboutarp.com/</t>
  </si>
  <si>
    <t>Aspire Energy Express</t>
  </si>
  <si>
    <t>Aspire Energy Express LLC</t>
  </si>
  <si>
    <t>Announced</t>
  </si>
  <si>
    <t>OH</t>
  </si>
  <si>
    <t>na</t>
  </si>
  <si>
    <t>Intrastate pipeline in central Ohio supplying a new fuel-cell facility that will provide behind-the-meter power to an AEP Ohio data center campus. Fuel cells to be installed for anchor customers Amazon Web Services and Cologix under an AEP – Bloom Energy supply arrangement. Agreement with AEP announced 7/8/2025.</t>
  </si>
  <si>
    <t>Data Center</t>
  </si>
  <si>
    <t>Press release</t>
  </si>
  <si>
    <t>Bakken East Pipeline Project</t>
  </si>
  <si>
    <t>WBI Energy Transmission</t>
  </si>
  <si>
    <t>ND</t>
  </si>
  <si>
    <t>36 or 42</t>
  </si>
  <si>
    <t>PF26-4</t>
  </si>
  <si>
    <t>Electric, Industrial, LDC</t>
  </si>
  <si>
    <t>Bakken xPress Project</t>
  </si>
  <si>
    <t>Wyoming Interstate Company</t>
  </si>
  <si>
    <t>ND,WY</t>
  </si>
  <si>
    <t>CP23-545</t>
  </si>
  <si>
    <t>Transports gas from existing receipt points on Northern Border's system in McKenzie and Williams Counties, ND to the Fort Union / WIC Interconnect on WIC's Medicine Bow Lateral in Converse County, WY (Bakken xPress leased capacity from the Bison XPress Project). Combined with the TC Energy Bison XPress, provides transport capacity to the Cheyenne Hub by reversing flows on the idle Bison pipeline. WIC executed binding precedent agreements with Hess Trading Corp (100,000 Dth/d) and ONEOK Rockies Midstream (200,000 Dth/d). In-service slipped from March to May 2026 per N.D. Pipeline Authority (Dec 19, 2025 press briefing).</t>
  </si>
  <si>
    <t>Ameren-EMRT Big Hollow Project</t>
  </si>
  <si>
    <t>Enable Mississippi River Transmission LLC</t>
  </si>
  <si>
    <t>Lateral</t>
  </si>
  <si>
    <t>IL,MO</t>
  </si>
  <si>
    <t>CP26-2</t>
  </si>
  <si>
    <t>9.6-mile 20-inch lateral from an interconnection at Mile Post 415.5 on EMRT's existing Mainline 2 (22-inch) and Mainline 3 (26-inch) in Monroe County, IL to the Big Hollow Energy Center site in Jefferson County, MO (on the site of the retired Rush Island coal plant). Supports an 800-MW gas-fired generation facility (with co-located 400-MW battery storage). Scope also includes a measurement and regulation station and appurtenant pipeline facilities (pig launcher, pig receiver, and hot taps on Mainlines 2 and 3). EMRT requested overall FERC approval by 11/1/2026 to meet a 4/1/2028 in-service date. Missouri PSC approved the Ameren project 2/11/2026. Environmental Assessment scheduled for release 4/10/2026; 90-day federal authorization decision deadline 7/9/2026.</t>
  </si>
  <si>
    <t>Electric</t>
  </si>
  <si>
    <t>Bison Xpress Project</t>
  </si>
  <si>
    <t>Northern Border Pipeline Co.</t>
  </si>
  <si>
    <t>ND,MT,WY</t>
  </si>
  <si>
    <t>CP23-544</t>
  </si>
  <si>
    <t>LA</t>
  </si>
  <si>
    <t>Blackcomb Pipeline</t>
  </si>
  <si>
    <t>LNG/Other</t>
  </si>
  <si>
    <t>Enbridge FID Announcement
https://blackcombpipeline.com/</t>
  </si>
  <si>
    <t>Blackfin Pipeline</t>
  </si>
  <si>
    <t>WhiteWater Midstream</t>
  </si>
  <si>
    <t>36,48</t>
  </si>
  <si>
    <t>Borealis Project</t>
  </si>
  <si>
    <t>Texas Gas Transmission</t>
  </si>
  <si>
    <t>KY</t>
  </si>
  <si>
    <t>Greenfield east-west pipeline across Ohio from Clarington (a major Marcellus/Utica supply hub) to Lebanon, where it would interconnect with Boardwalk's Texas Gas Transmission system and with Rockies Express, Rover, Texas Eastern, Columbia Gas, and Eastern Gas Transmission. Paired with enhancements along the existing TGT system, the project would deliver up to 2 Bcf/d south/southwest all the way to the Gulf Coast, creating a direct Clarington-to-Transco Station 85 path when combined with the Kosciusko Junction project. Non-binding open season ran 4/1/2025 – 4/30/2025.</t>
  </si>
  <si>
    <t>power, LNG, LDC</t>
  </si>
  <si>
    <t>Elba Express Bridge Project (EEBP)</t>
  </si>
  <si>
    <t>Elba Express Company LLC</t>
  </si>
  <si>
    <t>GA,SC</t>
  </si>
  <si>
    <t>Greenfield extension of Elba Express Company's existing system to serve a new gas-fired power plant in Colleton County, SC (the proposed Canadys plant, joint-ventured by Santee Cooper and Dominion Energy), along with growing residential and commercial load. Route originates at an interconnection in Screven County, GA and crosses the Savannah River into Hampton and Colleton Counties, SC. Scope includes new meter stations and related facilities, with optional future compression for expansion. Landowner survey notices sent in October 2025 to ~185 South Carolina landowners. EEC intends to file certificate application with FERC in Q1 2027.</t>
  </si>
  <si>
    <t>Buffalo Run</t>
  </si>
  <si>
    <t>Two-part project connecting Targa's Midland and Delaware intra-basin natural gas systems: a new 35-mile pipeline linking several Targa processing plants in the Permian Midland, plus a 55-mile conversion of an existing Targa pipeline to natural gas service. Combined with the Bull Run Extension, Buffalo Run expands connectivity to multiple markets including the Waha hub. Expected to be completed in stages with full completion in early 2028.</t>
  </si>
  <si>
    <t>Bull Run Extension</t>
  </si>
  <si>
    <t>CP26-34</t>
  </si>
  <si>
    <t>Extends Targa's existing 42-inch Bull Run Pipeline in the Delaware Basin by ~43 miles from Wildcat Junction Station in Winkler County, TX to the Waha market hub on the border of Reeves and Pecos Counties, TX. Supports a 750,000 Dth/d leased-capacity arrangement for Forza Pipeline LLC (companion interstate project in NM/TX) to move growing Delaware Basin residue gas to Waha for ultimate delivery to Texas utilities, industrial customers, and the LNG market. Joint application with Forza filed at FERC 12/3/2025. Service targeted Q2 2028.</t>
  </si>
  <si>
    <t>Canyon Gas</t>
  </si>
  <si>
    <t>GOA</t>
  </si>
  <si>
    <t>Gulf of America</t>
  </si>
  <si>
    <t>Gulf of Mexico</t>
  </si>
  <si>
    <t>Subsea 12-inch gas gathering line (Canyon Gathering System) supporting BP's sanctioned Kaskida and Tiber deepwater developments in the Keathley Canyon area (~250 miles SW of New Orleans). Connects subsea to Enbridge's existing Magnolia Gas Gathering Pipeline, which delivers to the downstream FERC-regulated Garden Banks Gas Pipeline. Paired with the 200,000 b/d Canyon Oil Pipeline System (crude). Original Kaskida sanction extended in Q3 2025 to also serve Tiber (extension cost $430M; total combined Canyon System project cost ~$1.0B).</t>
  </si>
  <si>
    <t>Industrial</t>
  </si>
  <si>
    <t>Earnings report</t>
  </si>
  <si>
    <t>Capital Area Project</t>
  </si>
  <si>
    <t>PA,MD,VA</t>
  </si>
  <si>
    <t>CP25-29</t>
  </si>
  <si>
    <t>Adds compression at existing EGTS compressor stations to deliver an incremental 67,500 Dth/d of firm transportation from the Leidy interconnect with Transco in Clinton County, PA to Frederick County, MD and Loudoun County, VA. Scope: one 6,130-HP gas turbine at Centre Compressor Station (Centre County, PA); one 11,110-HP gas turbine at Chambersburg Compressor Station (Franklin County, PA); one 5,000-HP electric-driven unit at Leesburg Compressor Station (Loudoun County, VA); and gas cooler, header, and check-valve modifications at Finnefrock Compressor Station (Clinton County, PA). Fully subscribed by Washington Gas Light Company. FERC issued EA (finding of no significant impact) 8/8/2025; final decision by 11/6/2025; in-service targeted Q4 2027.</t>
  </si>
  <si>
    <t>LDC, Electric</t>
  </si>
  <si>
    <t>Cedar Vale Compressor Station Project</t>
  </si>
  <si>
    <t>Southern Star Central Gas Pipeline</t>
  </si>
  <si>
    <t>OK</t>
  </si>
  <si>
    <t>CP25-19</t>
  </si>
  <si>
    <t>Installs a 6,091 HP compressor station in Osage County, OK. Adds 98,000 Dth/d of capacity in the delivery area plus 35,000 Dth/d in the production area. Binding open season sold 88,000 Dth/d (market area) and 20,000 Dth/d (production area), with remaining capacity bid by January 2025. Requested FERC approval by 12/1/2025; planned in-service 12/1/2026.</t>
  </si>
  <si>
    <t>Commonwealth Energy Connector Project</t>
  </si>
  <si>
    <t>VA</t>
  </si>
  <si>
    <t>CP22-502</t>
  </si>
  <si>
    <t>Adds 33,000 horsepower of compression at a planned compressor station in Mecklenburg County, modifies the Emporia metering and regulating station, and adds additional looping pipe to increase capacity to Virginia Natural Gas.</t>
  </si>
  <si>
    <t>Corpus Christi Stage III Pipeline</t>
  </si>
  <si>
    <t>Cheniere Energy Corpus Christi</t>
  </si>
  <si>
    <t>CP18-513</t>
  </si>
  <si>
    <t>CP Express Pipeline Project Phase 1</t>
  </si>
  <si>
    <t>Venture Global</t>
  </si>
  <si>
    <t>TX,LA</t>
  </si>
  <si>
    <t>24,48</t>
  </si>
  <si>
    <t>CP22-22</t>
  </si>
  <si>
    <t>New 85.4-mile, 48-inch mainline plus a 6.0-mile, 24-inch lateral (Enable Gulf Run Lateral) connecting the CP2 LNG terminal in Cameron Parish, LA to the existing natural gas pipeline grid in east Texas and southwest Louisiana. Includes the 187,000-HP Moss Lake Compressor Station in Calcasieu Parish, LA. FERC issued original Authorization Order 6/27/2024 (CP22-21/CP22-22); Final Supplemental EIS issued 5/15/2025; FERC authorized construction of the Moss Lake Compressor Station in early December 2025. FID and financial close for CP2 LNG Phase 1 announced 7/27/2025. Firm transport on TC Louisiana Intrastate (1.4 TBtu/d expanding to 1.9 TBtu/d) secured to deliver Haynesville production into CP Express.</t>
  </si>
  <si>
    <t>CP Express Pipeline Project Phase II</t>
  </si>
  <si>
    <t>Phase 2 scope: additional gas-fired compression at the Moss Lake Compressor Station (built in Phase 1) supporting full buildout of CP2 LNG. Shares FERC Authorization Order dated 6/27/2024 under docket CP22-22; Phase 1 FID and financial close reached 7/27/2025.</t>
  </si>
  <si>
    <t>Critical Energy Reliability Link Project</t>
  </si>
  <si>
    <t>Cheyenne Connector, LLC; East Cheyenne Gas Storage, LLC; Rockies Express Pipeline LLC</t>
  </si>
  <si>
    <t>CO</t>
  </si>
  <si>
    <t>CP25-539-000</t>
  </si>
  <si>
    <t>Expansion of the REX system to serve Colorado Springs Utilities (CSU) with up to 100,000 Dth/d of firm transportation plus 50,000 Dth/d of no-notice service. Scope: 152.7-mile pipeline plus a 7-mile pipeline and 0.3-mile interconnecting piping in Weld, Adams, Arapahoe, Elbert, and El Paso Counties, Colorado (pipe yard in Lincoln County); new 6,195-HP LaSalle Compressor Station; three new meter stations. Certificate application filed 8/15/2025.</t>
  </si>
  <si>
    <t>Crow Creek Pipeline</t>
  </si>
  <si>
    <t>Lower Valley Energy Coop</t>
  </si>
  <si>
    <t>ID,WY</t>
  </si>
  <si>
    <t>FERC, USDA, Forest Service</t>
  </si>
  <si>
    <t>CP20-461</t>
  </si>
  <si>
    <t>High-pressure pipeline between Montpelier, ID and Afton, WY, replacing overland trucking of liquefied natural gas into the Afton/Star Valley service area. Approximately 18 of the 49 total miles cross Caribou-Targhee National Forest lands (six inventoried roadless areas). Original Forest Service Record of Decision issued November 2019 was withdrawn in 2022 after litigation; Final Supplemental EIS issued December 2024, followed by Record of Decision. July 2025: U.S. District Court denied environmental-group request to halt construction.</t>
  </si>
  <si>
    <t>Federal Infrastructure Project Permit</t>
  </si>
  <si>
    <t>CTPL Expansion Project</t>
  </si>
  <si>
    <t>Cheniere Creole Trail Pipeline, L.P</t>
  </si>
  <si>
    <t>CP25-506-000</t>
  </si>
  <si>
    <t>Compressor-only expansion of the existing 94.8-mile, 42-inch Creole Trail Pipeline. Scope: two 23,470-HP compressor packages at the existing Gillis Compressor Station (Beauregard Parish, LA); one 52,500-HP modular compressor package at the new greenfield Tarpon Compressor Station (Cameron Parish, LA); and a new 16-inch meter and flow-control run plus filter at an existing meter station within the SPLNG Terminal. Adds up to 0.9 Bcf/d of incremental firm transportation to Sabine Pass LNG in support of the Sabine Pass Stage 5 expansion. Filed jointly with Sabine Pass Stage V and Sabine Crossing Pipeline. FERC Draft EIS issued 4/8/2026.</t>
  </si>
  <si>
    <t>Cumberland Project</t>
  </si>
  <si>
    <t>Tennessee Gas Pipeline Co</t>
  </si>
  <si>
    <t>TN</t>
  </si>
  <si>
    <t>CP22-493</t>
  </si>
  <si>
    <t>Dalton Lateral Expansion II Project</t>
  </si>
  <si>
    <t>GA</t>
  </si>
  <si>
    <t>Expansion of Transco's existing Dalton Lateral natural gas pipeline system within Zone 4, consisting of pipeline looping and added compression. Path runs from the Dalton Lateral Transfer Point near Compressor Station 115 in Coweta County, GA to the terminus at ~milepost 113 in Murray County, GA, with deliveries to existing and proposed interconnects along the route. Driven by load growth from Atlanta-area data center demand and industrial re-shoring. Anchor shipper precedent agreement executed before the binding open season. Binding open season ran 10/18/2024 – 11/7/2024 for up to 500,000 Dth/d. Proposed in-service 11/1/2029.</t>
  </si>
  <si>
    <t>Presentation</t>
  </si>
  <si>
    <t>Decatur Lateral Project</t>
  </si>
  <si>
    <t>Rockies Express Pipeline LLC</t>
  </si>
  <si>
    <t>IL</t>
  </si>
  <si>
    <t>CP25-94-000</t>
  </si>
  <si>
    <t>DeLa Express Project</t>
  </si>
  <si>
    <t>DeLa Express LLC</t>
  </si>
  <si>
    <t>PF24-4</t>
  </si>
  <si>
    <t>Proposed 690-mile, 42-inch mainline plus five lateral pipelines (~60 miles combined) and six new compressor stations, transporting liquids-rich Permian natural gas from a point near Red Bluff in Loving County, TX to Moss Bluff in Calcasieu Parish, LA, serving US Gulf Coast LNG export markets and Moss Lake's affiliated Hackberry NGL export project. Over 95% of the route is co-located with or parallel to existing utility rights-of-way. FERC accepted DeLa Express into the pre-filing process 4/15/2024. Certificate application anticipated; in-service targeted July 2028. Moss Lake Partners is the parent; DeLa Express LLC has never previously built a pipeline.</t>
  </si>
  <si>
    <t>Delta Express Pipeline Project</t>
  </si>
  <si>
    <t>Delta Express Pipeline LLC (Venture Global LNG)</t>
  </si>
  <si>
    <t>On Hold</t>
  </si>
  <si>
    <t>PF19-4</t>
  </si>
  <si>
    <t>Associated with Delta LNG export project currently before FERC; two parallel 42 inch pipelines. As of July 2025, the Delta Express Pipeline Project and associated Delta LNG export terminal are no longer progressing. Venture Global redirected its focus to the Plaquemines Expansion in Plaquemines Parish. On June 10, 2025, Venture Global withdrew their pre-filing application for the Delta Express Pipeline Project and Delta LNG Terminal from the Federal Energy Regulatory Commission and indicated that they've placed both projects on hold.</t>
  </si>
  <si>
    <t>Notice</t>
  </si>
  <si>
    <t>Donlin Gold Mine Pipeline</t>
  </si>
  <si>
    <t>Donlin Gold, LLC</t>
  </si>
  <si>
    <t>AK DNR</t>
  </si>
  <si>
    <t>316-mile buried natural gas pipeline from Cook Inlet in Southcentral Alaska to the Donlin open-pit gold mine site in the Kuskokwim River region, crossing both state and federal (BLM) lands. Mine is jointly owned by NovaGold Resources and Paulson Advisers after Barrick Gold's April 2025 exit. Alaska Supreme Court upheld the state pipeline right-of-way and water-use permits 11/14/2025. U.S. District Court (June 2025) ordered the Army Corps and BLM to supplement their NEPA analysis to address risks of a catastrophic tailings-dam failure; permit-related construction barred until agencies reaffirm or modify their authorizations. Developer has committed to a 90-day notice before any such construction. Final investment decision on the integrated mine/pipeline project expected in 2027.</t>
  </si>
  <si>
    <t>State of Alaska</t>
  </si>
  <si>
    <t>Driftwood Line 200 and 300 Project Phase 1</t>
  </si>
  <si>
    <t>Driftwood LNG Pipeline</t>
  </si>
  <si>
    <t>CP21-465</t>
  </si>
  <si>
    <t>Dual 42-inch pipeline system south of the Driftwood / Woodside Louisiana LNG Terminal feed-gas corridor. Phase 1 scope: ~36.9 miles of Line 200 from Ragley (Beauregard Parish) south to a receiver facility near Carlyss (Calcasieu Parish); Line 300 mileposts 4.5–5.6 (1.1 miles); the Sempra Lateral and Transco Lateral; the Indian Bayou Compressor Station (initial 6 compressor units); 11 meter stations and associated MLV and pig launcher/receiver facilities. Full-system capacity of 4.6 Bcf/d average with 5.7 Bcf/d max seasonal. Moves Haynesville production to Lake Charles markets. Williams joined as a partner on Line 200. Construction start targeted 4Q 2026; Line 200 in-service 2Q 2028. Applicants filed 5/13/2025 FERC extension request pushing deadline to 12/31/2029 (prior extension was to 4/18/2029).</t>
  </si>
  <si>
    <t>Driftwood Line 200 and 300 Project Phase 2</t>
  </si>
  <si>
    <t>Phase 2 scope: remainder of Line 300 (~31.3 miles of 42-inch pipeline adjacent to Line 200, Beauregard and Calcasieu Parishes); three additional compressor units at the Indian Bayou Compressor Station; associated MLV and pig launcher/receiver facilities for Line 300. Total Line 200 + Line 300 system cost ~$1.28 billion; combined design capacity 5.4 Bcf/d (5.7 Bcf/d max seasonal) to the Lake Charles market. Applicants filed 5/13/2025 FERC extension request pushing construction / in-service deadline to 12/31/2029.</t>
  </si>
  <si>
    <t>Driftwood Line 200 and 300 Project Phase 3</t>
  </si>
  <si>
    <t>Phase 3 (final operational phase) places the remaining compressor units at Indian Bayou Compressor Station in service, bringing total system transportation capacity to 5.4 Bcf/d (5.7 Bcf/d max seasonal). Line 200 is ~36.9 miles and Line 300 is ~32.4 miles. Applicants filed 5/13/2025 FERC extension request pushing construction / in-service deadline to 12/31/2029.</t>
  </si>
  <si>
    <t>36,42,48</t>
  </si>
  <si>
    <t>CP17-117
CP17-118</t>
  </si>
  <si>
    <t>East Lateral Xpress Project</t>
  </si>
  <si>
    <t>Columbia Gulf Transmission</t>
  </si>
  <si>
    <t>CP20-527</t>
  </si>
  <si>
    <t>Adds 725,000 Dth/d of firm transportation service on Columbia Gulf's East Lateral: 575,000 Dth/d from Columbia Gulf's Onshore Pool (CGT-Rayne) and 150,000 Dth/d from the Venice Meter Station, delivered to a new primary point with Venture Global's Gator Express Pipeline in Plaquemines Parish, LA, for ultimate supply to Plaquemines LNG. Project placed in service May 2025.</t>
  </si>
  <si>
    <t>FERC approval to place into service
https://www.tcenergy.com/operations/natural-gas/east-lateral-xpress-project/</t>
  </si>
  <si>
    <t>Eastern Panhandle Expansion Project</t>
  </si>
  <si>
    <t>Columbia Gas Transmission</t>
  </si>
  <si>
    <t>PA,MD,WV</t>
  </si>
  <si>
    <t>CP17-80</t>
  </si>
  <si>
    <t>The pipeline will have the beginning at interconnections with two existing TCO pipelines in Fulton County, Pennsylvania. It will extend through Washington County, Maryland, to a point of delivery with the local distribution company, Mountaineer Gas Company, in Morgan County, West Virginia.</t>
  </si>
  <si>
    <t>ECCC pipeline</t>
  </si>
  <si>
    <t>Kinetik</t>
  </si>
  <si>
    <t>NM,TX</t>
  </si>
  <si>
    <t>Eddy County Culberson Connector (ECCC) connects the western portion of Kinetik's system between Eddy County, NM (Delaware North) and Culberson County, TX (Delaware South). Provides ~150 MMcf/d of rich-gas throughput capacity (expandable up to ~300 MMcf/d with system looping in Texas). Supports Kinetik's transition of the Delaware North system to primarily sour gas service by moving sweet, rich gas south, freeing up New Mexico processing capacity. Includes restart of the idled Sierra Grande processing facility with added compression. In-service targeted Q2 2026.</t>
  </si>
  <si>
    <t>Kinetik earnings 4Q 2025</t>
  </si>
  <si>
    <t>Eiger Express Pipeline</t>
  </si>
  <si>
    <t>Eunice Reliability and Lake Charles Supply Project</t>
  </si>
  <si>
    <t>Texas Gas Transmission and Gulf South Pipeline Co</t>
  </si>
  <si>
    <t>CP24-468</t>
  </si>
  <si>
    <t>Modernization of Texas Gas Transmission's existing Eunice Compressor Station in Acadia Parish, LA: abandons four 1,100-HP and one 2,250-HP reciprocating compressor units and installs one 8,968-HP Solar T-70 and one 6,391-HP Solar T60 gas-fired turbine-driven units plus suction/discharge piping; and installs overpressure protection at the existing Woodlawn Junction / Valve Station in Jefferson Davis Parish, LA. Creates 120,000 Dth/d of new firm transportation capacity on Texas Gas that will be leased to Gulf South to serve Lake Charles-area customers including an electric utility and two gas marketers. Project under construction as of 9/2025.</t>
  </si>
  <si>
    <t>Industrial/LNG</t>
  </si>
  <si>
    <t>Evangeline Pass Expansion Project (Phase 2)</t>
  </si>
  <si>
    <t>Southern Natural Gas Co.</t>
  </si>
  <si>
    <t>MS,LA</t>
  </si>
  <si>
    <t>TGP: CP20-50-000; SNG: CP20-51-000</t>
  </si>
  <si>
    <t>Phase 2 of Kinder Morgan's two-phase Evangeline Pass Expansion supplying up to 2 Bcf/d of Haynesville-sourced gas to Venture Global's Plaquemines LNG terminal (via the Gator Express interconnect). Phase 1 (900,000 Dth/d) placed in service 7/1/2024; Phase 2 brings the Evangeline Pass system to full capacity. Scope: 13 miles of 36-inch looping (Yscloskey-Toca Lateral Loop in St. Bernard Parish, LA and Grand Bayou Loop in Plaquemines Parish, LA); new 23,470-HP Compressor Station 529 in St. Bernard Parish, LA; like-for-like replacement of two 10,410-HP units at TGP's Compressor Station 527 in Plaquemines Parish; new 22,220-HP Rose Hill Compressor Station in Clarke County, MS; and three new SNG meter stations in Clarke and Smith Counties, MS and St. Bernard Parish, LA. SNG leases the new capacity to TGP.</t>
  </si>
  <si>
    <t>Forza pipeline</t>
  </si>
  <si>
    <t>Forza Pipeline LLC &amp; Bull Run Pipeline LLC (Targa Resources)</t>
  </si>
  <si>
    <t>CP26-34, CP26-35</t>
  </si>
  <si>
    <t>New 36-mile, 36-inch interstate natural gas pipeline (Line FZA-A) from the interconnection of residue outlet lines at Targa's Northern Delaware Red Hills Plant and planned Copperhead Plant (Desert Ram Junction, Lea County, NM) to Wildcat Junction Station in Winkler County, TX. Forza also leases 43 miles of capacity on the companion Bull Run Extension intrastate pipeline (CP26-35) from Wildcat Junction to the Waha market hub on the Reeves/Pecos County border. 750,000 Dth/d of design capacity, largely backed by precedent agreements, serving Texas utilities, industrials, and the growing LNG market. Joint application filed at FERC 12/3/2025; FERC scoping notice issued 2/2/2026; Targa/Bull Run filed a joint motion defending project need 1/27/2026. Service anticipated Q2 2028.</t>
  </si>
  <si>
    <t>Open Season Announcement</t>
  </si>
  <si>
    <t>Gillis Access Project Extension</t>
  </si>
  <si>
    <t>TC Energy</t>
  </si>
  <si>
    <t>CP26-33, CP25-521</t>
  </si>
  <si>
    <t>Extension of TC Energy's 1.5 Bcf/d Gillis Access project (placed in service 2024) to bring additional Haynesville supplies from the Gillis Hub area into TC Energy's Louisiana Intrastate system. Connects Haynesville production to Louisiana industrial and LNG export markets. Permitting and stakeholder engagement ongoing as of 2025.</t>
  </si>
  <si>
    <t>TC Energy Louisiana Intrastate page</t>
  </si>
  <si>
    <t>Expansion of Transco's existing interstate system from Zone 3 to Zone 2, adding a new interconnect and associated facilities at the Gillis Hub area to increase delivery capability from Haynesville Shale supplies into Transco's mainline. Project utilizes existing Transco assets to the greatest extent possible. Provides additional flexibility between Haynesville takeaway projects and Gulf Coast LNG facilities. FERC is accepting comments on the pending application until June 26, 2026.</t>
  </si>
  <si>
    <t>Williams Presentation</t>
  </si>
  <si>
    <t>Golden Pass Lateral</t>
  </si>
  <si>
    <t>Golden Pass LNG Terminal LLC</t>
  </si>
  <si>
    <t>CP25-205-000, CP25-205-001</t>
  </si>
  <si>
    <t>Approximately 0.22 miles of 42-inch supply lateral plus a receipt interconnect, two meter station pads, and appurtenant facilities, all within the Golden Pass LNG property boundary in Jefferson County, TX. Designed to transport up to 2.6 million Dth/d (2.6 Bcf/d) to the terminal's feed-gas system. Two-phase construction: Phase I interconnects with the new 216-mile, 1.5 Bcf/d Trident Intrastate Pipeline (Kinder Morgan); Phase II will add a receipt point tie-in connecting to a future planned interstate header being developed by Kinder Morgan Louisiana Pipeline (KMLP). Original application (1.1-mile route) amended down to 0.22 miles; FERC Environmental Assessment issued 9/17/2025; Commission issued Order Amending Authorization December 2025.</t>
  </si>
  <si>
    <t>Golden Pass LNG Bidirectional Pipeline</t>
  </si>
  <si>
    <t>Golden Pass Pipeline LLC</t>
  </si>
  <si>
    <t>LA,TX</t>
  </si>
  <si>
    <t>CP14-518</t>
  </si>
  <si>
    <t>Bidirectional pipeline system delivering up to 2.5 Bcf/d of domestically sourced feed gas to the Golden Pass LNG export terminal in Jefferson County, TX (QatarEnergy 70% / ExxonMobil 30%). Modifies the existing Golden Pass Pipeline and adds 42-inch expansion segments to enable export service. Original lead construction contractor (Zachry) declared bankruptcy 5/21/2024, triggering delays. FERC approved MP 33 Compressor Station in service 9/5/2025 and the Sabine Spur facilities in service October 2025. First LNG production achieved 3/30/2026 from Train 1 of the three-train export terminal. DOE extension permits export operations to commence by 3/31/2027; FERC extension for pipeline operations through 11/30/2029.</t>
  </si>
  <si>
    <t>Great Basin Expansion Project</t>
  </si>
  <si>
    <t>Great Basin Gas Transmission Co.</t>
  </si>
  <si>
    <t>Proposed</t>
  </si>
  <si>
    <t>NV</t>
  </si>
  <si>
    <t>CP25-209-000</t>
  </si>
  <si>
    <t>Expansion of Great Basin Gas Transmission's existing 898-mile transmission system (formerly Paiute Pipeline, subsidiary of Southwest Gas), which stretches from the Idaho-Nevada border across northern Nevada to Reno-Sparks/Carson City and Lake Tahoe. Binding open season closed 5/28/2025, followed by supplemental open seasons (one closing 11/11/2025, a second closing December 2025) that together secured nearly 800 MMcf/d of binding precedent agreements (20-year minimum term). Separately, Great Basin filed FERC CP25-209-000 on 4/15/2025 for a smaller 2026 Expansion (~8,129 Dth/d) serving two existing shippers in Northern Nevada and Northern California; FERC EA issued 12/1/2025. Larger 2028 Expansion in pre-filing discussions with FERC.</t>
  </si>
  <si>
    <t>Greater Philadelphia Expansion</t>
  </si>
  <si>
    <t>Texas Eastern Transmission, LP (subsidiary of Enbridge)</t>
  </si>
  <si>
    <t>PA</t>
  </si>
  <si>
    <t>CP22-494</t>
  </si>
  <si>
    <t>Proposed expansion of Texas Eastern's Philadelphia Lateral to deliver additional natural gas to markets in southeastern Pennsylvania and potentially southern New Jersey. Binding open season held March 2018. No substantive development activity has been reported since 2022, and Enbridge removed the project page from its website. Project effectively shelved.</t>
  </si>
  <si>
    <t>Industrial, Electric</t>
  </si>
  <si>
    <t>Guardian Pipeline Project</t>
  </si>
  <si>
    <t>DT Midstream</t>
  </si>
  <si>
    <t>WI,IL</t>
  </si>
  <si>
    <t>Gulf Coast Express Expansion</t>
  </si>
  <si>
    <t>Kinder Morgan Energy Partners</t>
  </si>
  <si>
    <t>Compression-only expansion of the existing 500-mile, 2 Bcf/d Gulf Coast Express Pipeline, adding 570 MMcf/d of incremental capacity from the Waha hub in the Permian Basin to the Agua Dulce area in South Texas (bringing total GCX capacity to ~2.57 Bcf/d). $455 million project cost; KMI share ~$161 million. KMI and ArcLight Capital Partners each own 50% after Kinetik divested its 16% interest in June 2024. Fully subscribed under long-term throughput agreements. FID reached Q3 2024; construction underway; in-service targeted mid-2026.</t>
  </si>
  <si>
    <t>KM Press Release
https://www.kindermorgan.com/Operations/Projects/Gulf-Coast-Express-Expansion</t>
  </si>
  <si>
    <t>Heartland Project</t>
  </si>
  <si>
    <t>ANR Pipeline Company (subsidiary of TC Energy)</t>
  </si>
  <si>
    <t>IL,WI</t>
  </si>
  <si>
    <t>12,30,36,42</t>
  </si>
  <si>
    <t>CP25-79</t>
  </si>
  <si>
    <t>ANR Pipeline expansion in Wisconsin and Illinois: 68.9 miles of new pipeline, 1.5 miles of replacement, three new compressor stations, two meter stations, and upgrades to existing infrastructure. Adds 473,000 Dth/d of firm transportation. Fully subscribed under 20-year precedent agreements with WEPCO (205,000 Dth/d), Wisconsin Power &amp; Light (138,000 Dth/d), and Wisconsin Public Service (130,000 Dth/d). FERC issued certificate 1/22/2026; Request for Rehearing filed 2/23/2026. Construction targeted H2 2026; in-service Nov 2027.</t>
  </si>
  <si>
    <t>Hillabee Expansion Phase 3</t>
  </si>
  <si>
    <t>AL</t>
  </si>
  <si>
    <t>CP15-16</t>
  </si>
  <si>
    <t>Williams Hillabee project fact sheet / map</t>
  </si>
  <si>
    <t>Holbrook Expansion Project</t>
  </si>
  <si>
    <t>Cameron Interstate Pipeline</t>
  </si>
  <si>
    <t>CP 24-1</t>
  </si>
  <si>
    <t>Compressor-only expansion at the existing Holbrook Compressor Station (Calcasieu Parish, LA) on the Cameron Interstate Pipeline. Adds one 42,000-HP gas-fired turbine unit in a new building, one new 5,350-HP unit at the existing northern compressor building, and a ~1,100-foot, 36-inch header tying into the existing CIP mainline. Provides up to 1,079,000 Dth/d of incremental firm transportation, primarily as feed gas to the Cameron LNG terminal. FERC EA issued April 2024; certificate authorized; construction scheduled to start 2026.</t>
  </si>
  <si>
    <t>Hugh Brinson Pipeline (formerly Warrior Pipeline) Phase I &amp; II</t>
  </si>
  <si>
    <t>Energy Transfer LP (via Hugh Brinson Pipeline LLC)</t>
  </si>
  <si>
    <t>Electric/LNG</t>
  </si>
  <si>
    <t>Huntingdon Connector</t>
  </si>
  <si>
    <t>Williams</t>
  </si>
  <si>
    <t>WA</t>
  </si>
  <si>
    <t>Intensity Pipeline Project</t>
  </si>
  <si>
    <t>Intensity Infrastructure Partners</t>
  </si>
  <si>
    <t>Intensity Infrastructure Partners / Rainbow Energy Center partnership (announced June 2025). Phase I connects Bakken supply to Washburn, ND; Phase II extends from Washburn to Casselton near Fargo. Advanced to FID on Phase I on 1/6/2026 based on executed precedent agreements. Competes with WBI's Bakken East for North Dakota east-west gas takeaway.</t>
  </si>
  <si>
    <t>FID announcement</t>
  </si>
  <si>
    <t>Iroquois Expansion by Compression Project</t>
  </si>
  <si>
    <t>Iroquois Pipeline Co</t>
  </si>
  <si>
    <t>NY,CT</t>
  </si>
  <si>
    <t>CP20-48</t>
  </si>
  <si>
    <t>Compressor-only expansion adding one new 12,000-HP unit plus cooling at each of the existing Athens (Greene County, NY), Dover (Dutchess County, NY), Brookfield (Fairfield County, CT), and Hanover (New Haven County, CT) stations. Serves Consolidated Edison and KeySpan Gas East (d/b/a National Grid). Construction has been blocked pending state air permits; NYSDEC issued Athens and Dover ASF permits 2/7/2025 (despite CLCPA inconsistency, citing reliability need) but CT DEEP air permits remain pending. Iroquois filed 10/28/2024 for extension to 3/25/2027; construction targeted fall 2026 / spring 2027, completed by 11/1/2027.</t>
  </si>
  <si>
    <t>Iroquois</t>
  </si>
  <si>
    <t>Northwest Pipeline, LLC</t>
  </si>
  <si>
    <t>OR,WA</t>
  </si>
  <si>
    <t>CP25-89</t>
  </si>
  <si>
    <t>Williams Kelso Beaver Reliability project page</t>
  </si>
  <si>
    <t>Kosciusko Junction Pipeline Project</t>
  </si>
  <si>
    <t>Gulf South Pipeline Company, LLC ; Texas Gas Transmission. LLC</t>
  </si>
  <si>
    <t>MS</t>
  </si>
  <si>
    <t>CP25-547, CP25-549</t>
  </si>
  <si>
    <t>FERC filing</t>
  </si>
  <si>
    <t>Lake Charles Expansion (Magnolia LNG)</t>
  </si>
  <si>
    <t>Kinder Morgan Louisiana PL Co</t>
  </si>
  <si>
    <t>Reversal</t>
  </si>
  <si>
    <t>CP14-511</t>
  </si>
  <si>
    <t>Reversal of the existing Kinder Morgan Louisiana Pipeline (originally built for LNG imports) to deliver gas to the proposed Magnolia LNG export terminal (Glenfarne Group / Alder Midstream) near Lake Charles, LA. Pipeline project FERC-authorized in 2016; Magnolia LNG terminal also authorized but still pre-FID. On 1/15/2026 Magnolia filed a FERC extension request to 4/15/2031 to complete and place both the terminal and the pipeline reversal in service (prior deadline was 4/15/2026). Magnolia LNG is a mid-scale liquefaction facility with up to ~8.8 mtpa of export capacity.</t>
  </si>
  <si>
    <t>Louisiana Connector Amendment Project</t>
  </si>
  <si>
    <t>Port Arthur Pipeline LLC</t>
  </si>
  <si>
    <t>CP20-21
CP23-513-000 (amendment, 2023)</t>
  </si>
  <si>
    <t>Amendment to the Louisiana Connector Project (CP18-7): relocates a previously approved compressor station from Allen Parish to the new Beauregard Parish Compressor Station (MP 96.1 → MP 72.3), increases HP from 89,900 to 93,880 (four Solar Titan 130E units), and adds three new interconnects to Cameron Interstate Pipeline, Transco, and LA Storage. A follow-on amendment (CP23-513, filed 7/2023) made 38 minor route and construction-method modifications along the line. FERC EA issued 2/8/2024 (FONSI).</t>
  </si>
  <si>
    <t>Louisiana Connector- Port Arthur Pipeline</t>
  </si>
  <si>
    <t>CP18-7
CP20-21
CP23-513</t>
  </si>
  <si>
    <t>Louisiana Energy Access Project (LEAP) Expansion Phase 4</t>
  </si>
  <si>
    <t>DTE</t>
  </si>
  <si>
    <t>Phase 4 expansion of DT Midstream's 150-mile, 36-inch LEAP system, adding 200 MMcf/d of incremental compression/looping capacity to raise total capacity from 1.9 Bcf/d to 2.1 Bcf/d. Underpinned by long-term demand-based contracts with two new shippers. LEAP is a Louisiana-regulated gathering system (FERC affirmed gathering status September 2024) delivering Haynesville supply to the Gillis hub and Gulf Coast LNG markets. DT Midstream reached FID October 2024 and in-service date September 2025.</t>
  </si>
  <si>
    <t>Company presentation,Q4 2025</t>
  </si>
  <si>
    <t>Louisiana Energy Gateway (LEG)</t>
  </si>
  <si>
    <t>30,36,42</t>
  </si>
  <si>
    <t>CP24-122-000</t>
  </si>
  <si>
    <t>Williams' 1.8 Bcf/d LEG gathering system placed into service July 23, 2025, after a one-year delay caused by right-of-way litigation with Energy Transfer. Scope: ~64-mile Haynesville Spine (30- to 42-inch) from Haynesville to Sabine, LA with 2 compressor stations, plus a ~110-mile, 42-inch segment continuing south to a new processing complex at the Gillis Hub in LA. Deliveries into Transco, Cameron Interstate, LA Storage, and TC Louisiana Intrastate. FERC affirmed LEG as a state-regulated gathering system in September 2024.</t>
  </si>
  <si>
    <t>Marysville Connector Pipeline</t>
  </si>
  <si>
    <t>Columbia Gas of Ohio</t>
  </si>
  <si>
    <t>OPSB</t>
  </si>
  <si>
    <t>FERC Blanket Certificate Notification (under CP82-479-000</t>
  </si>
  <si>
    <t>New LDC supply line from Dublin to Marysville, OH serving growth in Union County and the U.S. Route 33 Smart Corridor. OPSB approved August 2020; 3-year extension granted June 2023. Ongoing land-rights litigation (Bailey agricultural easement). No construction updates since 2023; considered stalled / shelved.</t>
  </si>
  <si>
    <t>OH PUC filing</t>
  </si>
  <si>
    <t>Maysville Expansion Project</t>
  </si>
  <si>
    <t>CP26-25</t>
  </si>
  <si>
    <t>New 30-inch lateral off the existing Columbia Gulf Mainline in Rowan County, KY through Fleming and Mason Counties to a new North Maysville Delivery Meter Station at East Kentucky Power Cooperative's Hugh L. Spurlock Power Station (co-fire conversion). Includes a tie-in with bidirectional pig launcher/receiver, the new meter station, and three new mainline valves. Application filed 11/17/2025; FERC scoping notice 1/7/2026; EA targeted 8/11/2026; federal authorizations by November 2026.</t>
  </si>
  <si>
    <t>Project website (TC Energy)</t>
  </si>
  <si>
    <t>Midwest Market Access Project</t>
  </si>
  <si>
    <t>OK,KS</t>
  </si>
  <si>
    <t>CP20-11</t>
  </si>
  <si>
    <t>Nonbinding open season project (2018–2019) to add compression at the existing Blackwell Compressor Station and along the Canadian Blackwell (CB) line to provide up to 160,000 Dth/d of incremental SCOOP/STACK takeaway into Southern Star's market area. Companion project to Southern Star's Southeast Expansion to NGPL. No FERC application filed; project effectively on hold.</t>
  </si>
  <si>
    <t>Mississippi Crossing (MSX)</t>
  </si>
  <si>
    <t>Tennessee Gas Pipeline Co., LLC (Kinder Morgan)</t>
  </si>
  <si>
    <t>MS,AL</t>
  </si>
  <si>
    <t>36,42</t>
  </si>
  <si>
    <t>CP25-514</t>
  </si>
  <si>
    <t>MoGas Expansion Project</t>
  </si>
  <si>
    <t>MO</t>
  </si>
  <si>
    <t>16-24</t>
  </si>
  <si>
    <t>CP25-513-000</t>
  </si>
  <si>
    <t>Expansion of the existing ~263-mile MoGas interstate system in Missouri (no new mainline miles) to increase capacity serving Spire Missouri's growing St. Louis-area utility load. Companion filing with Spire STL Pipeline (merged 1/1/2026 into a single Spire MoGas Pipeline certificate). Application filed July 2025 under Docket CP25-513.</t>
  </si>
  <si>
    <t>WV</t>
  </si>
  <si>
    <t>Mountain Valley Pipeline, LLC</t>
  </si>
  <si>
    <t>VA,NC</t>
  </si>
  <si>
    <t>CP25-60</t>
  </si>
  <si>
    <t>Energy Transfer</t>
  </si>
  <si>
    <t>Mustang Express Pipeline</t>
  </si>
  <si>
    <t>Arm Energy Holdings LLC</t>
  </si>
  <si>
    <t>Three segments: 55-mile Cougar Lateral (Tres Palacios Storage in Matagorda County to Katy Hub); 178-mile Mustang Mainline (Katy Hub to Port Arthur in Jefferson County); 3-mile Golden Triangle / Spindletop Storage Lateral near Port Arthur. Anchor shipper Sempra Infrastructure's Port Arthur LNG Phase 2. FID announced 10/9/2025 ($2.3B investment with PIMCO and co-investors); in-service targeted late 2028 / early 2029.</t>
  </si>
  <si>
    <t>MVP Boost Expansion</t>
  </si>
  <si>
    <t>WV,VA</t>
  </si>
  <si>
    <t>CP26-14</t>
  </si>
  <si>
    <t>Compression-only expansion of the 303-mile MVP Mainline (Wetzel County, WV to Pittsylvania County, VA). Adds compression at three existing stations in Wetzel, Braxton, and Fayette Counties, WV, plus one new compressor station in Montgomery County, VA. Increases MVP Mainline capacity by 600 MDth/d (from 2.0 to 2.6 Bcf/d). Fully subscribed by investment-grade utility shippers: Duke Energy (275 MMcf/d), Public Service Company of North Carolina (125 MMcf/d), and Virginia Power (200 MMcf/d). MVP Mainline JV owned by EQT, NextEra, Consolidated Edison, AltaGas, and RGC Resources. Application filed 10/23/2025; construction targeted winter 2026-27; in-service mid-2028.</t>
  </si>
  <si>
    <t>Power</t>
  </si>
  <si>
    <t>MVP Boost project website</t>
  </si>
  <si>
    <t>MVP Southgate Project</t>
  </si>
  <si>
    <t>Amendment to original 2020 certificate: route shortened from 75 to 31.3 miles, diameter increased from 16/24-inch to 30-inch, Lambert Compressor Station eliminated, capacity increased from 375,000 to 550,000 Dth/d. FERC issued amended certificate 12/18/2025; notice to proceed 3/23/2026. In March 2026, the 4th Circuit granted a temporary stay of the NC and VA Clean Water Act 401 certifications; construction voluntarily halted pending oral argument 4/28/2026.</t>
  </si>
  <si>
    <t>LDC / power (PSNC Energy, Duke Energy Carolinas)</t>
  </si>
  <si>
    <t>Naughton Coal-to-Gas Conversion</t>
  </si>
  <si>
    <t>Williams (Northwest Pipeline)</t>
  </si>
  <si>
    <t>WY</t>
  </si>
  <si>
    <t>Expansion on Northwest Pipeline's existing system to deliver year-round transportation to PacifiCorp's Naughton plant near Kemmerer, which is converting Units 1 &amp; 2 from coal to natural gas. Coal operations ceased 12/31/2025; gas operations anticipated spring 2026.</t>
  </si>
  <si>
    <t>power (PacifiCorp Naughton plant)</t>
  </si>
  <si>
    <t>SEC filing, 2024 Annual Report</t>
  </si>
  <si>
    <t>New Generation Gas Gathering (NG3)</t>
  </si>
  <si>
    <t>Momentum Midstream</t>
  </si>
  <si>
    <t>275-mile intrastate gathering system from Haynesville Shale to Gillis Hub in southeastern Louisiana; serves Gulf Coast LNG markets. Initial capacity 1.7 Bcf/d expandable to 2.2 Bcf/d. Chesapeake (now Expand Energy / EXE) is anchor shipper with 35% equity option. Commissioning began late August 2025; official in-service October 1, 2025.</t>
  </si>
  <si>
    <t>LNG / Gulf Coast markets</t>
  </si>
  <si>
    <t>NGPL Gulf Coast Southbound Project (Phase III)</t>
  </si>
  <si>
    <t>Nat Gas P L Co of America</t>
  </si>
  <si>
    <t>IA,IL,MO,AR,TX</t>
  </si>
  <si>
    <t xml:space="preserve">Phase III of Gulf Coast Southbound: incremental 260,000 Dth/d of firm southbound transport from new or existing interconnects in NGPL's Illinois and Iowa segments to Texas and Louisiana Gulf Coast markets. Compression-only (no new pipe miles). Phases I and II (460,000 + 300,000 Dth/d) were previously placed in service in 2018 and 2020/21. </t>
  </si>
  <si>
    <t>North Extension Project</t>
  </si>
  <si>
    <t>Natural Gas Pipeline Company of America LLC</t>
  </si>
  <si>
    <t>IA,IL,WI</t>
  </si>
  <si>
    <t>Expansion adding 210,000 Dth/d of firm transport from an existing Iowa-Illinois Zone receipt point to a new interconnect in NGPL's Market Delivery Zone, via construction of a new ~14-mile lateral extending the system into Wisconsin and acquisition of off-system leased capacity. Pre-arranged shipper holds 185,000 Dth/d. Target in-service window October 2028 to March 2029.</t>
  </si>
  <si>
    <t>Northeast Supply Enhancement Project</t>
  </si>
  <si>
    <t>PA,NJ,NY</t>
  </si>
  <si>
    <t>CP17-101-007, CP20-49-001</t>
  </si>
  <si>
    <t>Expansion of Transco's mainline across PA/NJ/NY to deliver up to 400,000 Dth/d of firm capacity to National Grid LDCs in New York City. Scope includes compression additions in PA and NJ plus a 23.5-mile offshore pipeline segment across Raritan Bay and Lower New York Bay. FERC originally certificated in 2019; Transco allowed certificate to lapse in 2024 after NY/NJ Section 401 denials. FERC reissued the certificate 8/28/2025 on an expedited basis; NY DEC and NJ DEP reversed prior positions and granted Section 401 certifications on 11/7/2025. In-service target August 2028.</t>
  </si>
  <si>
    <t>LDC (National Grid NYC)</t>
  </si>
  <si>
    <t>Northern Lights 2025 Expansion</t>
  </si>
  <si>
    <t>Northern Natural Gas Co</t>
  </si>
  <si>
    <t>MN,WI</t>
  </si>
  <si>
    <t>8,30,36</t>
  </si>
  <si>
    <t>CP24-60</t>
  </si>
  <si>
    <t>Four branch-line extensions totaling ~8.6 miles (3.0 mi of 36-inch Lake Mills-Albert Lea, 2.42 mi of 30-inch Elk River 3rd, 1.91 mi of 30-inch Farmington-Hugo, 1.28 mi of 8-inch Tomah loop), plus pig launcher at Hugo CS and minor piping modifications at La Crescent CS. Added 46,064 Dth/d of firm winter capacity for residential, commercial and industrial growth in Northern's Market Area (MN/WI). All segments placed in service by November 2025.</t>
  </si>
  <si>
    <t>Northern Loop Project</t>
  </si>
  <si>
    <t>Final phase of a multi-phase distribution loop bringing gas from supplies on the east side of Franklin County to areas north and west of Columbus. Final phase loops from southern Delaware County to southeastern Union County to connect to Columbia's existing distribution system and support growth in Dublin, Jerome Township and Marysville.</t>
  </si>
  <si>
    <t>LDC (residential/commercial/industrial growth north and west of Columbus)</t>
  </si>
  <si>
    <t>Parks Line Upgrade and Sorrento Station Project (PLUSS Project)</t>
  </si>
  <si>
    <t>Gulf South Pipeline Company, LLC</t>
  </si>
  <si>
    <t>30, 20</t>
  </si>
  <si>
    <t>CP25-54</t>
  </si>
  <si>
    <t>Two-part expansion adding 236,000 Dth/d of capacity: (1) replacement of 4.5 miles of non-contiguous 30-inch Index 330 pipeline segments in St. Martin Parish to restore MAOP on the Arnaudville-to-Parks line; and (2) construction of a new Sorrento Compressor Station in Ascension Parish housing a 12,510 hp Solar Mars 100 unit, plus 0.29-mi suction and discharge laterals and a 1.06-mi 20-inch delivery lateral to a customer facility. Approved by FERC 12/2/2025.</t>
  </si>
  <si>
    <t>Power / industrial (southern Louisiana)</t>
  </si>
  <si>
    <t>Pelican Pipeline</t>
  </si>
  <si>
    <t>LA DNR</t>
  </si>
  <si>
    <t>170-mile intrastate gathering pipeline from Williams, LA to the Gillis Hub near Ragley, LA, sourcing Haynesville supply for Gulf Coast and LNG markets. FID announced 10/31/2024 at 36-inch/1.75 Bcf/d. On 7/30/2025 WhiteWater upsized the design to 42-inch/2.5 Bcf/d. Target in-service first half 2027. Developed with FIC, Stonepeak and Trace Capital.</t>
  </si>
  <si>
    <t>Pipeline Modifications Project (Lake Charles LNG)</t>
  </si>
  <si>
    <t>Trunkline Gas</t>
  </si>
  <si>
    <t>AR,MS,LA</t>
  </si>
  <si>
    <t>CP14-119-000
CP14-120-000
CP14-122-000</t>
  </si>
  <si>
    <t>Pipeline expansion supporting Energy Transfer's Lake Charles LNG export project: 11.44 miles of new pipeline plus 6.45 miles of loop, bi-directional flow piping modifications at Longville (LA), Pollock (LA), Shaw (MS) and Epps (LA) compressor stations, plus new/modified meter stations. Some facilities entered service Jan 2024. FERC granted a further extension on 5/8/2025 to 12/31/2031; project remains pending FID by Energy Transfer.</t>
  </si>
  <si>
    <t>DOE status report</t>
  </si>
  <si>
    <t>Algonquin Gas Transmission</t>
  </si>
  <si>
    <t>Pulaski Expansion Project</t>
  </si>
  <si>
    <t>CP26-11</t>
  </si>
  <si>
    <t>~40-mile 30-inch pipeline extension from Columbia Gulf's mainline in Lincoln County to a new delivery meter station near East Kentucky Power Cooperative's John Sherman Cooper Power Station in Pulaski County. Supports EKPC's coal-to-gas conversion and a planned 745 MW combined-cycle unit at Cooper. Application filed 10/15/2025; FERC scoping November 2025.</t>
  </si>
  <si>
    <t>Ridgeline Expansion Project</t>
  </si>
  <si>
    <t>East Tennessee Nat Gas Co</t>
  </si>
  <si>
    <t>CP23-516-000 &amp; CP23-516-001</t>
  </si>
  <si>
    <t>Looping 122.2 miles of 30-inch pipe on East Tennessee Natural Gas (ETNG) across eight counties (Trousdale, Smith, Jackson, Putnam, Overton, Fentress, Morgan, Roane) and a new 14,600 HP electric-driven Hartsville compressor station offset by an ~80-acre solar array. Adds 300,000 Dth/d of firm capacity plus up to 95,000 Dth/d of customized delivery to TVA's Kingston site, enabling replacement of retiring coal units with a new combined-cycle plant. FERC approved April 2025; Notice to Proceed issued 10/2/2025; construction began 10/21/2025; target in-service November 2026.</t>
  </si>
  <si>
    <t>Rio Bravo Pipeline Project</t>
  </si>
  <si>
    <t>Rio Bravo Pipeline Company (Enbridge)</t>
  </si>
  <si>
    <t>42, 48</t>
  </si>
  <si>
    <t>CP16-455, CP20-481, CP23-519</t>
  </si>
  <si>
    <t>Rover-Bulger CS and Harmon Creek MS Expansion</t>
  </si>
  <si>
    <t>Rover Pipeline LLC (Energy Transfer)</t>
  </si>
  <si>
    <t>CP25-12</t>
  </si>
  <si>
    <t>Expansion of Rover's existing Bulger Compressor Station (adding a 2,750 HP compressor unit) and Harmon Creek Receipt Meter Station (ultrasonic meter skid, flow control skid, filter separator) at MP 0 of the Burgettstown Lateral in Smith Township, Washington County, PA. Enables receipt of an additional 400,000 Dth/d for anchor shipper Range Resources. FERC approved 10/16/2025; construction began 12/1/2025.</t>
  </si>
  <si>
    <t>Industrial / downstream markets (Range Resources shipper)</t>
  </si>
  <si>
    <t>FERC application
https://www.govinfo.gov/content/pkg/FR-2024-11-21/pdf/2024-27139.pdf</t>
  </si>
  <si>
    <t>Ryckman Creek Lateral Loop Project</t>
  </si>
  <si>
    <t>Northwest Pipeline LLC (Williams)</t>
  </si>
  <si>
    <t>CP 26-18</t>
  </si>
  <si>
    <t>Blanket-certificate lateral loop on Northwest's system: 6.75 miles of 12-inch looping pipeline plus modifications to the Kemmerer 98-4 Valve Site and the Spire Double D Meter Station, all in Uinta County, WY. Adds 30,278 Dth/d of firm transportation to and from the Double D meter station, which interconnects with the Spire Storage facility. Target in-service Q4 2026.</t>
  </si>
  <si>
    <t>Storage (Spire Storage)</t>
  </si>
  <si>
    <t>Sabal Trail Project Phase III</t>
  </si>
  <si>
    <t>Sabal Trail Transmission (Enbridge, Duke Energy, NextEra)</t>
  </si>
  <si>
    <t>AL,GA,FL</t>
  </si>
  <si>
    <t>CP15-17-006</t>
  </si>
  <si>
    <t>Final phase of the original Sabal Trail certificate: installation of two additional compressor units (one each at two existing Sabal Trail compressor stations in Dougherty County, GA and Suwannee County, FL) adding 76,000 Dth/d of incremental capacity. Phases I and II (999,000 Dth/d) are in service. Over 94% of total pipeline capacity is subscribed. FERC granted a two-year extension of the in-service deadline to May 1, 2027.</t>
  </si>
  <si>
    <t>Sabine Crossing Pipeline</t>
  </si>
  <si>
    <t>Cheniere Energy (Sabine Crossing Pipeline, LLC)</t>
  </si>
  <si>
    <t>CP25-505</t>
  </si>
  <si>
    <t>55.6-mile, 48-inch interstate pipeline plus one new compressor station and six meter stations in Liberty, Chambers and Jefferson Counties, TX, running under the Sabine-Neches Waterway to Sabine Pass LNG in Cameron Parish, LA. Supports the Sabine Pass Stage 5 Expansion (two new LNG trains, ~14 Mtpa). Binding open season completed 5/2/2025; formal application filed June 2025; original CP24-75 withdrawn to optimize route. Pre-filing under PF23-2 closed; Draft EIS issued April 2026. Construction targeted to start end of 2025, commissioning June 2031.</t>
  </si>
  <si>
    <t>Saguaro - Border Facility</t>
  </si>
  <si>
    <t>TX,MX</t>
  </si>
  <si>
    <t>2800 (total project)</t>
  </si>
  <si>
    <t>CP23-29</t>
  </si>
  <si>
    <t>~1,000-foot, 48-inch Section 3 border-crossing facility beneath the Rio Grande in Hudspeth County, TX, interconnecting ONEOK's intrastate Saguaro Connector with Sierra Madre Pipeline in Chihuahua, Mexico. Design capacity 2.834 Bcf/d. FERC Order issued February 2024; D.C. Circuit denied petition for review in 2025. On 4/10/2026 Saguaro filed a request for extension of time citing delays in Mexico LNG off-take (Mexico Pacific) and ongoing commercial negotiations; construction not yet started.</t>
  </si>
  <si>
    <t>FERC Order</t>
  </si>
  <si>
    <t>Saguaro Connector Pipeline</t>
  </si>
  <si>
    <t>Shippingport Lateral Project</t>
  </si>
  <si>
    <t>National Fuel Gas Supply Corporation</t>
  </si>
  <si>
    <t>CP25-541</t>
  </si>
  <si>
    <t>7.26 miles of 24-inch lateral off Line N with a new meter and regulator station in Beaver and Mercer Counties, PA, delivering 205,000 Dth/d of firm transportation to the new Shippingport Power Station (gas-fired conversion of the retired Bruce Mansfield coal plant). FERC received all required permits; on track for late 2026 in-service.</t>
  </si>
  <si>
    <t>South Central Louisiana</t>
  </si>
  <si>
    <t>Florida Gas Transmission Company, LLC</t>
  </si>
  <si>
    <t>CP25-30</t>
  </si>
  <si>
    <t>Compression-only expansion adding 75,000 Dth/d of firm transportation capacity: new 15,900 HP gas-fired compressor unit at CS 8 (East Baton Rouge Parish), uprate of one 6,500→7,700 HP unit and re-wheeling of three existing units at CS 7.5 (St. Landry Parish), plus ~700 ft of new 30-inch suction/discharge header piping. Full capacity contracted to Tampa Electric under a 15-year precedent agreement. FERC approved 11/24/2025; contractual in-service 1/1/2027.</t>
  </si>
  <si>
    <t>Power (Tampa Electric Company)</t>
  </si>
  <si>
    <t>South Mississippi Project</t>
  </si>
  <si>
    <t>TX,LA,MS</t>
  </si>
  <si>
    <t>100 - 150</t>
  </si>
  <si>
    <t>Planned expansion by Energy Transfer Interstate Holdings. Binding Open Season ran 10/17/2024–11/15/2024 for up to 2 Bcf/d of firm transport from the Carthage Hub (TX), Haynesville producing area and Perryville Hub to multiple Southeast markets including SONAT in Louisiana and FGT Zone 3 in Perry County, MS. Project would combine new large-diameter pipe, compression and meter facilities with possible lease/expansion on ETIH-affiliated systems (FGT, ETC Tiger, Gulf Run, Trunkline, Enable MRT, Enable Gas Transmission). No FERC application filed as of the latest public information.</t>
  </si>
  <si>
    <t>South Texas to Houston Market Expansion Project</t>
  </si>
  <si>
    <t>Kinder Morgan (Tejas)</t>
  </si>
  <si>
    <t>Two-phase intrastate expansion on the Tejas mainline in Texas adding ~0.781 Bcf/d of capacity toward Houston-area markets. Phase 1 (compression-only) in service Feb 2025; Phase 2 (14 miles of looping) in service June 2025. Supported by long-term contracts.</t>
  </si>
  <si>
    <t>KMI 2025 10-K</t>
  </si>
  <si>
    <t>Southeast Compression Utility and Reliability Expansion (SECURE) Project</t>
  </si>
  <si>
    <t>LA,MS</t>
  </si>
  <si>
    <t>CP25-219-000</t>
  </si>
  <si>
    <t>Power / utility (Southern Cos., FPL)</t>
  </si>
  <si>
    <t>Southeast Energy Connector Project</t>
  </si>
  <si>
    <t>CP22-501</t>
  </si>
  <si>
    <t>1.9 miles of 42-inch Chilton Loop in Coosa and Chilton Counties, AL plus new 11,110 HP Solar Taurus 70 compressor unit and modifications at existing Compressor Station 105 in Coosa County. Adds 150,000 Dth/d of firm transport from existing MS/AL supply points to the Gaston delivery meter station supporting Alabama Power's coal-to-gas conversion of Gaston Unit 5. Commissioned 4/1/2025.</t>
  </si>
  <si>
    <t>Power (Alabama Power – Gaston Plant Unit 5)</t>
  </si>
  <si>
    <t>Southeast Supply Enhancement Project</t>
  </si>
  <si>
    <t>Transcontinental Gas Pipeline</t>
  </si>
  <si>
    <t>VA,NC,SC,GA,AL</t>
  </si>
  <si>
    <t>CP25-10</t>
  </si>
  <si>
    <t>55.3 miles of new 42-inch pipeline looping (26.8 mi in Pittsylvania County, VA – Eden Loop, and 28.5 mi in Rockingham, Guilford, Forsyth and Davidson Counties, NC – Salem Loop). Plus new/upgraded compressor units at Stations 165 (VA), 155 and 150 (NC); replacement units at Station 145 (NC); and compressor-station reversals/modifications at Station 135 (SC), Stations 120/125 (GA) and Station 105 (AL). Adds 1.6 MMDth/d of firm transport to relieve Zone 5 bottlenecks south of Station 165 and serve power, LDC and industrial demand across the Southeast. FERC CPCN issued 1/29/2026; Notice to Proceed 2/25/2026; target in-service end of 2027.</t>
  </si>
  <si>
    <t>LDC, electric, industrial</t>
  </si>
  <si>
    <t>Project website (Williams)</t>
  </si>
  <si>
    <t>Southern Natural Gas Co., LLC &amp; Elba Express Co., LLC (Kinder Morgan)</t>
  </si>
  <si>
    <t>MS,AL,GA,SC</t>
  </si>
  <si>
    <t>CP25-517</t>
  </si>
  <si>
    <t>Spring Creek Gas Infrastructure Expansion Project</t>
  </si>
  <si>
    <t>Southwest Gas</t>
  </si>
  <si>
    <t>2020-2027 (phased)</t>
  </si>
  <si>
    <t>NVPUC</t>
  </si>
  <si>
    <t>LDC expansion serving customers in Elko County, NV; 22-mile backbone with 168 miles of distribution pipeline connecting to the Ruby and Paiute pipelines. Phased construction: 2020–2023 initial service to schools, businesses and first residential tracts; 2024–2025 additional residential/commercial connections; 2025–2027 full coverage.</t>
  </si>
  <si>
    <t>Spring Creek Gas</t>
  </si>
  <si>
    <t>Stanfield South Project</t>
  </si>
  <si>
    <t>OR,ID</t>
  </si>
  <si>
    <t>Component of Northwest Pipeline's bi-directional Expansion. Provides year-round transportation capacity from Stanfield receipt point in Oregon to multiple delivery points in Idaho. Placed in service September 30, 2025.</t>
  </si>
  <si>
    <t>NWN 2025 annual report (SEC)</t>
  </si>
  <si>
    <t>System Alignment Project</t>
  </si>
  <si>
    <t>East Tennessee Natural Gas (Enbridge)</t>
  </si>
  <si>
    <t>TN,VA,NC</t>
  </si>
  <si>
    <t>CP23-131</t>
  </si>
  <si>
    <t>Reliability-driven system realignment across parts of TN, VA and NC including 16.1 mi Boyds Creek Loop in Sevier County, TN (24-inch), 6.4 mi Bristol-to-Glade Spring pipe replacement in Washington County, VA (8-inch→24-inch), plus Draper Compressor Station and Rural Hall Compressor Station (Rockingham County, NC). Increases directional (east-to-west) capacity to reduce reliance on displacement and balance shifting shipper flows from Marcellus/Utica sources. FERC certificate 3/2024; Notice to Proceed 9/2024; construction began Sept 2024; target in-service August 2025.</t>
  </si>
  <si>
    <t>Enbridge SAP timeline</t>
  </si>
  <si>
    <t>Tarzan Compressor Station Project</t>
  </si>
  <si>
    <t>CP25-47</t>
  </si>
  <si>
    <t>New 11,152 HP compressor station in Andrews County, TX on Northern Natural Gas's interstate system to add 87,000 Dth/d of Permian Basin transport capacity. Precedent agreement with one customer for full capacity. Filed under NNG's blanket authority; target in-service 2026.</t>
  </si>
  <si>
    <t>Power / industrial (Permian area growth)</t>
  </si>
  <si>
    <t>Filing</t>
  </si>
  <si>
    <t>Texas Access Project</t>
  </si>
  <si>
    <t>Kinder Morgan Louisiana Pipeline LLC</t>
  </si>
  <si>
    <t>CP26-136</t>
  </si>
  <si>
    <t>3.05 miles of 48-inch mainline extension from Jefferson County, TX into Cameron Parish, LA, plus short 42/36-inch interconnects to Trident Intrastate, the Texas Header and KMLP's Leg 1 and Leg 2 pipelines; new Woodside Interconnect in Calcasieu Parish, LA; metering modifications at Sabine Pass Metering Facility. Enables up to 1.3 Bcf/d of Texas gas to reach Southwest Louisiana LNG corridor via existing system paths. Anchor shipper Woodside Louisiana LNG signed 20-year, 1,000,000 Dth/d binding precedent agreement. Application filed 3/6/2026; target partial in-service January 2028, full in-service April 2028.</t>
  </si>
  <si>
    <t>Texas Connector-Port Arthur Pipeline</t>
  </si>
  <si>
    <t>Sempra Infrastructure (Port Arthur Pipeline)</t>
  </si>
  <si>
    <t>CP17-21, CP24-512</t>
  </si>
  <si>
    <t>31 miles of 42-inch pipeline from a new Orangefield Compressor Station in Orange County, TX to the proposed Port Arthur LNG Phase 2 facility in Jefferson County, TX. FERC originally authorized April 2019 (CP17-21); amendment approved June 2025. Phase 2 LNG expansion (Trains 3 and 4, ~13 Mtpa) targeting FID in 2025; construction expected Q2 2026. Phase 2 trains projected for 2030/2031 in-service.</t>
  </si>
  <si>
    <t>Texas Gateway Project</t>
  </si>
  <si>
    <t>Gulf South Pipeline Co. LLC</t>
  </si>
  <si>
    <t>Texas to Louisiana Energy Pathway</t>
  </si>
  <si>
    <t>CP22-495</t>
  </si>
  <si>
    <t>Expansion of Transco serving Gulf Coast LNG demand: new 15,900 HP compressor station in Fort Bend County, TX; modifications to six compressor units at CS 40 in Hardin County, TX; programming updates at CS 23 in Victoria County, TX. Adds 364,400 Dth/d of firm service (including conversion of 130,000 Dth/d from the IT Feeder System) from the Valley Crossing Interconnection to the Station 65 Pooling Point. Anchor shipper EOG Resources (15-year precedent agreement). FERC certificate 1/18/2024; in-service April 1, 2025.</t>
  </si>
  <si>
    <t>Commissioning release</t>
  </si>
  <si>
    <t>Texas-Louisiana Expansion Project</t>
  </si>
  <si>
    <t>NGPL (Kinder Morgan / Brookfield / ArcLight)</t>
  </si>
  <si>
    <t>CP24-8</t>
  </si>
  <si>
    <t>Tiger Pipeline Expansion Project</t>
  </si>
  <si>
    <t>12-mile lateral expansion of Energy Transfer's Tiger Pipeline, with capacity of up to 1 Bcf/d, to supply Entergy Louisiana's planned 2×750 MW Titanium Advanced Power Station in Richland Parish (serving Meta's hyperscale data center and the local grid). Supported by a 20-year firm transportation agreement starting with 250,000 MMBtu/d in February 2028 through January 2048, with an option for Entergy to expand capacity.</t>
  </si>
  <si>
    <t>Power (Entergy Louisiana – data center)</t>
  </si>
  <si>
    <t>Investor Presentation</t>
  </si>
  <si>
    <t>Tioga Pathway Expansion</t>
  </si>
  <si>
    <t>National Fuel Gas Supply</t>
  </si>
  <si>
    <t>CP24-514</t>
  </si>
  <si>
    <t>Roughly 19.5 miles of new 20-inch pipeline (Line YM59) in Potter and Tioga Counties, PA, plus ~4 miles of Line Z20 replacement and the new McCutcheon Hill over-pressure protection station. Adds 190,000 Dth/d of firm transport from Tioga County production areas to interstate pipeline interconnects serving U.S. and Canadian markets. Fully subscribed under a 15-year agreement with affiliate Seneca Resources. FERC CPCN 5/5/2025; Notice to Proceed January 2026; target in-service late 2026.</t>
  </si>
  <si>
    <t>Investor Presentation 1Q 2026</t>
  </si>
  <si>
    <t>Tioga to Emerson Project</t>
  </si>
  <si>
    <t>ND,MN</t>
  </si>
  <si>
    <t>Proposed 330-mile 24-inch takeaway pipeline from the Bakken (Tioga, ND) to Emerson, MN with interconnects to Canadian/Midwest systems. Originally targeted 2023 in-service then pushed to 2025; no FERC application has advanced. WBI Energy's current Bakken takeaway focus is the separate Bakken East Pipeline (420-mile in-state ND route to Mapleton, 1 Bcf/d, phased 2029-2030) — Tioga to Emerson appears shelved.</t>
  </si>
  <si>
    <t>Transco Power Express Pipeline</t>
  </si>
  <si>
    <t>Transcontinental Gas Pipe Line (Williams)</t>
  </si>
  <si>
    <t>Proposed Transco expansion running north from Compressor Station 165 in Chatham, VA (Pittsylvania County) into Northern Virginia data-center markets; up to 950 MMcf/d of incremental capacity. Uses existing Transco rights-of-way and infrastructure with scalable compression, backed by a significant anchor customer commitment. In early development — no FERC pre-filing or application yet. Target in-service Q3 2030.</t>
  </si>
  <si>
    <t>Power / data centers (Northern Virginia)</t>
  </si>
  <si>
    <t>1Q 2025 Financial Results</t>
  </si>
  <si>
    <t>Transco Wharton West project</t>
  </si>
  <si>
    <t>Proposed Transco expansion in Texas adding firm capacity from Zone 2 to Zone 1 (Station 30 at Wharton, TX). Binding Open Season launched October 2025; project scope and commercial details still being finalized. Stays wholly in Texas.</t>
  </si>
  <si>
    <t>Energy Transfer (Transwestern)</t>
  </si>
  <si>
    <t>NM,AZ</t>
  </si>
  <si>
    <t>Permian-to-Desert Southwest mainline expansion across TX/NM/AZ. Originally announced as 42-inch / 1.5 Bcf/d; upsized in December 2025 to 48-inch / up to 2.3 Bcf/d after strong open-season demand. Budget ~$5.6B; target in-service Q4 2029. Serves growing power demand in AZ/NM, including coal-to-gas conversions. Energy Transfer suspended Lake Charles LNG to reallocate capital to this and other pipeline projects.</t>
  </si>
  <si>
    <t>Power / utility (AZ/NM)</t>
  </si>
  <si>
    <t>Traverse Pipeline</t>
  </si>
  <si>
    <t>WPC JV (WhiteWater/MPLX/Enbridge) + Targa</t>
  </si>
  <si>
    <t>160-mile 36-inch bi-directional intrastate pipeline between Agua Dulce (South Texas) and the Katy hub near Houston; up to 1.75 Bcf/d. Supplied from Whistler, Blackcomb and Matterhorn Express. Owned by the Blackcomb Pipeline JV (WPC 70%, Targa 17.5%, MPLX 12.5%); operated by WhiteWater. FID announced 4/3/2025; target in-service 2027.</t>
  </si>
  <si>
    <t>https://traversepipeline.com/</t>
  </si>
  <si>
    <t>TTC Connector Pipeline Project</t>
  </si>
  <si>
    <t>TTC Connector, LLC</t>
  </si>
  <si>
    <t>CP25-525</t>
  </si>
  <si>
    <t>Virginia Reliability Project</t>
  </si>
  <si>
    <t>TC Energy (Columbia Gas Transmission)</t>
  </si>
  <si>
    <t>CP22-503</t>
  </si>
  <si>
    <t>Replaced ~48 miles of 1950s-era 12-inch pipe with new 24-inch pipeline in southeast Virginia, plus added compression at existing Emporia and Petersburg compressor stations (including a new hybrid electric-drive unit at Emporia). Increased firm transport capacity to Virginia Natural Gas by 100,000 Dth/d. Commercial in-service achieved November 2025.</t>
  </si>
  <si>
    <t>TC Energy VRP in-service</t>
  </si>
  <si>
    <t>Westbound Compression Expansion Project</t>
  </si>
  <si>
    <t>Williams (MountainWest Overthrust)</t>
  </si>
  <si>
    <t>CP24-13</t>
  </si>
  <si>
    <t>Compression-focused expansion on MountainWest Overthrust Pipeline, adding a 15,900 HP gas turbine compressor each at the existing Point of Rocks and Rock Springs stations in Sweetwater County, WY, plus ~1,400 ft of new 24-inch pipe and aboveground modifications in Uinta and Lincoln Counties, WY. Adds 325,000 Dth/d of year-round westbound firm transport from Wamsutter to the Opal hub, opening Rockies supply to West Coast markets. Target in-service Dec 1, 2025.</t>
  </si>
  <si>
    <t>West Coast gas markets</t>
  </si>
  <si>
    <t>Western Massachusetts Natural Gas Reliability Project</t>
  </si>
  <si>
    <t>Eversource</t>
  </si>
  <si>
    <t>MA</t>
  </si>
  <si>
    <t>MA EFSB / DPU</t>
  </si>
  <si>
    <t>5.3 miles of new 16-inch intrastate pipe in Longmeadow and Springfield, MA, connecting a new TGP meter/point-of-delivery station in Longmeadow to Eversource's Bliss Street Regulator Station. Redundancy for ~58,000 LDC customers in Greater Springfield currently served by a single aged pipeline. Under MA EFSB (Docket EFSB 22-05 / DPU 22-69) and MEPA review since 2022; faced climate-justice opposition and 2023 MEPA request for more-thorough alternatives analysis. Construction not expected before 2029.</t>
  </si>
  <si>
    <t>LDC (Greater Springfield)</t>
  </si>
  <si>
    <t>Wild Trail project</t>
  </si>
  <si>
    <t>New Daggett Compressor Station (one 11,110 HP low-NOx gas turbine unit) adjacent to the existing Clay Basin Meter Station in Daggett County, UT on Williams' interstate Northwest Pipeline, plus ~24-inch suction/discharge yard piping. Adds ~57,955 Dth/d of new firm northbound transport from Wild Horse Receipt Point to Kern River Muddy Creek and Ignacio delivery points, with another 25,000 Dth/d of existing southbound capacity contracted (~83 Mdth/d total). Serves Piceance Basin supply into Rockies/Western U.S. markets, including coal-to-gas power demand. Application filed 5/21/2025; FERC EA 12/15/2025; target in-service late 2027.</t>
  </si>
  <si>
    <t>Power / utility (Rockies, West)</t>
  </si>
  <si>
    <t>Wisconsin Reliability Project</t>
  </si>
  <si>
    <t>TC Energy (ANR Pipeline)</t>
  </si>
  <si>
    <t>30,36</t>
  </si>
  <si>
    <t>CP23-15</t>
  </si>
  <si>
    <t>Replaced ~51 miles of aging ANR Pipeline in Wisconsin and northern Illinois; upgraded compression at Kewaskum and Weyauwega CS (including new electric-drive units with fuel-switching); modernized six Wisconsin meter stations. Adds 144,000 Dth/d of firm capacity to serve LDC and power-generation demand amid regional coal-to-gas conversions. Commercial in-service November 1, 2025.</t>
  </si>
  <si>
    <t>LDC, Industrial</t>
  </si>
  <si>
    <t>WT-0 Compressor Station Project</t>
  </si>
  <si>
    <t>NM</t>
  </si>
  <si>
    <t>CP25-37</t>
  </si>
  <si>
    <t>New ~13,220 HP WT-0 Compressor Station in Chaves County, NM on Transwestern's West Texas Lateral, plus metering facilities and a tie-in to an existing 24-inch dual lateral. Adds 80,000 Dth/d of firm transport from West Texas Lateral Central Zone receipts to the Transwestern Panhandle Lateral (northbound capacity raised to 830,000 Dth/d system-wide). Application filed 12/20/2024 (CP25-37); FERC EA 8/1/2025; federal authorization deadline 10/30/2025.</t>
  </si>
  <si>
    <t>Power / utility markets</t>
  </si>
  <si>
    <t>Carnation Project</t>
  </si>
  <si>
    <t>Texas Gas Transmission (Boardwalk)</t>
  </si>
  <si>
    <t>14,189 HP</t>
  </si>
  <si>
    <t>CP26-16-000</t>
  </si>
  <si>
    <t>New 14,189 HP Solar Mars 100 compressor unit at Texas Gas's existing Crosby-Harrison Compressor Station in Hamilton County, Ohio, plus modifications to Mainline System Block Valve 64. Compressor-only; no new pipe. Adds 170,000 Dth/d of firm capacity to serve growing OH/KY/IN tri-state demand. Application filed 10/31/2025 in CP26-16; FERC Notice of Application 11/13/2025; scoping closed 1/2/2026.</t>
  </si>
  <si>
    <t>Power / industrial (OH/KY/IN tri-state)</t>
  </si>
  <si>
    <t>Project website (Boardwalk Pipelines)</t>
  </si>
  <si>
    <t>NKY Gate Enhancement Project</t>
  </si>
  <si>
    <t>KY,OH</t>
  </si>
  <si>
    <t>CP26-19-000</t>
  </si>
  <si>
    <t>Replacement of 1950s-era infrastructure in northern Kentucky (Mason, Nicholas, Bracken, Pendleton and Campbell Counties) and Hamilton County, OH: abandon ~50 miles of aging pipe and construct ~31 miles of new pipe (mainly 25 mi of 36-inch plus 5 mi of 30-inch) with aboveground facility modifications. Reliability/safety project — no incremental capacity. Application filed 11/10/2025 (CP26-19); FERC scoping 1/5/2026; EA schedule issued 2/20/2026. Target in-service Q4 2028.</t>
  </si>
  <si>
    <t>Texas-Arkansas Power Project (TAPP)</t>
  </si>
  <si>
    <t>Kinder Morgan (NGPL)</t>
  </si>
  <si>
    <t>TX,AR</t>
  </si>
  <si>
    <t>40,964 HP</t>
  </si>
  <si>
    <t>CP26-46</t>
  </si>
  <si>
    <t>KMI Texas-Arkansas Power project page</t>
  </si>
  <si>
    <t>Viola Project</t>
  </si>
  <si>
    <t>KS</t>
  </si>
  <si>
    <t>CP26-74</t>
  </si>
  <si>
    <t>19.3 miles of new 16-inch Line UA in Sumner County, KS, plus the new 12,375 HP Wellington Compressor Station, an Evergy Meter Setting and a flow-control installation. Supplies firm transport up to 116,296 Dth/d to Evergy Kansas Central's planned 710 MW Viola combined-cycle plant. Application filed 1/21/2026 (CP26-74); FERC scoping 3/4/2026; EA schedule 4/7/2026. Target in-service 2028.</t>
  </si>
  <si>
    <t>Power (Evergy – Viola Plant)</t>
  </si>
  <si>
    <t>Southern Star Newsroom</t>
  </si>
  <si>
    <t>Green Chile Project</t>
  </si>
  <si>
    <t>CP26-80</t>
  </si>
  <si>
    <t>17-mile pipeline in Doña Ana County, NM (Transwestern system) to deliver up to 400,000 Dth/d from El Paso Natural Gas to a new gas-fired power plant serving the Oracle/OpenAI “Project Jupiter” (Stargate) data center campus. Filed under NGA blanket authority 1/29/2026 (CP26-80). New Mexico State Land Office denied the original state-trust-land crossing in March 2026, forcing a reroute; FERC staff and environmental groups filed protests April 2026 challenging the blanket-certificate path. Target in-service August 2026.</t>
  </si>
  <si>
    <t>Power / AI data center (Project Jupiter)</t>
  </si>
  <si>
    <t>Source NM news article (3/4/2026)</t>
  </si>
  <si>
    <t>Waha to Mexico (Wahalajara System Expansion)</t>
  </si>
  <si>
    <t>ESENTIA Energy Systems</t>
  </si>
  <si>
    <t>Mexico</t>
  </si>
  <si>
    <t>Cross-border</t>
  </si>
  <si>
    <t>DOE/Presidential Permit</t>
  </si>
  <si>
    <t>Three-phase expansion of the Wahalajara cross-border system, which currently moves ~1.3 Bcf/d from the Waha header ~2,000 km across northern Mexico to Guadalajara. Total expansion +300 MMcf/d (~50% uplift to ~2 Bcf/d). Phase 1 (+150 MMcf/d) reached FID Sept 2025, fully sold, expected start Q1 2027. Phase 2 adds new 15 MW turbo-compression at San Juan CS (Chihuahua) and Aguascalientes CS via Siemens Energy; equipment arriving 2027, start early-to-mid 2028. Phase 3 (loops plus two new compressor stations) targeted 2029–2030. Cross-border infrastructure — Mexican portion not FERC-regulated; U.S. export authorization via DOE/Presidential Permit.</t>
  </si>
  <si>
    <t>Mexico industrial/power generation</t>
  </si>
  <si>
    <t>Trident Intrastate Pipeline</t>
  </si>
  <si>
    <t>Kinder Morgan</t>
  </si>
  <si>
    <t>South Central</t>
  </si>
  <si>
    <t>Crossroads Expansion Project</t>
  </si>
  <si>
    <t>Crossroads Pipeline Co. (TC Energy)</t>
  </si>
  <si>
    <t>OH,IN</t>
  </si>
  <si>
    <t>IN</t>
  </si>
  <si>
    <t>SD</t>
  </si>
  <si>
    <t>Midwest</t>
  </si>
  <si>
    <t>Non-binding open season (2/9–3/20/2026) on the existing ~202-mile Crossroads system (Wood County, OH to Lake County, IN) to gauge interest in up to 1.5 Bcf/d of expansion. Scope would include pipeline loops/extensions, added compression, and leased capacity on ANR and Northern Border to serve data-center and power demand in northern IN/IL/IA/SD. Initial bids ~3x oversubscribed. Target in-service 11/1/2030 contingent on binding commitments.</t>
  </si>
  <si>
    <t>Power/Data Centers</t>
  </si>
  <si>
    <t>Constitution Pipeline (Revival)</t>
  </si>
  <si>
    <t>Constitution Pipeline Co. LLC (Williams)</t>
  </si>
  <si>
    <t>PA,NY</t>
  </si>
  <si>
    <t>CP13-499-006</t>
  </si>
  <si>
    <t>125-mile, 30-inch Marcellus pipeline from Susquehanna County, PA to Schoharie County, NY; originally certificated in 2014 but shelved in 2020 after NY DEC 401 denial and an 8-year legal battle. Williams petitioned FERC 12/19/2025 (CP13-499-006) to reinstate the certificate; joint FERC NEPA scoping opened April 2026 for Constitution and the related Wright Interconnect. Target capacity up to 650,000 Dth/d from Appalachia to NY/New England markets. Williams targeting CPCN reinstatement Q3 2026 and in-service late 2027; Iroquois filing targets May 2028. NYSDEC actively contesting.</t>
  </si>
  <si>
    <t>Wright Interconnect Project</t>
  </si>
  <si>
    <t>Iroquois Gas Transmission</t>
  </si>
  <si>
    <t>NY</t>
  </si>
  <si>
    <t>CP13-502-003</t>
  </si>
  <si>
    <t>Companion to Constitution: Iroquois petitioned FERC 2/17/2026 (CP13-502-003) to reinstate a previously vacated certificate for a new interconnection between Constitution and the Iroquois mainline/Tennessee Gas Pipeline. Iroquois would lease the 650,000 Dth/d capacity to Constitution for 15 years. FERC joint NEPA scoping opened April 2026. Target in-service May 2028.</t>
  </si>
  <si>
    <t>Permian West Expansion</t>
  </si>
  <si>
    <t>Kinder Morgan (El Paso Natural Gas)</t>
  </si>
  <si>
    <t>CP26-156</t>
  </si>
  <si>
    <t>9-mile, 30-inch loop of Line No. 1100 near Cornudas in Hudspeth County, TX, to add 82,229 Dth/d of firm westbound capacity from the Permian toward delivery points as far as Willcox, AZ. Filed 3/27/2026 (CP26-156) under EPNG's blanket authorization; protest/intervention deadline 6/5/2026. Target in-service 2027.</t>
  </si>
  <si>
    <t>Clarington Connector</t>
  </si>
  <si>
    <t>EQT Corp.</t>
  </si>
  <si>
    <t>OH,PA</t>
  </si>
  <si>
    <t>Ohio PUC</t>
  </si>
  <si>
    <t>Proposed OH–PA pipeline to move Marcellus/Utica gas into Ohio for data-center and power demand; connects to Rover, REX and Nexus systems. Upsized 33% to 400 MMcf/d per EQT Q4 2025 earnings. Complements EQT's Oakgate pipeline (200 MMcf/d) and Pacific Coast compression. Target in-service 2028.</t>
  </si>
  <si>
    <t>EQT earnings presentation</t>
  </si>
  <si>
    <t>CCPL Expansion Project (Corpus Christi Stage IV)</t>
  </si>
  <si>
    <t>Cheniere Corpus Christi Pipeline</t>
  </si>
  <si>
    <t>Line 31 Expansion Project</t>
  </si>
  <si>
    <t>Enbridge (Texas Eastern)</t>
  </si>
  <si>
    <t>CP26-75</t>
  </si>
  <si>
    <t>10.2-mile 36-inch Line 31 loop parallel to existing Lines 14/18 plus a 1.6-mile 16-inch Line 14-P Lateral to Entergy Mississippi's planned Traceview Advanced Power Station, with a new Ridgeland Compressor Station (3 × 1,500 HP gas-driven units) and meter/regulator station — all in Madison County, MS. Adds 125,000 Dth/d of firm capacity. Application filed 1/23/2026 (CP26-75); total cost $131M. Construction planned 8/2027; target in-service 9/2028.</t>
  </si>
  <si>
    <t>Florida Gas Transmission Phase 9 Expansion</t>
  </si>
  <si>
    <t>Florida Gas Transmission (Energy Transfer)</t>
  </si>
  <si>
    <t>FL</t>
  </si>
  <si>
    <t>Phase 9 expansion of the FGT interstate system into Florida: pipeline looping plus new and upgraded compression. Addresses Florida's fast-rising power demand (FL is 2nd-largest U.S. electricity producer; ~75% gas-fired). Open season closed January 2026; interest exceeded planned capacity, leaving room for a future Phase 10. Co-owners KMI and Energy Transfer are advancing ~$700M of FGT expansions (Phase 9 included). Target in-service 2028.</t>
  </si>
  <si>
    <t>Earnings report 2Q 2025</t>
  </si>
  <si>
    <t>South Florida Reliability Project</t>
  </si>
  <si>
    <t>New lateral pipeline plus compression and metering running from Martin County to Palm Beach County, FL on the FGT system. Responds to prolonged price spikes seen during Winter Storm Fern. Open season closed January 2026. Target in-service 2030.</t>
  </si>
  <si>
    <t>Energy Transfer Q4 2025 earnings release</t>
  </si>
  <si>
    <t>Nueva Era Dos Pipeline Project</t>
  </si>
  <si>
    <t>Nueva Era Pipeline LLC</t>
  </si>
  <si>
    <t>CP25-527</t>
  </si>
  <si>
    <t>~3,603-foot (0.68-mile) 36-inch natural gas border-crossing facility in Maverick County, TX to the state of Coahuila, Mexico. Delivers up to 1 Bcf/d of gas to industrial customers in Mexico (companion expansion to the existing Nueva Era pipeline JV of Howard Energy Partners and Grupo Clisa). FERC Section 3 application filed 7/24/2025 (CP25-527); FERC EA issued February 2026. Target 2027 start-up.</t>
  </si>
  <si>
    <t>Industrial / power (Mexico)</t>
  </si>
  <si>
    <t>Northwoods Project</t>
  </si>
  <si>
    <t>ANR Pipeline Co. (TC Energy)</t>
  </si>
  <si>
    <t>MI,WI</t>
  </si>
  <si>
    <t>PF26-6</t>
  </si>
  <si>
    <t>92-mile 36-inch pipeline loop along ANR's mainline across Iron County, MI and Florence, Marinette, Oconto and Shawano Counties, WI, plus a new 4,700 HP Shawano County compressor station and two new meter stations in Calumet and Outagamie Counties, WI. Adds 390,000 Dth/d of firm capacity fully subscribed by an unaffiliated shipper. ANR entered FERC pre-filing 3/12/2026 (PF26-6). Schedule: formal FERC application Oct 2026, certificate Oct 2027, construction 2028, in-service 11/1/2029.</t>
  </si>
  <si>
    <t>Line Section 32 Project</t>
  </si>
  <si>
    <t>WBI Energy Transmission Inc.</t>
  </si>
  <si>
    <t>CP26-158</t>
  </si>
  <si>
    <t>17-mile new 24-inch lateral off WBI's Line Section 32 plus modifications at the Elkhorn Creek interconnect with Northern Border Pipeline (bi-directional flow) in McKenzie/Williams Counties, ND. Adds 190,000 Dth/d of firm transport to Basin Electric's ~1,490 MW Bison Generation Station (two 745 MW combined-cycle units) being built near Epping. 20-year firm transport agreement executed Dec 2024. Application filed 3/31/2026 (CP26-158); total cost $68M; target in-service 10/1/2028.</t>
  </si>
  <si>
    <t>Midwestern Gas Transmission Expansion</t>
  </si>
  <si>
    <t>Midwestern Gas Transmission Co. (DT Midstream)</t>
  </si>
  <si>
    <t>IL,TN</t>
  </si>
  <si>
    <t>Binding open season for up to 1.5 million Dth/d of expansion on Midwestern Gas Transmission (DT Midstream) from the Rockies Express interconnect in IL. Adds northbound and southbound firm capacity to serve power-generation and data-center load, plus backfill from ~35 GW of Upper Midwest coal plant retirements. Part of DTM's broader Midwest expansion push.</t>
  </si>
  <si>
    <t>Vector Pipeline Expansion</t>
  </si>
  <si>
    <t>Vector Pipeline (DT Midstream / Enbridge JV)</t>
  </si>
  <si>
    <t>IN,MI,IL</t>
  </si>
  <si>
    <t>~400 MMcf/d westbound expansion of the 348-mile Vector Pipeline (DTM/Enbridge JV) into the Chicago market. Binding open season closed January 2026 with sufficient commitments to advance. Driven by ~35 GW of Upper Midwest coal retirements plus data-center load. Target in-service late 2028.</t>
  </si>
  <si>
    <t>Power / data centers (Chicago market)</t>
  </si>
  <si>
    <t>Oracle Data Center Laterals (Hugh Brinson / North Texas)</t>
  </si>
  <si>
    <t>Energy Transfer LP</t>
  </si>
  <si>
    <t>Ventura to Farmington A-line Replacement and Northern Lights 2027 Expansion Project</t>
  </si>
  <si>
    <t>Northern Natural Gas Company</t>
  </si>
  <si>
    <t>IA,MN</t>
  </si>
  <si>
    <t>CP26-130-000</t>
  </si>
  <si>
    <t>Combined Northern Natural filing covering two projects in IA and MN: (1) Ventura-to-Farmington A-line Abandonment and Capacity Replacement — abandons ~131 miles of vintage 16-inch pipe and replaces with ~18 miles of new 30/36-inch segments across Hancock/Worth Counties, IA and multiple MN counties; (2) Northern Lights 2027 Expansion — ~28 miles of pipeline extensions plus uprate of the Hugo Compressor Station to meet customer firm-transport demand for LDC winter service. Application filed 3/2/2026 (CP26-130); FERC scoping 4/15/2026; order sought by 2/4/2027; target in-service 11/1/2027 (Faribault M500 D-line extension 11/1/2028; abandonment 2029).</t>
  </si>
  <si>
    <t xml:space="preserve">                        Natural Gas Pipeline Projects</t>
  </si>
  <si>
    <t>Project Notes</t>
  </si>
  <si>
    <t>Stingray Offshore Garden Banks</t>
  </si>
  <si>
    <t>Stingray Pipeline Co</t>
  </si>
  <si>
    <t>GM,LA</t>
  </si>
  <si>
    <t>CP96-91</t>
  </si>
  <si>
    <t>Shell Offshore Mississippi Canyon</t>
  </si>
  <si>
    <t>Mississippi Canyon Gas PL LLC</t>
  </si>
  <si>
    <t>CP96-159</t>
  </si>
  <si>
    <t>Paiute Elko Lateral</t>
  </si>
  <si>
    <t>Paiute Pipeline</t>
  </si>
  <si>
    <t>CP95-285</t>
  </si>
  <si>
    <t>CIG Colorado Interstate Piceance</t>
  </si>
  <si>
    <t>Colorado Interstate Gas Co</t>
  </si>
  <si>
    <t>CP95-106</t>
  </si>
  <si>
    <t>CIG TX Panhandle Expansion</t>
  </si>
  <si>
    <t>State</t>
  </si>
  <si>
    <t>Midcon Texas/TransTexas Gas Corp.</t>
  </si>
  <si>
    <t>Midcon Corp.</t>
  </si>
  <si>
    <t>CP96-140</t>
  </si>
  <si>
    <t>ANR Link/Interprovincial Pipeline System</t>
  </si>
  <si>
    <t>ANR Pipeline</t>
  </si>
  <si>
    <t>MI,ON</t>
  </si>
  <si>
    <t>CP93-564/566</t>
  </si>
  <si>
    <t>Centana Phase I, Phase II</t>
  </si>
  <si>
    <t>Centana Energy Corp.</t>
  </si>
  <si>
    <t>CGT West Virginia</t>
  </si>
  <si>
    <t>CP95-217-000</t>
  </si>
  <si>
    <t>East Tenn Upgrades</t>
  </si>
  <si>
    <t>VA,TN</t>
  </si>
  <si>
    <t>12,16</t>
  </si>
  <si>
    <t>GLT Security Loop Project Phase I</t>
  </si>
  <si>
    <t>Great Lakes Gas Trans LTD</t>
  </si>
  <si>
    <t>MI</t>
  </si>
  <si>
    <t>CP95-375</t>
  </si>
  <si>
    <t>NNG IA- IL Expansion</t>
  </si>
  <si>
    <t>IA,IL</t>
  </si>
  <si>
    <t>20,30</t>
  </si>
  <si>
    <t>NNG Zone EF Expansion</t>
  </si>
  <si>
    <t>MN</t>
  </si>
  <si>
    <t>CP96-57</t>
  </si>
  <si>
    <t>Philadelphia Lateral</t>
  </si>
  <si>
    <t>CP95-76</t>
  </si>
  <si>
    <t>Questar Lines 1&amp;13 Expansion</t>
  </si>
  <si>
    <t>Questar Pipeline</t>
  </si>
  <si>
    <t>WY,UT</t>
  </si>
  <si>
    <t>CP96-627</t>
  </si>
  <si>
    <t>TETCO Flex X, CNG/Oxford Storage</t>
  </si>
  <si>
    <t>CP95-74</t>
  </si>
  <si>
    <t>TETCO ITP Phase I</t>
  </si>
  <si>
    <t>OH,WV,PA,NJ</t>
  </si>
  <si>
    <t>CP92-184</t>
  </si>
  <si>
    <t>Transco Southeastern Expansion II</t>
  </si>
  <si>
    <t>AL,GA,SC,NC,VA</t>
  </si>
  <si>
    <t>Southeast</t>
  </si>
  <si>
    <t>CP94-109-002</t>
  </si>
  <si>
    <t>Viking Northern Looping A</t>
  </si>
  <si>
    <t>Viking Gas Transmission Co</t>
  </si>
  <si>
    <t>MN,ND</t>
  </si>
  <si>
    <t>Viking Northern Looping B</t>
  </si>
  <si>
    <t>SK,ND,MN</t>
  </si>
  <si>
    <t>Mountain</t>
  </si>
  <si>
    <t>CP96-32</t>
  </si>
  <si>
    <t>Williams NG Springfield Expansion</t>
  </si>
  <si>
    <t>Williams Gas Pipelines Central</t>
  </si>
  <si>
    <t>CP95-700</t>
  </si>
  <si>
    <t>GLT St Clair Looping</t>
  </si>
  <si>
    <t>CP96-26</t>
  </si>
  <si>
    <t>TransColorado Blanco Hub</t>
  </si>
  <si>
    <t>TransColorado Pipeline</t>
  </si>
  <si>
    <t>CO,NM</t>
  </si>
  <si>
    <t>CP90-1777</t>
  </si>
  <si>
    <t>TW San Juan Eastward</t>
  </si>
  <si>
    <t>Transwestern Pipeline Co</t>
  </si>
  <si>
    <t>CP96-10</t>
  </si>
  <si>
    <t>CIG Wind River Lateral 96 Expansion</t>
  </si>
  <si>
    <t>CP96-289</t>
  </si>
  <si>
    <t>WR Mid-Continent Hub Link</t>
  </si>
  <si>
    <t>Western Gas Resources Inc</t>
  </si>
  <si>
    <t>Eastern Shore Bridgeville Expansion</t>
  </si>
  <si>
    <t>Eastern Shore Natural Gas</t>
  </si>
  <si>
    <t>DE,MD</t>
  </si>
  <si>
    <t>CP96-97</t>
  </si>
  <si>
    <t>El Paso Havasu Crossover</t>
  </si>
  <si>
    <t>El Paso Natural Gas</t>
  </si>
  <si>
    <t>AZ</t>
  </si>
  <si>
    <t>CP96-321</t>
  </si>
  <si>
    <t>Transok West-to-East Expansion</t>
  </si>
  <si>
    <t>Transok Pipeline Co</t>
  </si>
  <si>
    <t>CGT Commonwealth PL Expansion</t>
  </si>
  <si>
    <t>SoCal Calexico/Mexicali Crossing</t>
  </si>
  <si>
    <t>Southern California Gas Co</t>
  </si>
  <si>
    <t>CA,MX</t>
  </si>
  <si>
    <t>CIG Wind River Lateral 97 Expansion</t>
  </si>
  <si>
    <t>KM KN Interstate Pony Express</t>
  </si>
  <si>
    <t>KM Interstate Pipeline Co</t>
  </si>
  <si>
    <t>Conversion</t>
  </si>
  <si>
    <t>WY,KS,NE,MO</t>
  </si>
  <si>
    <t>20,22,24</t>
  </si>
  <si>
    <t>CP96-477</t>
  </si>
  <si>
    <t>WIG Eastward Expansion</t>
  </si>
  <si>
    <t>Wyoming Interstate Gas Co</t>
  </si>
  <si>
    <t>WY,CO</t>
  </si>
  <si>
    <t>CP96-288</t>
  </si>
  <si>
    <t>Trailblazer Eastward Expansion</t>
  </si>
  <si>
    <t>Trailblazer Pipeline Co</t>
  </si>
  <si>
    <t>CO,KS,NE</t>
  </si>
  <si>
    <t>CP96-506</t>
  </si>
  <si>
    <t>Algonquin Electric Load Lateral</t>
  </si>
  <si>
    <t>CT</t>
  </si>
  <si>
    <t>TETCO Virginia Natural Expansion</t>
  </si>
  <si>
    <t>CP96-606</t>
  </si>
  <si>
    <t>South Texas Expansion</t>
  </si>
  <si>
    <t>Delhi Gas Pipeline Co</t>
  </si>
  <si>
    <t>16,20</t>
  </si>
  <si>
    <t>CGT Market Expansion I</t>
  </si>
  <si>
    <t>PA,MD,OH,WV,VA</t>
  </si>
  <si>
    <t>CP96-213</t>
  </si>
  <si>
    <t>CNG PL-1 Line 97 Expansion</t>
  </si>
  <si>
    <t>Dominion Transmission</t>
  </si>
  <si>
    <t>CP96-492</t>
  </si>
  <si>
    <t>Compressor Station Expansion</t>
  </si>
  <si>
    <t>SCG Pipeline Inc</t>
  </si>
  <si>
    <t>SC</t>
  </si>
  <si>
    <t>Discovery Pipeline</t>
  </si>
  <si>
    <t>Discovery Gas Transmission LLC</t>
  </si>
  <si>
    <t>18,24,30</t>
  </si>
  <si>
    <t>CP96-712</t>
  </si>
  <si>
    <t>ETenn Virginia Expansion</t>
  </si>
  <si>
    <t>TN,VA</t>
  </si>
  <si>
    <t>12,30</t>
  </si>
  <si>
    <t>CP96-696</t>
  </si>
  <si>
    <t>ISP "Solution" Gas Imports</t>
  </si>
  <si>
    <t>Interenergy Sheffield Process</t>
  </si>
  <si>
    <t>SK,ND</t>
  </si>
  <si>
    <t>CP96-684</t>
  </si>
  <si>
    <t>MidCoast System Alternative</t>
  </si>
  <si>
    <t>MidCoast Pipeline Co</t>
  </si>
  <si>
    <t>CP97-343</t>
  </si>
  <si>
    <t>Nautilus Pipeline</t>
  </si>
  <si>
    <t>Nautilus Pipeline Co, LLC</t>
  </si>
  <si>
    <t>CP96-790</t>
  </si>
  <si>
    <t>NFGS Niagara Expansion Phase I</t>
  </si>
  <si>
    <t>National Fuel Gas Supply Corp</t>
  </si>
  <si>
    <t>NY,PA</t>
  </si>
  <si>
    <t>CP96-545</t>
  </si>
  <si>
    <t>NNG Peak Day 2000 Expansion I</t>
  </si>
  <si>
    <t>KS,NE,IA,MN,WI</t>
  </si>
  <si>
    <t>CP97-27</t>
  </si>
  <si>
    <t>SONATSouthern Zone 3 -GA-SC-TN</t>
  </si>
  <si>
    <t>Southern Natural Gas Co</t>
  </si>
  <si>
    <t>GA,TN,SC</t>
  </si>
  <si>
    <t>14,16,20</t>
  </si>
  <si>
    <t>CP96-541</t>
  </si>
  <si>
    <t>TCPL System Expansion (Chippawa))</t>
  </si>
  <si>
    <t>TransCanada Pipeline LTD</t>
  </si>
  <si>
    <t>ON,NY</t>
  </si>
  <si>
    <t>NEB of Canada</t>
  </si>
  <si>
    <t>TCPL System Expansion (Iroquois)</t>
  </si>
  <si>
    <t>QU,NY</t>
  </si>
  <si>
    <t>TCPL System Expansion (Niagara)</t>
  </si>
  <si>
    <t>TCPL System Expansion (Noyes)</t>
  </si>
  <si>
    <t>SK,MN</t>
  </si>
  <si>
    <t>TETCO Columbia Expansion</t>
  </si>
  <si>
    <t>24,36</t>
  </si>
  <si>
    <t>CP96-559</t>
  </si>
  <si>
    <t>Transco Sunbelt Project</t>
  </si>
  <si>
    <t>MS,GA,AL,SC</t>
  </si>
  <si>
    <t>CP96-16</t>
  </si>
  <si>
    <t>Venice Timbalier Extension</t>
  </si>
  <si>
    <t>Venice Gas Gathering System LL</t>
  </si>
  <si>
    <t>GM</t>
  </si>
  <si>
    <t>CP97-533</t>
  </si>
  <si>
    <t>Viking System-Wide Expansion</t>
  </si>
  <si>
    <t>MB,WI</t>
  </si>
  <si>
    <t>CP97-93</t>
  </si>
  <si>
    <t>Williams NG KS-MO Expansion</t>
  </si>
  <si>
    <t>KS,MO</t>
  </si>
  <si>
    <t>CP97-776</t>
  </si>
  <si>
    <t>GS Bastian Bay Extension</t>
  </si>
  <si>
    <t>Gulf South Pipeline</t>
  </si>
  <si>
    <t>CP96-572</t>
  </si>
  <si>
    <t>Transco Maiden Lateral Expansion</t>
  </si>
  <si>
    <t>NC</t>
  </si>
  <si>
    <t>10,16</t>
  </si>
  <si>
    <t>CP97-193</t>
  </si>
  <si>
    <t>TW Bloomfield Station 97 Expansion</t>
  </si>
  <si>
    <t>CP97-286</t>
  </si>
  <si>
    <t>ANR Michigan Leg Expansion</t>
  </si>
  <si>
    <t>IL,IN,MI</t>
  </si>
  <si>
    <t>22,30,42</t>
  </si>
  <si>
    <t>CP96-641</t>
  </si>
  <si>
    <t>HiLight Plant</t>
  </si>
  <si>
    <t>MIGC Inc.</t>
  </si>
  <si>
    <t>CP97-183</t>
  </si>
  <si>
    <t>Paiute North Tahoe Lateral</t>
  </si>
  <si>
    <t>NV,CA</t>
  </si>
  <si>
    <t>8,16</t>
  </si>
  <si>
    <t>CP94-29</t>
  </si>
  <si>
    <t>TETCO Line 1-A Expansion</t>
  </si>
  <si>
    <t>CP97-276</t>
  </si>
  <si>
    <t>Williams NG WY-KN Expansion</t>
  </si>
  <si>
    <t>WY,CO,KS</t>
  </si>
  <si>
    <t>CP97-07</t>
  </si>
  <si>
    <t>El Paso Samalayuca II</t>
  </si>
  <si>
    <t>CP93-252</t>
  </si>
  <si>
    <t>Transco Pocono Expansion</t>
  </si>
  <si>
    <t>CP97-328</t>
  </si>
  <si>
    <t>CNG TW Phillips Interconnect</t>
  </si>
  <si>
    <t>Trunkline Terrebonne Expansion</t>
  </si>
  <si>
    <t>Trunkline Gas Co</t>
  </si>
  <si>
    <t>CP97-105</t>
  </si>
  <si>
    <t>TW San Juan Expansion B</t>
  </si>
  <si>
    <t>CP97-516</t>
  </si>
  <si>
    <t>Swan Creek Supply Link</t>
  </si>
  <si>
    <t>Baton Rouge Expansion</t>
  </si>
  <si>
    <t>Mid Louisiana Gas Co</t>
  </si>
  <si>
    <t>CIG Campo Lateral</t>
  </si>
  <si>
    <t>CP97-769</t>
  </si>
  <si>
    <t>Destin Corridor</t>
  </si>
  <si>
    <t>Destin Pipeline Co. LLC</t>
  </si>
  <si>
    <t>GM,MS</t>
  </si>
  <si>
    <t>16,30,36</t>
  </si>
  <si>
    <t>CP96-655</t>
  </si>
  <si>
    <t>ETenn Roanoke Expansion</t>
  </si>
  <si>
    <t>CP98-40</t>
  </si>
  <si>
    <t>Tenneco South Pass 77 Sys Expansion</t>
  </si>
  <si>
    <t>12,26,36</t>
  </si>
  <si>
    <t>CP98-220</t>
  </si>
  <si>
    <t>Transco Mobile Bay Lat Expansion I</t>
  </si>
  <si>
    <t>GM,AL</t>
  </si>
  <si>
    <t>CP97-92</t>
  </si>
  <si>
    <t>Questar Mainline (Line 58) Expansion</t>
  </si>
  <si>
    <t>CP96-820</t>
  </si>
  <si>
    <t>Questar Utah (Line 40) Expansion</t>
  </si>
  <si>
    <t>CP98-66</t>
  </si>
  <si>
    <t>WIG Laramie Compressor Expansion</t>
  </si>
  <si>
    <t>CP98-128</t>
  </si>
  <si>
    <t>CGT Market Expansion II</t>
  </si>
  <si>
    <t>PA,MD,VA,WV,VA</t>
  </si>
  <si>
    <t>CGT TVA Electric Laterals</t>
  </si>
  <si>
    <t>CP98-638</t>
  </si>
  <si>
    <t>GLT Security Loop Project Phase II</t>
  </si>
  <si>
    <t>CP96-297</t>
  </si>
  <si>
    <t>GLT System Wide Expansion</t>
  </si>
  <si>
    <t>MB,MN,WI,MI</t>
  </si>
  <si>
    <t>CP96-647</t>
  </si>
  <si>
    <t>Intrastate PL Link I</t>
  </si>
  <si>
    <t>Iroquois Import Expansion</t>
  </si>
  <si>
    <t>CP96-687</t>
  </si>
  <si>
    <t>Line-F Expansion</t>
  </si>
  <si>
    <t>Noram Gas Transmission Co</t>
  </si>
  <si>
    <t>CP97-724</t>
  </si>
  <si>
    <t>MIGC Southern Mainline Expansion</t>
  </si>
  <si>
    <t>CP98-125</t>
  </si>
  <si>
    <t>NFGS Niagara Expansion Phase II</t>
  </si>
  <si>
    <t>CP98-94</t>
  </si>
  <si>
    <t>NGPL Amarillo Line Expansion</t>
  </si>
  <si>
    <t>CP96-27</t>
  </si>
  <si>
    <t>NGPL Amarillo Upgrade</t>
  </si>
  <si>
    <t>OK,KS,TX,NE</t>
  </si>
  <si>
    <t>CP94-577</t>
  </si>
  <si>
    <t>PG&amp;E-NW Mainline Expansion</t>
  </si>
  <si>
    <t>Gas Transmission Northwest</t>
  </si>
  <si>
    <t>BC,OR,CA</t>
  </si>
  <si>
    <t>CP98-167</t>
  </si>
  <si>
    <t>PIOC Santa Barbara Expansion</t>
  </si>
  <si>
    <t>Pacific Interstate Offshore</t>
  </si>
  <si>
    <t>CA</t>
  </si>
  <si>
    <t>SoCal Calixico Crossing</t>
  </si>
  <si>
    <t>SONAT Dallas Lateral</t>
  </si>
  <si>
    <t>CP97-691</t>
  </si>
  <si>
    <t>SONATSouthern Zone 2&amp;3 -GA-SC-AL</t>
  </si>
  <si>
    <t>AL,TN,GA</t>
  </si>
  <si>
    <t>8,16,30</t>
  </si>
  <si>
    <t>CP97-526</t>
  </si>
  <si>
    <t>TGT Haughton Expansion</t>
  </si>
  <si>
    <t>CP97-656</t>
  </si>
  <si>
    <t>Transco Cherokee Project</t>
  </si>
  <si>
    <t>16,48</t>
  </si>
  <si>
    <t>CP97-331</t>
  </si>
  <si>
    <t>Williams St Louis Expansion</t>
  </si>
  <si>
    <t>Front Range Expansion</t>
  </si>
  <si>
    <t>Public Service Co of CO</t>
  </si>
  <si>
    <t>CP98-49</t>
  </si>
  <si>
    <t>NNG Peak Day 2000 Expansion II</t>
  </si>
  <si>
    <t>Tenneco /DOMAC</t>
  </si>
  <si>
    <t>CP96-164</t>
  </si>
  <si>
    <t>Eastern Shore System Expansion</t>
  </si>
  <si>
    <t>CP98-214</t>
  </si>
  <si>
    <t>GS Five Flags Interconnect</t>
  </si>
  <si>
    <t>AL,FL</t>
  </si>
  <si>
    <t>CP98-606</t>
  </si>
  <si>
    <t>FGT Alabama Power Lateral</t>
  </si>
  <si>
    <t>Florida Gas Trans Co</t>
  </si>
  <si>
    <t>CP98-249</t>
  </si>
  <si>
    <t>Transco BASF Lateral</t>
  </si>
  <si>
    <t>CP98-21</t>
  </si>
  <si>
    <t>Northern Border Harper Extension</t>
  </si>
  <si>
    <t>Northern Border Pipeline</t>
  </si>
  <si>
    <t>IA</t>
  </si>
  <si>
    <t>CP95-194-000</t>
  </si>
  <si>
    <t>Northern Border Manhattan Extn</t>
  </si>
  <si>
    <t>CP95-194-001</t>
  </si>
  <si>
    <t>Northern Border Monchy Expansion</t>
  </si>
  <si>
    <t>SK,MN,SD,IA</t>
  </si>
  <si>
    <t>CP95-194-003</t>
  </si>
  <si>
    <t>U.S. Gypsum Lateral</t>
  </si>
  <si>
    <t>USG Pipeline Co.</t>
  </si>
  <si>
    <t>TN,AL</t>
  </si>
  <si>
    <t>CP97-202</t>
  </si>
  <si>
    <t>CGT Entergy Electric Laterals</t>
  </si>
  <si>
    <t>CP98-657</t>
  </si>
  <si>
    <t>TETCO Lebanon Lateral Expansion</t>
  </si>
  <si>
    <t>IN,OH</t>
  </si>
  <si>
    <t>CP97-626</t>
  </si>
  <si>
    <t>PNGTS/M&amp;E Phase I</t>
  </si>
  <si>
    <t>PNGTS/Martimes &amp; Northeast</t>
  </si>
  <si>
    <t>ME,NH,MA</t>
  </si>
  <si>
    <t>CP97-238</t>
  </si>
  <si>
    <t>Algonquin DPA Upgrades</t>
  </si>
  <si>
    <t>CP98-99</t>
  </si>
  <si>
    <t>PNGTS Portland Pipeline</t>
  </si>
  <si>
    <t>Portland Natural Gas Transmission System</t>
  </si>
  <si>
    <t>QU,ME</t>
  </si>
  <si>
    <t>CP96-248/9</t>
  </si>
  <si>
    <t>TransColorado Dark Canyon PL</t>
  </si>
  <si>
    <t>CP99-05</t>
  </si>
  <si>
    <t>TransColorado Pipeline (Northern)</t>
  </si>
  <si>
    <t>Transco Pine Needle LNG Link</t>
  </si>
  <si>
    <t>10,20</t>
  </si>
  <si>
    <t>CP96-134</t>
  </si>
  <si>
    <t>El Paso Copper Mine/Douglas Export</t>
  </si>
  <si>
    <t>AZ,MX</t>
  </si>
  <si>
    <t>CP98-357/359</t>
  </si>
  <si>
    <t>ANR WI Interconnection</t>
  </si>
  <si>
    <t>North Shore Gas Co</t>
  </si>
  <si>
    <t>CP98-196</t>
  </si>
  <si>
    <t>NFGS Ellisburg to Leidy Expansion</t>
  </si>
  <si>
    <t>CP99-160</t>
  </si>
  <si>
    <t>Tenneco Reynosa/Pemex Export</t>
  </si>
  <si>
    <t>CP98-28</t>
  </si>
  <si>
    <t>Montana Power Import</t>
  </si>
  <si>
    <t>Canadian-Montana Pipeline Co</t>
  </si>
  <si>
    <t>SK,MT</t>
  </si>
  <si>
    <t>CP99-152</t>
  </si>
  <si>
    <t>ANR Wisconsin Loop Expansion I</t>
  </si>
  <si>
    <t>CP97-765</t>
  </si>
  <si>
    <t>Cardinal Pipeline</t>
  </si>
  <si>
    <t>CGT Mainline Expansion</t>
  </si>
  <si>
    <t>LA,MS,TN,KY</t>
  </si>
  <si>
    <t>CP98-596</t>
  </si>
  <si>
    <t>CGT Market Expansion III</t>
  </si>
  <si>
    <t>Maritimes &amp; Northeast Phase II (ME)</t>
  </si>
  <si>
    <t>Maritimes &amp; Northeast Pipeline</t>
  </si>
  <si>
    <t>NB,ME</t>
  </si>
  <si>
    <t>16,24</t>
  </si>
  <si>
    <t>CP96-809/810</t>
  </si>
  <si>
    <t>Maritimes &amp; Northeast Veazie Lateral</t>
  </si>
  <si>
    <t>ME</t>
  </si>
  <si>
    <t>CP98-797</t>
  </si>
  <si>
    <t>NNG 1999 Zone EF Expansion</t>
  </si>
  <si>
    <t>CP99-532</t>
  </si>
  <si>
    <t>NNG Peak Day 2000 III</t>
  </si>
  <si>
    <t>CP97-25</t>
  </si>
  <si>
    <t>NWPL Columbia River Gorge Expansion</t>
  </si>
  <si>
    <t>Northwest Pipeline Co</t>
  </si>
  <si>
    <t>26,30</t>
  </si>
  <si>
    <t>CP98-554</t>
  </si>
  <si>
    <t>South Mist Storage Link Phase III</t>
  </si>
  <si>
    <t>Northwest Natural Gas Co</t>
  </si>
  <si>
    <t>OR</t>
  </si>
  <si>
    <t>TETCO CNG Lease Expansion</t>
  </si>
  <si>
    <t>CP96-606-001</t>
  </si>
  <si>
    <t>Viking 1999 Expansion</t>
  </si>
  <si>
    <t>MB,MN,WI</t>
  </si>
  <si>
    <t>CP98-761</t>
  </si>
  <si>
    <t>WB Portal Expansion (Import Station)</t>
  </si>
  <si>
    <t>Williston Basin Interstate PL</t>
  </si>
  <si>
    <t>CP92-741</t>
  </si>
  <si>
    <t>Import Expansion</t>
  </si>
  <si>
    <t>Vermont Gas Sys Inc</t>
  </si>
  <si>
    <t>QU,VT</t>
  </si>
  <si>
    <t>CP97-324</t>
  </si>
  <si>
    <t>WIG Medicine Bow Lateral</t>
  </si>
  <si>
    <t>CP99-102</t>
  </si>
  <si>
    <t>Tenneco LSP Electric Lateral</t>
  </si>
  <si>
    <t>CP98-770</t>
  </si>
  <si>
    <t>CNG Empire Interconnect</t>
  </si>
  <si>
    <t>Empire Pipeline</t>
  </si>
  <si>
    <t>WB Billy Creek Compressor Expansion</t>
  </si>
  <si>
    <t>CP99-242</t>
  </si>
  <si>
    <t>SONAT SSEE III Phase 2</t>
  </si>
  <si>
    <t>CP96-153</t>
  </si>
  <si>
    <t>SDG&amp;E Project Vecinos</t>
  </si>
  <si>
    <t>San Diego Gas &amp; Elec Co</t>
  </si>
  <si>
    <t>CP93-117</t>
  </si>
  <si>
    <t>ANR LSP Electric Lateral</t>
  </si>
  <si>
    <t>MS,TN</t>
  </si>
  <si>
    <t>CP98-801</t>
  </si>
  <si>
    <t>ANR South Marsh Isle Lateral</t>
  </si>
  <si>
    <t>CP99-618</t>
  </si>
  <si>
    <t>WIG Medicine Bow 00 Expansion</t>
  </si>
  <si>
    <t>CP99-624</t>
  </si>
  <si>
    <t>Algonquin Tiverton Electric Expansion</t>
  </si>
  <si>
    <t>CT,RI</t>
  </si>
  <si>
    <t>CP99-46</t>
  </si>
  <si>
    <t>TW Gallup Expansion</t>
  </si>
  <si>
    <t>NM,CA</t>
  </si>
  <si>
    <t>CP99-522</t>
  </si>
  <si>
    <t>TETCO Vermillion Lateral</t>
  </si>
  <si>
    <t>IL,IN</t>
  </si>
  <si>
    <t>CP00-67</t>
  </si>
  <si>
    <t>Algonquin Lake Road Lateral</t>
  </si>
  <si>
    <t>CP99-271</t>
  </si>
  <si>
    <t>NGPL Alliance Interconnect</t>
  </si>
  <si>
    <t>CP99-546</t>
  </si>
  <si>
    <t>TETCO Ironwood Lateral</t>
  </si>
  <si>
    <t>CP99-621</t>
  </si>
  <si>
    <t>GLT Security Loop Project Phase III</t>
  </si>
  <si>
    <t>CP98-143</t>
  </si>
  <si>
    <t>Kings Ranch To Border Line</t>
  </si>
  <si>
    <t>Coral Energy Corp</t>
  </si>
  <si>
    <t>Kings Ranch/Argulles Border Cross</t>
  </si>
  <si>
    <t>CP99-564</t>
  </si>
  <si>
    <t>CIG Picketwire Expansion</t>
  </si>
  <si>
    <t>Eastern Shore 2000 Expansion</t>
  </si>
  <si>
    <t>PA,MD,DE</t>
  </si>
  <si>
    <t>CP00-45</t>
  </si>
  <si>
    <t>NFGS AM-60 Line Upgrade</t>
  </si>
  <si>
    <t>CP00-91</t>
  </si>
  <si>
    <t>Paiute Carson Lateral Replacement</t>
  </si>
  <si>
    <t>CP99-599</t>
  </si>
  <si>
    <t>Questar Fidlar Station Expansion</t>
  </si>
  <si>
    <t>CP00-41</t>
  </si>
  <si>
    <t>Transco SouthCoast Expansion</t>
  </si>
  <si>
    <t>24,42,48</t>
  </si>
  <si>
    <t>CP99-392</t>
  </si>
  <si>
    <t>Vector Pipeline (Canada Portion)</t>
  </si>
  <si>
    <t>Vector Pipeline</t>
  </si>
  <si>
    <t>Vector Pipeline (U.S. Portion)</t>
  </si>
  <si>
    <t>IL,IN,MI,MI</t>
  </si>
  <si>
    <t>CP98-133/131</t>
  </si>
  <si>
    <t>Alliance Project (Import Station)</t>
  </si>
  <si>
    <t>Alliance Pipeline LP</t>
  </si>
  <si>
    <t>CP97-169</t>
  </si>
  <si>
    <t>Alliance Project (US Portion)</t>
  </si>
  <si>
    <t>SK,ND,MN,WI,IL</t>
  </si>
  <si>
    <t>CP97-168</t>
  </si>
  <si>
    <t>WB Line Section 14 Expansion</t>
  </si>
  <si>
    <t>WY,MT</t>
  </si>
  <si>
    <t>ANR Wisconsin Expansion Il A</t>
  </si>
  <si>
    <t>CP99-241</t>
  </si>
  <si>
    <t>Hungry Valley Lateral</t>
  </si>
  <si>
    <t>Tuscarora Pipeline Co</t>
  </si>
  <si>
    <t>OR,CA,NV</t>
  </si>
  <si>
    <t>CP00-373</t>
  </si>
  <si>
    <t>NNG Elk River Looping Expansion</t>
  </si>
  <si>
    <t>CP99-191</t>
  </si>
  <si>
    <t>NNG Peak Day 2000 IV</t>
  </si>
  <si>
    <t>Chinook Export</t>
  </si>
  <si>
    <t>Chinook Pipeline Co</t>
  </si>
  <si>
    <t>MT,SK</t>
  </si>
  <si>
    <t>CP01-19</t>
  </si>
  <si>
    <t>DEFS Carney-Kingfisher Line</t>
  </si>
  <si>
    <t>Duke Energy Field Services</t>
  </si>
  <si>
    <t>Palmetto Pipeline Project</t>
  </si>
  <si>
    <t>Palmetto Pipeline Co</t>
  </si>
  <si>
    <t>NCPL Sandhills Pipeline Project</t>
  </si>
  <si>
    <t>Progress Energy Corp</t>
  </si>
  <si>
    <t>Algonquin ANP Electric Lateral</t>
  </si>
  <si>
    <t>CP98-100</t>
  </si>
  <si>
    <t>Intrastate PL Link II</t>
  </si>
  <si>
    <t>FGT Phase IV Project</t>
  </si>
  <si>
    <t>CP99-94</t>
  </si>
  <si>
    <t>Tenneco Eastern Express 2000 Zone 6</t>
  </si>
  <si>
    <t>MA,NY,CT</t>
  </si>
  <si>
    <t>CP99-262</t>
  </si>
  <si>
    <t>Williams Pleasant Hill Expansion</t>
  </si>
  <si>
    <t>CP00-82</t>
  </si>
  <si>
    <t>MidWest PSI Energy Lateral Project 2000 IL-IN Segm</t>
  </si>
  <si>
    <t>Midwestern Gas Transmission Co</t>
  </si>
  <si>
    <t>CP00-444</t>
  </si>
  <si>
    <t>DEFS Goldsby-Mustang Line</t>
  </si>
  <si>
    <t>Tenneco Texas Deepwater Link</t>
  </si>
  <si>
    <t>CP00-441</t>
  </si>
  <si>
    <t>VNG Saltville Link P-25 Line</t>
  </si>
  <si>
    <t>Virginia Gas Co</t>
  </si>
  <si>
    <t>KR Mainline 2001 System Expansion</t>
  </si>
  <si>
    <t>Kern River Gas Transmission</t>
  </si>
  <si>
    <t>WY,UT,NV,CA</t>
  </si>
  <si>
    <t>CP01-106</t>
  </si>
  <si>
    <t>NNG Peak Day 2000 V</t>
  </si>
  <si>
    <t>Bay Gas Storage Extension</t>
  </si>
  <si>
    <t>EnergySouth Gas Co</t>
  </si>
  <si>
    <t>Bay Gas Storage Looping</t>
  </si>
  <si>
    <t>CP02-229</t>
  </si>
  <si>
    <t>Tenneco Concord Lateral Expansion</t>
  </si>
  <si>
    <t>MA,NH</t>
  </si>
  <si>
    <t>CP00-48</t>
  </si>
  <si>
    <t>CGT Vicksburg Lateral</t>
  </si>
  <si>
    <t>CP01-28</t>
  </si>
  <si>
    <t>CIG Parachute Lateral Expansion</t>
  </si>
  <si>
    <t>El Paso Willcox Lateral</t>
  </si>
  <si>
    <t>CP99-322/323</t>
  </si>
  <si>
    <t>TETCO Liberty Expansion</t>
  </si>
  <si>
    <t>CP00-404</t>
  </si>
  <si>
    <t>Algonquin/TETCO Lambertville Upgrade</t>
  </si>
  <si>
    <t>NJ</t>
  </si>
  <si>
    <t>CP01-111</t>
  </si>
  <si>
    <t>CIG Front Range Expansion</t>
  </si>
  <si>
    <t>CP01-1</t>
  </si>
  <si>
    <t>CIG Raton Basin Expansion</t>
  </si>
  <si>
    <t>CO,TX,OK,NM,TX</t>
  </si>
  <si>
    <t>CP00-452</t>
  </si>
  <si>
    <t>NB Project 2000 IA-IL Segment</t>
  </si>
  <si>
    <t>CP99-21</t>
  </si>
  <si>
    <t>NB Project 2000 IL-IN Segment</t>
  </si>
  <si>
    <t>NB Project 2000 MT-IA Segment</t>
  </si>
  <si>
    <t>SK,ND,SD,IA,MN,IA</t>
  </si>
  <si>
    <t>Viking System Integrity</t>
  </si>
  <si>
    <t>CP01-61</t>
  </si>
  <si>
    <t>SONATSouth GA Expansion</t>
  </si>
  <si>
    <t>CP01-35</t>
  </si>
  <si>
    <t>NNG Line C&amp;D Line Expansion</t>
  </si>
  <si>
    <t>CP98-132</t>
  </si>
  <si>
    <t>ETenn Gateway Project</t>
  </si>
  <si>
    <t>CP01-92</t>
  </si>
  <si>
    <t>ETenn Rocky Top Expansion</t>
  </si>
  <si>
    <t>CP00-51</t>
  </si>
  <si>
    <t>Trans-Union Interstate Pipeline Proj</t>
  </si>
  <si>
    <t>Trans-Union Pipeline Co</t>
  </si>
  <si>
    <t>LA,AR</t>
  </si>
  <si>
    <t>CP00-47</t>
  </si>
  <si>
    <t>CNG Capstone Project</t>
  </si>
  <si>
    <t>CP00-64</t>
  </si>
  <si>
    <t>Hill-Lake Gas Storage Line</t>
  </si>
  <si>
    <t>Falcon Gas Storage PL</t>
  </si>
  <si>
    <t>Lodi Storage Field Lateral</t>
  </si>
  <si>
    <t>Lodi Storage Inc</t>
  </si>
  <si>
    <t>Ohio Valley Hub Line</t>
  </si>
  <si>
    <t>Ohio Valley Hub LLC</t>
  </si>
  <si>
    <t>CP01-129</t>
  </si>
  <si>
    <t>Semco Southern Plant Line</t>
  </si>
  <si>
    <t>Semco Energy Co</t>
  </si>
  <si>
    <t>Williams Blackwell-Cotton Valley Expansion</t>
  </si>
  <si>
    <t>CP99-576</t>
  </si>
  <si>
    <t>FGT AE Cooperative Upgrade</t>
  </si>
  <si>
    <t>CP00-40</t>
  </si>
  <si>
    <t>Eastern Shore 2001 Expansion</t>
  </si>
  <si>
    <t>CP01-65</t>
  </si>
  <si>
    <t>Maritimes &amp; Northeast 2001 Expansion</t>
  </si>
  <si>
    <t>CP01-154</t>
  </si>
  <si>
    <t>SONAT Wrens Station Expansion</t>
  </si>
  <si>
    <t>CP00-231</t>
  </si>
  <si>
    <t>Questar MainLine 104 Expansion</t>
  </si>
  <si>
    <t>CP00-68</t>
  </si>
  <si>
    <t>Transco MarketLink Phase I</t>
  </si>
  <si>
    <t>CP98-540</t>
  </si>
  <si>
    <t>WIG Medicine Bow Loop Expansion</t>
  </si>
  <si>
    <t>CP00-471</t>
  </si>
  <si>
    <t>Algonquin Fore River Electric Lateral</t>
  </si>
  <si>
    <t>CP00-34</t>
  </si>
  <si>
    <t>ANR Wisconsin Expansion IIB</t>
  </si>
  <si>
    <t>SoCal 2001 Expansion</t>
  </si>
  <si>
    <t>Transco Lateral Interconnect</t>
  </si>
  <si>
    <t>Cove Point LNG Pipeline Co</t>
  </si>
  <si>
    <t>CP01-156</t>
  </si>
  <si>
    <t>MichCon Renaissance Line</t>
  </si>
  <si>
    <t>Michigan Consolidated PL Co</t>
  </si>
  <si>
    <t>NGPL Indian Basin Expansion</t>
  </si>
  <si>
    <t>SoCal Adelanto Lateral</t>
  </si>
  <si>
    <t>El Paso Ductos De Nogales Project</t>
  </si>
  <si>
    <t>6,16</t>
  </si>
  <si>
    <t>CP01-41</t>
  </si>
  <si>
    <t>FGT Phase V Stages 1-2</t>
  </si>
  <si>
    <t>MS,AL,FL</t>
  </si>
  <si>
    <t>16,24,36</t>
  </si>
  <si>
    <t>KR Kramer Junction Interconnect</t>
  </si>
  <si>
    <t>CP02-15</t>
  </si>
  <si>
    <t>Transco MarketLink Phase II</t>
  </si>
  <si>
    <t>NJ,NY</t>
  </si>
  <si>
    <t>Transco Sundance Expansion</t>
  </si>
  <si>
    <t>LA,AL,GA,SC,NC,VA</t>
  </si>
  <si>
    <t>42,48</t>
  </si>
  <si>
    <t>CP00-165</t>
  </si>
  <si>
    <t>KM Horizon Pipeline Project</t>
  </si>
  <si>
    <t>CP00-129</t>
  </si>
  <si>
    <t>Trailblazer 2002 System Expansion</t>
  </si>
  <si>
    <t>CP01-54</t>
  </si>
  <si>
    <t>Decatur Power Lateral</t>
  </si>
  <si>
    <t>El Paso Samalayuca Expansion</t>
  </si>
  <si>
    <t>CP93-253-004</t>
  </si>
  <si>
    <t>SONATSouth Sys Expansion I Phase 1</t>
  </si>
  <si>
    <t>MS,AL,GA</t>
  </si>
  <si>
    <t>CP00-233</t>
  </si>
  <si>
    <t>Transco Leidy East Expansion</t>
  </si>
  <si>
    <t>CP01-389</t>
  </si>
  <si>
    <t>TW Bloomfield Station 02 Expansion</t>
  </si>
  <si>
    <t>CP02-134</t>
  </si>
  <si>
    <t>Gulfstream Pipeline Phase 1</t>
  </si>
  <si>
    <t>Gulfstream Natural Gas System</t>
  </si>
  <si>
    <t>MS,AL,GM,FL</t>
  </si>
  <si>
    <t>CP00-06</t>
  </si>
  <si>
    <t>TW Red Rock Expansion</t>
  </si>
  <si>
    <t>NM,AZ,CA</t>
  </si>
  <si>
    <t>CP01-115</t>
  </si>
  <si>
    <t>Tenneco Stagecoach Lateral</t>
  </si>
  <si>
    <t>24,30</t>
  </si>
  <si>
    <t>CP00-65</t>
  </si>
  <si>
    <t>CGT Ohio 2002 Expansion</t>
  </si>
  <si>
    <t>CP01-70</t>
  </si>
  <si>
    <t>El Paso Pinnacle West Lateral</t>
  </si>
  <si>
    <t>20,24,26</t>
  </si>
  <si>
    <t>CP01-90</t>
  </si>
  <si>
    <t>KR Mainline 2002 System Expansion</t>
  </si>
  <si>
    <t>CP01-31</t>
  </si>
  <si>
    <t>Petal Gas Storage Extension</t>
  </si>
  <si>
    <t>Petal Gas Storage LLC</t>
  </si>
  <si>
    <t>CP01-69</t>
  </si>
  <si>
    <t>Questar Southern Trails Pipeline</t>
  </si>
  <si>
    <t>CP99-163</t>
  </si>
  <si>
    <t>Eastern North Carolina Sys</t>
  </si>
  <si>
    <t>Eastern North Carolina PL Co</t>
  </si>
  <si>
    <t>6,12</t>
  </si>
  <si>
    <t>ETenn Murray Project</t>
  </si>
  <si>
    <t>TN,GA</t>
  </si>
  <si>
    <t>CP01-80</t>
  </si>
  <si>
    <t>KR High Desert Lateral</t>
  </si>
  <si>
    <t>CP01-405</t>
  </si>
  <si>
    <t>NGPL East St Louis Extension</t>
  </si>
  <si>
    <t>Tenneco Rhode Island Lateral Expansion</t>
  </si>
  <si>
    <t>RI</t>
  </si>
  <si>
    <t>CP01-404</t>
  </si>
  <si>
    <t>KMNT FPL Energy Plant</t>
  </si>
  <si>
    <t>North Texas Pipeline Co</t>
  </si>
  <si>
    <t>North Baja Pipeline Proj (US Portion)</t>
  </si>
  <si>
    <t>North Baja Pipeline LLC</t>
  </si>
  <si>
    <t>AZ,CA,MX</t>
  </si>
  <si>
    <t>Pacific</t>
  </si>
  <si>
    <t>CP01-22/24/25</t>
  </si>
  <si>
    <t>PG&amp;E Redwood Path</t>
  </si>
  <si>
    <t>Pacific Gas and Electric Co</t>
  </si>
  <si>
    <t>Dominion Possum Point Lateral</t>
  </si>
  <si>
    <t>GS Gulfstream Interconnect</t>
  </si>
  <si>
    <t>CP02-407</t>
  </si>
  <si>
    <t>KR Moapa Lateral</t>
  </si>
  <si>
    <t>CP01-380</t>
  </si>
  <si>
    <t>PG&amp;E-NW 2002 Expansion</t>
  </si>
  <si>
    <t>BC,ID,WA,OR,CA</t>
  </si>
  <si>
    <t>CP01-141</t>
  </si>
  <si>
    <t>TPL 2002 Sys Expansion Phase I</t>
  </si>
  <si>
    <t>CP01-153</t>
  </si>
  <si>
    <t>NWPL Gray Harbor</t>
  </si>
  <si>
    <t>CP01-361</t>
  </si>
  <si>
    <t>CEGT Line J Expansion</t>
  </si>
  <si>
    <t>Centerpoint Energy Gas Transmission</t>
  </si>
  <si>
    <t>AR</t>
  </si>
  <si>
    <t>CP02-80</t>
  </si>
  <si>
    <t>CIG Valley Line Expansion</t>
  </si>
  <si>
    <t>20,24</t>
  </si>
  <si>
    <t>CP01-45</t>
  </si>
  <si>
    <t>FGT Phase V Stage 3</t>
  </si>
  <si>
    <t>TETCO Freehold Lateral</t>
  </si>
  <si>
    <t>CP02-17</t>
  </si>
  <si>
    <t>TETCO Hanging Rock Lateral</t>
  </si>
  <si>
    <t>CP02-45</t>
  </si>
  <si>
    <t>TETCO TIME Expansion (Incremental Market Area Expansion)</t>
  </si>
  <si>
    <t>WV,NJ</t>
  </si>
  <si>
    <t>CP02-32</t>
  </si>
  <si>
    <t>Guardian Pipeline Co</t>
  </si>
  <si>
    <t>16,36</t>
  </si>
  <si>
    <t>CP00-36</t>
  </si>
  <si>
    <t>CIG Raton Basin 2002 Expansion</t>
  </si>
  <si>
    <t>CO,OK</t>
  </si>
  <si>
    <t>CP02-06</t>
  </si>
  <si>
    <t>Eastern Shore 2002 Expansion</t>
  </si>
  <si>
    <t>CP02-76</t>
  </si>
  <si>
    <t>Missouri Interstate Gas Pipeline</t>
  </si>
  <si>
    <t>Missouri Interstate Gas LLC</t>
  </si>
  <si>
    <t>CP02-399</t>
  </si>
  <si>
    <t>NNG Beatrice Station Expansion</t>
  </si>
  <si>
    <t>NE,IA,MN</t>
  </si>
  <si>
    <t>CP02-139</t>
  </si>
  <si>
    <t>El Paso Line 2000 Project</t>
  </si>
  <si>
    <t>TX,NM,AZ,CA</t>
  </si>
  <si>
    <t>CP00-422</t>
  </si>
  <si>
    <t>Eagle Pass Export Crossing</t>
  </si>
  <si>
    <t>Tidelands Oil &amp; Gas Corp</t>
  </si>
  <si>
    <t>CP02-74</t>
  </si>
  <si>
    <t>SONAT South Sys Expansion II Phase 1A*</t>
  </si>
  <si>
    <t>CP02-01</t>
  </si>
  <si>
    <t>Dominion Ellisburg-Liedy Expansion</t>
  </si>
  <si>
    <t>CP02-44</t>
  </si>
  <si>
    <t>Questar Southern System Expansion</t>
  </si>
  <si>
    <t>West Texas Gas Export Expansion</t>
  </si>
  <si>
    <t>West Texas Gas Co</t>
  </si>
  <si>
    <t>CP02-382</t>
  </si>
  <si>
    <t>KM Midcon Roma Export Station</t>
  </si>
  <si>
    <t>Kinder Morgan Texas Pipeline</t>
  </si>
  <si>
    <t>CP96-583</t>
  </si>
  <si>
    <t>KM Midcon Texas Pipeline Expansion</t>
  </si>
  <si>
    <t>FGT Phase V Stage 4</t>
  </si>
  <si>
    <t>KR Mainline 2003 System Expansion</t>
  </si>
  <si>
    <t>CP01-422</t>
  </si>
  <si>
    <t>NorthCoast Gas Trans Compression Addition</t>
  </si>
  <si>
    <t>Somerset Gas Transmission Inc</t>
  </si>
  <si>
    <t>Questar Kern Expansion</t>
  </si>
  <si>
    <t>Transco Momentum Phase I</t>
  </si>
  <si>
    <t>LA,AL,MS,GA,SC,NC</t>
  </si>
  <si>
    <t>CP01-388</t>
  </si>
  <si>
    <t>Tenneco Can-East/Leidy Extn</t>
  </si>
  <si>
    <t>CP02-46</t>
  </si>
  <si>
    <t>MidAmerican Des Moines Lateral</t>
  </si>
  <si>
    <t>MidAmerican Energy Inc</t>
  </si>
  <si>
    <t>SONAT South Sys Expansion II Phase 2</t>
  </si>
  <si>
    <t>MS,AL,SC,GA</t>
  </si>
  <si>
    <t>20,36</t>
  </si>
  <si>
    <t>Tenneco South Texas Export</t>
  </si>
  <si>
    <t>CP02-116/117</t>
  </si>
  <si>
    <t>CEGT Line ACT-9</t>
  </si>
  <si>
    <t>CP03-06</t>
  </si>
  <si>
    <t>Regent Border Station</t>
  </si>
  <si>
    <t>Regent Resources Ltd</t>
  </si>
  <si>
    <t>AB,MT</t>
  </si>
  <si>
    <t>CP03-08</t>
  </si>
  <si>
    <t>Hutchinson Pipeline Project</t>
  </si>
  <si>
    <t>Hutchinson Utilities Inc</t>
  </si>
  <si>
    <t>Ninilchik Pipeline</t>
  </si>
  <si>
    <t>Kenai Kachemak Pipeline LLC</t>
  </si>
  <si>
    <t>SCANA Elba Island Connection</t>
  </si>
  <si>
    <t>CP02-57</t>
  </si>
  <si>
    <t>Shoshone Pipeline</t>
  </si>
  <si>
    <t>Energy West Development Inc</t>
  </si>
  <si>
    <t>CP03-02</t>
  </si>
  <si>
    <t>SONAT South Sys Expansion II Phase 1*</t>
  </si>
  <si>
    <t>LA,MS,AL,GA</t>
  </si>
  <si>
    <t>16,20,24</t>
  </si>
  <si>
    <t>Sierra Border Station</t>
  </si>
  <si>
    <t>Sierra Production Co</t>
  </si>
  <si>
    <t>CP01-416</t>
  </si>
  <si>
    <t>Questar Overthrust Tie Line 112</t>
  </si>
  <si>
    <t>UT,WY</t>
  </si>
  <si>
    <t>CP03-36</t>
  </si>
  <si>
    <t>NWPL Evergreen Expansion</t>
  </si>
  <si>
    <t>CP02-04</t>
  </si>
  <si>
    <t>Eastern Shore 2003-5 Expansion Phase 1</t>
  </si>
  <si>
    <t>CP03-80</t>
  </si>
  <si>
    <t>Niagara Mohawk Expansion</t>
  </si>
  <si>
    <t>Niagara Mohawk Power Co</t>
  </si>
  <si>
    <t>NNG Project MAX Expansion</t>
  </si>
  <si>
    <t>CP02-436</t>
  </si>
  <si>
    <t>NWPL Rockies Expansion</t>
  </si>
  <si>
    <t>WY,UT,ID,OR,WA</t>
  </si>
  <si>
    <t>CP01-438</t>
  </si>
  <si>
    <t>Paiute Carson Lateral Upgrade</t>
  </si>
  <si>
    <t>CP03-31</t>
  </si>
  <si>
    <t>Saltville Storage Lateral</t>
  </si>
  <si>
    <t>Saltville Gas Storage Co</t>
  </si>
  <si>
    <t>CP04-13</t>
  </si>
  <si>
    <t>SONAT North System Expansion</t>
  </si>
  <si>
    <t>CP01-161</t>
  </si>
  <si>
    <t>Transco Trenton-Woodbury Loop</t>
  </si>
  <si>
    <t>CP02-204</t>
  </si>
  <si>
    <t>ETenn Patriot Extension I</t>
  </si>
  <si>
    <t>CP01-415</t>
  </si>
  <si>
    <t>Wild Goose Lateral</t>
  </si>
  <si>
    <t>Wild Goose Storage Inc</t>
  </si>
  <si>
    <t>Algonquin HubLine</t>
  </si>
  <si>
    <t>CP01-05</t>
  </si>
  <si>
    <t>Maritimes &amp; Northeast Phase III Expansion</t>
  </si>
  <si>
    <t>CP01-4</t>
  </si>
  <si>
    <t>CIG Valley Line II (winter-time enhancement)</t>
  </si>
  <si>
    <t>CP03-07</t>
  </si>
  <si>
    <t>CIG Valley Line III (summer-time enhancement)</t>
  </si>
  <si>
    <t>FGT Phase VI Project</t>
  </si>
  <si>
    <t>CP02-27</t>
  </si>
  <si>
    <t>Rio Bravo Lateral</t>
  </si>
  <si>
    <t>Gasoducto del Rio</t>
  </si>
  <si>
    <t>WB Grasslands Project I</t>
  </si>
  <si>
    <t>WY,MT,ND</t>
  </si>
  <si>
    <t>CP02-37</t>
  </si>
  <si>
    <t>We Ixonia Lateral</t>
  </si>
  <si>
    <t>We Energies Inc</t>
  </si>
  <si>
    <t>WI</t>
  </si>
  <si>
    <t>CGT Rock Springs Expansion</t>
  </si>
  <si>
    <t>PA,MD</t>
  </si>
  <si>
    <t>10,24</t>
  </si>
  <si>
    <t>CP02-142</t>
  </si>
  <si>
    <t>South Mist Storage Link Phase IV</t>
  </si>
  <si>
    <t>NWPL Ridges Basin Dam Project</t>
  </si>
  <si>
    <t>CP02-423</t>
  </si>
  <si>
    <t>Transco Momentum Phase II</t>
  </si>
  <si>
    <t>AL,MS,GA,SC,VA</t>
  </si>
  <si>
    <t>Iroquois Eastchester Marine Expansion</t>
  </si>
  <si>
    <t>ON,CT,NY</t>
  </si>
  <si>
    <t>CP00-232</t>
  </si>
  <si>
    <t>El Paso Bondad 04 Expansion Proj</t>
  </si>
  <si>
    <t>CP03-57</t>
  </si>
  <si>
    <t>MarkWest Pinnacle "Hobbs" Lateral Expansion</t>
  </si>
  <si>
    <t>MarkWest New Mexico LP</t>
  </si>
  <si>
    <t>CP03-323</t>
  </si>
  <si>
    <t>El Paso Power-Up Expansion I&amp;II</t>
  </si>
  <si>
    <t>CP03-01</t>
  </si>
  <si>
    <t>El Paso Power-Up Expansion III</t>
  </si>
  <si>
    <t>SONAT South Sys Expansion II Phase 3</t>
  </si>
  <si>
    <t>KM Huntsman Expansion</t>
  </si>
  <si>
    <t>CO,NE</t>
  </si>
  <si>
    <t>8,12</t>
  </si>
  <si>
    <t>CP03-39</t>
  </si>
  <si>
    <t>Montrose/Ouray Lateral</t>
  </si>
  <si>
    <t>Rocky Mountain Pipeline Co</t>
  </si>
  <si>
    <t>6,8</t>
  </si>
  <si>
    <t>KM Rancho Pipeline Phase I</t>
  </si>
  <si>
    <t>ET Kathy Bossier Pipeline</t>
  </si>
  <si>
    <t>Energy Transfer Co</t>
  </si>
  <si>
    <t>Santan Expansion Lateral</t>
  </si>
  <si>
    <t>SRG (Saltriver Group) Inc</t>
  </si>
  <si>
    <t>TransColorado 2004 Expansion</t>
  </si>
  <si>
    <t>CP04-12</t>
  </si>
  <si>
    <t>Algonquin Everett Alternative Project</t>
  </si>
  <si>
    <t>CP04-67</t>
  </si>
  <si>
    <t>ANR WestLeg Expansion</t>
  </si>
  <si>
    <t>12,20,30</t>
  </si>
  <si>
    <t>CP02-434</t>
  </si>
  <si>
    <t>SSTAR Southwest Missouri Expansion Proj</t>
  </si>
  <si>
    <t>CP02-416</t>
  </si>
  <si>
    <t>Acuna Export Crossing</t>
  </si>
  <si>
    <t>CP02-97</t>
  </si>
  <si>
    <t>Columbus 3 Storage Pipelines</t>
  </si>
  <si>
    <t>Bluewater Gas Storage</t>
  </si>
  <si>
    <t>Dominion Mid-Atlantic Expansion</t>
  </si>
  <si>
    <t>WV,PA,VA</t>
  </si>
  <si>
    <t>CP03-41</t>
  </si>
  <si>
    <t>NEGASCO Interconnect</t>
  </si>
  <si>
    <t>Yankee Gas Services Co</t>
  </si>
  <si>
    <t>CP04-02</t>
  </si>
  <si>
    <t>NNG Pleasant Hill Project</t>
  </si>
  <si>
    <t>CP04-28</t>
  </si>
  <si>
    <t>NWPL Everett Delta Lateral</t>
  </si>
  <si>
    <t>CP01-49</t>
  </si>
  <si>
    <t>South Mist Storage Link Phase V</t>
  </si>
  <si>
    <t>TETCO Dominion Expansion</t>
  </si>
  <si>
    <t>CP03-43</t>
  </si>
  <si>
    <t>TETCO M-1 2004 Expansion</t>
  </si>
  <si>
    <t>CP02-381</t>
  </si>
  <si>
    <t>WIG Echo Springs Lateral</t>
  </si>
  <si>
    <t>CP04-90</t>
  </si>
  <si>
    <t>Concord-Tilton Expansion Phase 1&amp;2a</t>
  </si>
  <si>
    <t>KeySpan Energy Delivery Inc</t>
  </si>
  <si>
    <t>NH</t>
  </si>
  <si>
    <t>TW Rewheel Project</t>
  </si>
  <si>
    <t>CP05-04</t>
  </si>
  <si>
    <t>CIG Cheyenne Plains Pipeline</t>
  </si>
  <si>
    <t>CO,KS</t>
  </si>
  <si>
    <t>CP03-302</t>
  </si>
  <si>
    <t>CIG Cheyenne Station Upgrade</t>
  </si>
  <si>
    <t>CP03-301</t>
  </si>
  <si>
    <t>Gulfstream Martin Connector</t>
  </si>
  <si>
    <t>CP04-09</t>
  </si>
  <si>
    <t>We Port Washington Lateral</t>
  </si>
  <si>
    <t>24,20</t>
  </si>
  <si>
    <t>Questar Jurisdictional Tap Line (JTL) 113</t>
  </si>
  <si>
    <t>CP04-335</t>
  </si>
  <si>
    <t>Eastern Shore 2003-5 Expansion Phase 2</t>
  </si>
  <si>
    <t>Coos Bay Project</t>
  </si>
  <si>
    <t>Coos County Pipeline Co</t>
  </si>
  <si>
    <t>4,6,12</t>
  </si>
  <si>
    <t>Gulfstream Pipeline Phase 2</t>
  </si>
  <si>
    <t>Energy Bridge Connection Line</t>
  </si>
  <si>
    <t>Excelerate Energy LLC</t>
  </si>
  <si>
    <t>MMS</t>
  </si>
  <si>
    <t>Dominion Cove Point East Project</t>
  </si>
  <si>
    <t>Dominion Cove Point LNG PL Co</t>
  </si>
  <si>
    <t>VA,MD</t>
  </si>
  <si>
    <t>CP03-74</t>
  </si>
  <si>
    <t>Horseshoe Lake Lateral (A-334)</t>
  </si>
  <si>
    <t>Mississippi River Transmission</t>
  </si>
  <si>
    <t>CP04-346</t>
  </si>
  <si>
    <t>North Side Loop (NSL) West Side</t>
  </si>
  <si>
    <t>Atmos Energy Inc</t>
  </si>
  <si>
    <t>Petal Gas Capacity Increase</t>
  </si>
  <si>
    <t>CP04-424</t>
  </si>
  <si>
    <t>TW San Juan 2005 Expansion</t>
  </si>
  <si>
    <t>CP04-104</t>
  </si>
  <si>
    <t>Enbridge East Texas Pipeline</t>
  </si>
  <si>
    <t>Enbridge Energy Pipeline Co</t>
  </si>
  <si>
    <t>ET Forth Worth Basin Pipeline</t>
  </si>
  <si>
    <t>NWPL White River Project</t>
  </si>
  <si>
    <t>CP03-32</t>
  </si>
  <si>
    <t>Discovery Market Expansion</t>
  </si>
  <si>
    <t>CP03-342</t>
  </si>
  <si>
    <t>Eastern North Carolina Outer Banks</t>
  </si>
  <si>
    <t>Trunkline Lake Charles Lateral Loop 2005</t>
  </si>
  <si>
    <t>CP04-64</t>
  </si>
  <si>
    <t>Tenneco Tewksbury-Andover Lateral</t>
  </si>
  <si>
    <t>CP04-60</t>
  </si>
  <si>
    <t>SONAT Triangle Upgrade</t>
  </si>
  <si>
    <t>16,30</t>
  </si>
  <si>
    <t>CP04-340</t>
  </si>
  <si>
    <t>KM Rancho Pipeline Phase II</t>
  </si>
  <si>
    <t>ANR EastLeg Expansion</t>
  </si>
  <si>
    <t>8,30</t>
  </si>
  <si>
    <t>CP04-51</t>
  </si>
  <si>
    <t>NNG Bluff Creek/Tomah Expansion</t>
  </si>
  <si>
    <t>CP05-49</t>
  </si>
  <si>
    <t>Questar Southern Sys 2005 Expansion</t>
  </si>
  <si>
    <t>CP05-05</t>
  </si>
  <si>
    <t>Transco Central New Jersey Expansion Project</t>
  </si>
  <si>
    <t>CP04-396</t>
  </si>
  <si>
    <t>Consumers Oakland East Portion</t>
  </si>
  <si>
    <t>Consumers Energy Inc</t>
  </si>
  <si>
    <t>Cheyenne Plains Expansion</t>
  </si>
  <si>
    <t>Cheyenne Plains Pipeline Co</t>
  </si>
  <si>
    <t>CP04-345</t>
  </si>
  <si>
    <t>Marion/Delaware Cos Extension</t>
  </si>
  <si>
    <t>Suburban Gas Co</t>
  </si>
  <si>
    <t>CEGT Line AD Expansion Project</t>
  </si>
  <si>
    <t>OK,TX</t>
  </si>
  <si>
    <t>24,42</t>
  </si>
  <si>
    <t>CP05-03</t>
  </si>
  <si>
    <t>Eastern Shore 2003-5 Expansion Phase 3</t>
  </si>
  <si>
    <t>CEGT Line2-AD-24 Childes Lateral</t>
  </si>
  <si>
    <t>CP05-58</t>
  </si>
  <si>
    <t>CIG Raton Basin 2005 Expansion</t>
  </si>
  <si>
    <t>CO,KS,OK</t>
  </si>
  <si>
    <t>CP05-50</t>
  </si>
  <si>
    <t>Northern Louisiana Expansion (Winnsboro Ext)</t>
  </si>
  <si>
    <t>Regency Intrastate Pipeline Co</t>
  </si>
  <si>
    <t>Salt River Landfill Line</t>
  </si>
  <si>
    <t>ANR NorthLeg Expansion</t>
  </si>
  <si>
    <t>CP04-01</t>
  </si>
  <si>
    <t>FGT Interconnect</t>
  </si>
  <si>
    <t>Dominion South Pipeline Co</t>
  </si>
  <si>
    <t>CP05-76</t>
  </si>
  <si>
    <t>El Paso Line 1903 Conversion</t>
  </si>
  <si>
    <t>AZ,CA</t>
  </si>
  <si>
    <t>CP05-02</t>
  </si>
  <si>
    <t>TransColorado North Expansion Project</t>
  </si>
  <si>
    <t>12,24</t>
  </si>
  <si>
    <t>CP05-45</t>
  </si>
  <si>
    <t>CEGT Round Mountain Expansion</t>
  </si>
  <si>
    <t>CP04-377</t>
  </si>
  <si>
    <t>KM Rockies Express (Entrega) Phase 1 Seq 1</t>
  </si>
  <si>
    <t>Rockies Express Pipeline</t>
  </si>
  <si>
    <t>CO,WY</t>
  </si>
  <si>
    <t>CP04-413</t>
  </si>
  <si>
    <t>CrossTex Azle Gas Plant Header</t>
  </si>
  <si>
    <t>Crosstex Energy Services</t>
  </si>
  <si>
    <t>CrossTex Goforth Gas Plant Header</t>
  </si>
  <si>
    <t>CrossTex Fort Worth Basin Pipeline</t>
  </si>
  <si>
    <t>CrossTex North Texas Pipeline</t>
  </si>
  <si>
    <t>NGPL Segment One Expansion</t>
  </si>
  <si>
    <t>TX,OK</t>
  </si>
  <si>
    <t>CP05-34</t>
  </si>
  <si>
    <t>WIG Piceance Line</t>
  </si>
  <si>
    <t>CP05-54</t>
  </si>
  <si>
    <t>NGPL A/G Cross Haul Expansion</t>
  </si>
  <si>
    <t>ET Forth Worth Basin Looping</t>
  </si>
  <si>
    <t>Northern Border Chicago Expansion III</t>
  </si>
  <si>
    <t>IA,IL,IN</t>
  </si>
  <si>
    <t>CP05-88</t>
  </si>
  <si>
    <t>Freebird Gas Storage Line</t>
  </si>
  <si>
    <t>Freebird Gas Storage LLC</t>
  </si>
  <si>
    <t>CP05-29</t>
  </si>
  <si>
    <t>Dominion Northeast TL-527 Line Project</t>
  </si>
  <si>
    <t>WV,PA,NY</t>
  </si>
  <si>
    <t>8,16,20</t>
  </si>
  <si>
    <t>CP04-365</t>
  </si>
  <si>
    <t>Northern Columbus Last Phase</t>
  </si>
  <si>
    <t>12,20,24</t>
  </si>
  <si>
    <t>Windsor Energy Gathering Lateral</t>
  </si>
  <si>
    <t>Windsor Energy Inc</t>
  </si>
  <si>
    <t>Atmos/Enbridge X-Line Expansion</t>
  </si>
  <si>
    <t>ET Barnett-Texoma Expansion Phase 1</t>
  </si>
  <si>
    <t>Bossier Loop Phase 1</t>
  </si>
  <si>
    <t>North Side Loop (NSL) East Side</t>
  </si>
  <si>
    <t>Eastern Shore 2006 Expansion</t>
  </si>
  <si>
    <t>6,10,16</t>
  </si>
  <si>
    <t>CP06-53</t>
  </si>
  <si>
    <t>ETenn Jewell Ridge Lateral</t>
  </si>
  <si>
    <t>CP05-413</t>
  </si>
  <si>
    <t>Lodi (Kirby Hills) Lateral</t>
  </si>
  <si>
    <t>Union Gas 2006 Expansion</t>
  </si>
  <si>
    <t>Union Gas LTD</t>
  </si>
  <si>
    <t>ON</t>
  </si>
  <si>
    <t>Foreign</t>
  </si>
  <si>
    <t>Rendezvous Pipeline Lateral</t>
  </si>
  <si>
    <t>Rendezvous Pipeline Company</t>
  </si>
  <si>
    <t>CP05-40</t>
  </si>
  <si>
    <t>Northeast ConneXion-NY/NJ</t>
  </si>
  <si>
    <t>CP05-355</t>
  </si>
  <si>
    <t>CGT Line 1278 Replacement</t>
  </si>
  <si>
    <t>CP04-34</t>
  </si>
  <si>
    <t>SSTAR Ozark Trails Expansion Project</t>
  </si>
  <si>
    <t>OK,KS,MO</t>
  </si>
  <si>
    <t>16,20,26</t>
  </si>
  <si>
    <t>CP06-94</t>
  </si>
  <si>
    <t>Cheyenne Plains Supply Lateral</t>
  </si>
  <si>
    <t>CP06-169</t>
  </si>
  <si>
    <t>ET Barnett-Texoma Expansion Phase 2</t>
  </si>
  <si>
    <t>ETenn Piedmont Project</t>
  </si>
  <si>
    <t>Northeast</t>
  </si>
  <si>
    <t>FGT Turkey Point Lateral</t>
  </si>
  <si>
    <t>CP05-64</t>
  </si>
  <si>
    <t>Heartland Pipeline</t>
  </si>
  <si>
    <t>ProLiance Energy LLC</t>
  </si>
  <si>
    <t>Liberty Storage Pipeline</t>
  </si>
  <si>
    <t>Liberty Gas Storage LLC</t>
  </si>
  <si>
    <t>CP05-94</t>
  </si>
  <si>
    <t>NWPL Capacity Replacement Project</t>
  </si>
  <si>
    <t>26,34</t>
  </si>
  <si>
    <t>CP05-32</t>
  </si>
  <si>
    <t>Abandonment (sale of) Stage Coach Lateral</t>
  </si>
  <si>
    <t>Abandonment</t>
  </si>
  <si>
    <t>CP07-13</t>
  </si>
  <si>
    <t>Acquire Stage Coach Lateral</t>
  </si>
  <si>
    <t>Central New York Oil &amp; Gas</t>
  </si>
  <si>
    <t>CP07-15</t>
  </si>
  <si>
    <t>Stagecoach South Lateral</t>
  </si>
  <si>
    <t>CP06-64</t>
  </si>
  <si>
    <t>ANR Wisconsin 2006 Expansion Project</t>
  </si>
  <si>
    <t>CP05-364</t>
  </si>
  <si>
    <t>ET Mayprearl to Mansfield Line</t>
  </si>
  <si>
    <t>GS Carthage to Keatchie Pipeline Loop</t>
  </si>
  <si>
    <t>CP06-127</t>
  </si>
  <si>
    <t>Overthrust Extension</t>
  </si>
  <si>
    <t>Questar Overthrust Pipeline Co</t>
  </si>
  <si>
    <t>CP06-167</t>
  </si>
  <si>
    <t>TGT West Greenville-Elkton Lateral</t>
  </si>
  <si>
    <t>10,12</t>
  </si>
  <si>
    <t>CP06-22</t>
  </si>
  <si>
    <t>NGPL A/G Line Expansion</t>
  </si>
  <si>
    <t>Odessa-Ector Power Pipeline</t>
  </si>
  <si>
    <t>Aspen Pipeline LP</t>
  </si>
  <si>
    <t>PE Liberal 100-line Bi-directional Project</t>
  </si>
  <si>
    <t>Panhandle Eastern Pipeline Co</t>
  </si>
  <si>
    <t>CP06-50</t>
  </si>
  <si>
    <t>Rendezvous Black Fork Lateral</t>
  </si>
  <si>
    <t>CEGT Elm Grove Supply Expansion</t>
  </si>
  <si>
    <t>CP06-168</t>
  </si>
  <si>
    <t>KM Rockies Express (Entrega) Phase 1 Seg 2</t>
  </si>
  <si>
    <t>Bossier Loop Phase 2</t>
  </si>
  <si>
    <t>CGT Hardy Storage Lateral</t>
  </si>
  <si>
    <t>CP05-150</t>
  </si>
  <si>
    <t>CEGT Harrison Supply Lateral Expansion</t>
  </si>
  <si>
    <t>EM06-05</t>
  </si>
  <si>
    <t>Enbridge Marquez Plant Line</t>
  </si>
  <si>
    <t>CGT Hardy Storage Pipeline Expansion</t>
  </si>
  <si>
    <t>CP05-144/PF04-14</t>
  </si>
  <si>
    <t>CrossTex LIG Extension</t>
  </si>
  <si>
    <t>CrossTex North Texas 2007 Expansion</t>
  </si>
  <si>
    <t>ET Barnett-Texoma Expansion Phase 3</t>
  </si>
  <si>
    <t>KB Pipeline Expansion</t>
  </si>
  <si>
    <t>KB Pipeline Co</t>
  </si>
  <si>
    <t>CP01-421</t>
  </si>
  <si>
    <t>SONAT Cypress 2007 Phase 1</t>
  </si>
  <si>
    <t>GA,FL</t>
  </si>
  <si>
    <t>CP05-388</t>
  </si>
  <si>
    <t>NWPL Parachute Expansion</t>
  </si>
  <si>
    <t>CP06-45</t>
  </si>
  <si>
    <t>North LA Growth Project</t>
  </si>
  <si>
    <t>Tenneco Deepwater Link Project</t>
  </si>
  <si>
    <t>FERC/MMS</t>
  </si>
  <si>
    <t>CP05-100</t>
  </si>
  <si>
    <t>NGPL North Lansing Loop</t>
  </si>
  <si>
    <t>CP05-405</t>
  </si>
  <si>
    <t>SSTAR Waynoka Lateral</t>
  </si>
  <si>
    <t>Tenneco Triple-T Extension</t>
  </si>
  <si>
    <t>CP05-416</t>
  </si>
  <si>
    <t>SONAT North Main Loop Replacement</t>
  </si>
  <si>
    <t>CP07-28</t>
  </si>
  <si>
    <t>CIG Raton Basin 2007 Expansion</t>
  </si>
  <si>
    <t>CP07-103</t>
  </si>
  <si>
    <t>Sabine Henry Hub Expansion</t>
  </si>
  <si>
    <t>Sabine Pipeline LLC</t>
  </si>
  <si>
    <t>Falcon Worsham-Steed Storage Pipeline</t>
  </si>
  <si>
    <t>NorTex Gas Storage LLC</t>
  </si>
  <si>
    <t>NNG Northern Lights Project</t>
  </si>
  <si>
    <t>16,26,36</t>
  </si>
  <si>
    <t>CP06-403</t>
  </si>
  <si>
    <t>NNG Palmyra North Expansion</t>
  </si>
  <si>
    <t>KS,SD,NE,IA</t>
  </si>
  <si>
    <t>CP06-433</t>
  </si>
  <si>
    <t>Line 57C Lateral</t>
  </si>
  <si>
    <t>Northeast ConneXion-New England</t>
  </si>
  <si>
    <t>NY,MA</t>
  </si>
  <si>
    <t>CP05-412</t>
  </si>
  <si>
    <t>Paiute 2007 Expansion</t>
  </si>
  <si>
    <t>Questar Southern System Expansion to Goshen</t>
  </si>
  <si>
    <t>CP07-25</t>
  </si>
  <si>
    <t>Union Gas 2007 Expansion</t>
  </si>
  <si>
    <t>Transco Potomac Expansion</t>
  </si>
  <si>
    <t>NC,MD</t>
  </si>
  <si>
    <t>30,42</t>
  </si>
  <si>
    <t>CP06-421</t>
  </si>
  <si>
    <t>Vector 2007 Phase 1 Expansion</t>
  </si>
  <si>
    <t>IL,IN,MI,ON</t>
  </si>
  <si>
    <t>CP06-29</t>
  </si>
  <si>
    <t>KM REX Processing Plant Lateral</t>
  </si>
  <si>
    <t>CP07-383</t>
  </si>
  <si>
    <t>Trunkline North Texas 2007 Expansion</t>
  </si>
  <si>
    <t>CP06-452</t>
  </si>
  <si>
    <t>TETCO TIME II Expansion Phase 1</t>
  </si>
  <si>
    <t>PA,WV,NJ</t>
  </si>
  <si>
    <t>CP06-115</t>
  </si>
  <si>
    <t>Algonquin Cape Cod Lateral</t>
  </si>
  <si>
    <t>CP06-143</t>
  </si>
  <si>
    <t>Southwest Delaware County Extension</t>
  </si>
  <si>
    <t>Wamsutter Expansion Project</t>
  </si>
  <si>
    <t>CP06-423</t>
  </si>
  <si>
    <t>WB Grasslands Expansion II</t>
  </si>
  <si>
    <t>MT,ND</t>
  </si>
  <si>
    <t>CP07-131</t>
  </si>
  <si>
    <t>WIG Kanda Lateral Phase 1</t>
  </si>
  <si>
    <t>CP07-14</t>
  </si>
  <si>
    <t>DTE Shelby Pipeline</t>
  </si>
  <si>
    <t>DTE Energy Inc</t>
  </si>
  <si>
    <t>MSPC U-15149</t>
  </si>
  <si>
    <t>Pine Prairie Storage Laterals</t>
  </si>
  <si>
    <t>Pine Prairie Storage Co</t>
  </si>
  <si>
    <t>CP04-379</t>
  </si>
  <si>
    <t>Transco Leidy to Long Island Expansion</t>
  </si>
  <si>
    <t>CP06-34</t>
  </si>
  <si>
    <t>Algonquin Northeast Gateway LNG</t>
  </si>
  <si>
    <t>CP05-383</t>
  </si>
  <si>
    <t>Eastern Shore 2007 Expansion</t>
  </si>
  <si>
    <t>KM Chicago Pipeline</t>
  </si>
  <si>
    <t>Kinder Morgan Illinois PL Co</t>
  </si>
  <si>
    <t>CP06-455</t>
  </si>
  <si>
    <t>FGT Phase VII Phase 1</t>
  </si>
  <si>
    <t>CP06-01</t>
  </si>
  <si>
    <t>WIG Kanda Lateral Phase 2</t>
  </si>
  <si>
    <t>KM Rockies Express (Entrega) Phase 2</t>
  </si>
  <si>
    <t>TransColorado Blanco-to-Meeker Expansion</t>
  </si>
  <si>
    <t>NM,CO</t>
  </si>
  <si>
    <t>CP06-401</t>
  </si>
  <si>
    <t>CEGT Perryville Expansion Phase I &amp; 2</t>
  </si>
  <si>
    <t>CP06-85</t>
  </si>
  <si>
    <t>North Baja Pipeline Expansion Phase I</t>
  </si>
  <si>
    <t>MX,CA,AZ</t>
  </si>
  <si>
    <t>CP06-61</t>
  </si>
  <si>
    <t>Questar Greesewood/Meeker Expansion</t>
  </si>
  <si>
    <t>UT,CO</t>
  </si>
  <si>
    <t>Trunkline Kaplan-to-Henry Hub (NTX) Extension</t>
  </si>
  <si>
    <t>WIG Mainline Expansion</t>
  </si>
  <si>
    <t xml:space="preserve">http://www.nexusgastransmission.com/content/project-overview-map </t>
  </si>
  <si>
    <t>CGT Line A-5 Replacement</t>
  </si>
  <si>
    <t>CP98-151</t>
  </si>
  <si>
    <t>NGPL Louisiana/Gulf Coast Line Expansion</t>
  </si>
  <si>
    <t>CP07-03</t>
  </si>
  <si>
    <t>MIGC Southern (Python) Expansion</t>
  </si>
  <si>
    <t>CP07-178</t>
  </si>
  <si>
    <t>CEGT Replacement Project</t>
  </si>
  <si>
    <t>CP07-404</t>
  </si>
  <si>
    <t>CGT Henry Hub Expansion</t>
  </si>
  <si>
    <t>CGT East Lateral Ryane Expansion</t>
  </si>
  <si>
    <t>CP08-26</t>
  </si>
  <si>
    <t>Big Sandy Pipeline Phase I</t>
  </si>
  <si>
    <t>Equitrans</t>
  </si>
  <si>
    <t>CP06-275</t>
  </si>
  <si>
    <t>Big Sandy Pipeline Phase II</t>
  </si>
  <si>
    <t>Brazoria Interconnector Gas Pipeline</t>
  </si>
  <si>
    <t>Freeport LNG Development LP</t>
  </si>
  <si>
    <t>Freeport LNG Pipeline</t>
  </si>
  <si>
    <t>CP03-75</t>
  </si>
  <si>
    <t>SONAT Cypress 2008 Phase 2</t>
  </si>
  <si>
    <t>Tuscarora 2008 Sys Expansion</t>
  </si>
  <si>
    <t>CP07-27</t>
  </si>
  <si>
    <t>Tuscola East Replacement Project</t>
  </si>
  <si>
    <t>CP06-428</t>
  </si>
  <si>
    <t>Cannon Falls NG Pipeline Project</t>
  </si>
  <si>
    <t>Greater Minnesota Transmission</t>
  </si>
  <si>
    <t>Enbridge East Texas System Extension</t>
  </si>
  <si>
    <t>KM Rockies Express (REX-West)</t>
  </si>
  <si>
    <t>CO,NE,KS,MO</t>
  </si>
  <si>
    <t>CP06-354</t>
  </si>
  <si>
    <t>MidWest 2006 Eastern Extension Project</t>
  </si>
  <si>
    <t>CP05-372</t>
  </si>
  <si>
    <t>ET Southeast Boosier Pipeline Phase 1</t>
  </si>
  <si>
    <t>Sabine Pass LNG Line</t>
  </si>
  <si>
    <t>Cheniere Creole Trail Pipeline</t>
  </si>
  <si>
    <t>CP07-426</t>
  </si>
  <si>
    <t>CEGT Perryville Expansion Phase 3</t>
  </si>
  <si>
    <t>CP07-41</t>
  </si>
  <si>
    <t>TETCO Cedar Bayou Lateral Project</t>
  </si>
  <si>
    <t>CP07-411</t>
  </si>
  <si>
    <t>GS Southeast Expansion</t>
  </si>
  <si>
    <t>CP07-32</t>
  </si>
  <si>
    <t>GS Texas to Mississippi Expansion</t>
  </si>
  <si>
    <t>CP06-446</t>
  </si>
  <si>
    <t>Cheniere Southern Trail Pipeline</t>
  </si>
  <si>
    <t>Cheniere Energy</t>
  </si>
  <si>
    <t>LA,MS,AL</t>
  </si>
  <si>
    <t>CP05-357</t>
  </si>
  <si>
    <t>FGT East Leg Expansion</t>
  </si>
  <si>
    <t>CP07-82</t>
  </si>
  <si>
    <t>TW San Juan Lateral Expansion</t>
  </si>
  <si>
    <t>CP06-459</t>
  </si>
  <si>
    <t>ET Maypearl to Malone</t>
  </si>
  <si>
    <t>ET North side to Paris Loop</t>
  </si>
  <si>
    <t>Cheyenne Plains Kirk Compressor Station</t>
  </si>
  <si>
    <t>CP07-128</t>
  </si>
  <si>
    <t>Gulfstream Pipeline Phase 3b</t>
  </si>
  <si>
    <t>CP00-06-014</t>
  </si>
  <si>
    <t>GS Mobile Compressor Expansion</t>
  </si>
  <si>
    <t>CP07-396</t>
  </si>
  <si>
    <t>Sempra Energy Inc</t>
  </si>
  <si>
    <t>CP05-119</t>
  </si>
  <si>
    <t>ETenn CNX Pressure Increase</t>
  </si>
  <si>
    <t>CP08-35</t>
  </si>
  <si>
    <t>Gulfstream Pipeline Phase 3a</t>
  </si>
  <si>
    <t>Jamestown Pipeline</t>
  </si>
  <si>
    <t>MichCon Energy Co</t>
  </si>
  <si>
    <t>ET Carthage Loop Expansion</t>
  </si>
  <si>
    <t>KM Tejas/Texas Pipeline Link</t>
  </si>
  <si>
    <t>MarkWest Lea County Expansion</t>
  </si>
  <si>
    <t>CP08-01</t>
  </si>
  <si>
    <t>South Texas Flashing/Tilden Expansion</t>
  </si>
  <si>
    <t>Tres Palacios Storage Lateral</t>
  </si>
  <si>
    <t>NGS Investments LLC</t>
  </si>
  <si>
    <t>CP07-90</t>
  </si>
  <si>
    <t>WPSC Sheboygan/Plymouth Lateral</t>
  </si>
  <si>
    <t>Wisconsin Public Service Corp</t>
  </si>
  <si>
    <t>Southeast Supply Header Pipeline</t>
  </si>
  <si>
    <t>Southeast Supply Header LLC</t>
  </si>
  <si>
    <t>CP07-44</t>
  </si>
  <si>
    <t>Bobcat Storage Lateral</t>
  </si>
  <si>
    <t>Port Barre Investments LLC</t>
  </si>
  <si>
    <t>12,16,20</t>
  </si>
  <si>
    <t>CP06-66/67/68</t>
  </si>
  <si>
    <t>ETenn Patriot Extension III</t>
  </si>
  <si>
    <t>Neptune LNG Lateral</t>
  </si>
  <si>
    <t>Neptune LNG LLC</t>
  </si>
  <si>
    <t>Coast Guard</t>
  </si>
  <si>
    <t>WB Sheyenne Expansion Project</t>
  </si>
  <si>
    <t>CP08-89</t>
  </si>
  <si>
    <t>WIG Medicine Bow 08 Expansion</t>
  </si>
  <si>
    <t>CP07-395</t>
  </si>
  <si>
    <t>Algonquin Ramapo Expansion</t>
  </si>
  <si>
    <t>NJ,CT</t>
  </si>
  <si>
    <t>CP06-76</t>
  </si>
  <si>
    <t>CEGT Cove Compressor Station Project</t>
  </si>
  <si>
    <t>CP07-437</t>
  </si>
  <si>
    <t>Dominion 2008 PA Expansion</t>
  </si>
  <si>
    <t>PA,NY,MD,VA,WV,MD</t>
  </si>
  <si>
    <t>CP05-131</t>
  </si>
  <si>
    <t>Dominion TL-263 Expansion Project</t>
  </si>
  <si>
    <t>CP07-10</t>
  </si>
  <si>
    <t>ET Southeast Boosier Pipeline Phase 2</t>
  </si>
  <si>
    <t>NNG East Leg I Expansion</t>
  </si>
  <si>
    <t>6,8,30</t>
  </si>
  <si>
    <t>CP08-95</t>
  </si>
  <si>
    <t>NNG West Leg II Expansion</t>
  </si>
  <si>
    <t>NE</t>
  </si>
  <si>
    <t>CP08-97</t>
  </si>
  <si>
    <t>TCPL 2008 Chippawa Expansion (Empire)</t>
  </si>
  <si>
    <t>TCPL 2008 Eastern Service Expansion</t>
  </si>
  <si>
    <t>TETCO TIME II Expansion Phase 2</t>
  </si>
  <si>
    <t>WB East/West Mondak Subsystem Expansion</t>
  </si>
  <si>
    <t>WY,ND</t>
  </si>
  <si>
    <t>CP08-154</t>
  </si>
  <si>
    <t>WPSC Chilton Lateral</t>
  </si>
  <si>
    <t>WPSC Denmark Lateral</t>
  </si>
  <si>
    <t>Iroquois Market Access Project</t>
  </si>
  <si>
    <t>CT,NY</t>
  </si>
  <si>
    <t>CP02-31</t>
  </si>
  <si>
    <t>KM 2008 Grand Island Expansion</t>
  </si>
  <si>
    <t>CIG High Plains Project</t>
  </si>
  <si>
    <t>CP07-207</t>
  </si>
  <si>
    <t>Eastern Shore 2008 Expansion</t>
  </si>
  <si>
    <t>Iroquois 08/09 Expansion Phase 1</t>
  </si>
  <si>
    <t>CP07-457</t>
  </si>
  <si>
    <t>Ozark Standing Rock Compressor</t>
  </si>
  <si>
    <t>Ozark Gas Transmission Co</t>
  </si>
  <si>
    <t>CP08-20</t>
  </si>
  <si>
    <t>Southern Pines Destin Line</t>
  </si>
  <si>
    <t>SGR Holding Corporation</t>
  </si>
  <si>
    <t>Southern Pines Florida/Transco Line</t>
  </si>
  <si>
    <t>Trunkline Field Zone Expansion II</t>
  </si>
  <si>
    <t>CP08-99</t>
  </si>
  <si>
    <t>Union Gas 2008 Expansion</t>
  </si>
  <si>
    <t>White River Header Pipeline</t>
  </si>
  <si>
    <t>CP08-398</t>
  </si>
  <si>
    <t>We Fox Valley Lateral</t>
  </si>
  <si>
    <t>We Hartford/Westend Lateral</t>
  </si>
  <si>
    <t>El Paso Hobbs Lateral</t>
  </si>
  <si>
    <t>CP08-14</t>
  </si>
  <si>
    <t>El Paso Picacho Compressor Station Project</t>
  </si>
  <si>
    <t>CP07-448</t>
  </si>
  <si>
    <t>Gulfstream Bayside Lateral</t>
  </si>
  <si>
    <t>Tampa Electric Co</t>
  </si>
  <si>
    <t>Gulfstream Pipeline Phase 4 (Bartow)</t>
  </si>
  <si>
    <t>CP07-51</t>
  </si>
  <si>
    <t>KM Colorado Lateral Project</t>
  </si>
  <si>
    <t>CP07-430</t>
  </si>
  <si>
    <t>Stagecoach North Lateral</t>
  </si>
  <si>
    <t>Hoback Pipeline Energy Project</t>
  </si>
  <si>
    <t>Dominion Cove Point PL 2008 Expansion</t>
  </si>
  <si>
    <t>MD</t>
  </si>
  <si>
    <t>CP05-132</t>
  </si>
  <si>
    <t>Empire/Millennium Expansion</t>
  </si>
  <si>
    <t>CP06-5/6/7</t>
  </si>
  <si>
    <t>Maritimes &amp; Northeast Phase IV LNG Expansion</t>
  </si>
  <si>
    <t>NB,MA</t>
  </si>
  <si>
    <t>CP06-335</t>
  </si>
  <si>
    <t>Mississippi Hub Storage Phase 1</t>
  </si>
  <si>
    <t>Mississippi Hub LLC</t>
  </si>
  <si>
    <t>CP07-4</t>
  </si>
  <si>
    <t>Monroe Storage Field TETCO Lateral</t>
  </si>
  <si>
    <t>Monroe Gas Storage Co. LLC</t>
  </si>
  <si>
    <t>CP07-406</t>
  </si>
  <si>
    <t>Transco Sentinel Expansion Phase I</t>
  </si>
  <si>
    <t>CP08-31</t>
  </si>
  <si>
    <t>Millennium Pipeline 2008</t>
  </si>
  <si>
    <t>Millennium Pipeline</t>
  </si>
  <si>
    <t>14,24,30</t>
  </si>
  <si>
    <t>CP98-150</t>
  </si>
  <si>
    <t>TGT Fayetteville Lateral Phase 1</t>
  </si>
  <si>
    <t>18,36</t>
  </si>
  <si>
    <t>CP07-417</t>
  </si>
  <si>
    <t>WIG Piceance Expansion Phase 1</t>
  </si>
  <si>
    <t>CP08-403</t>
  </si>
  <si>
    <t>GS Gulf Crossing Mississippi Loop</t>
  </si>
  <si>
    <t>CP07-401</t>
  </si>
  <si>
    <t>El Paso Eunice Replacement Project</t>
  </si>
  <si>
    <t>CP08-2</t>
  </si>
  <si>
    <t>CEGT Tontitown Project</t>
  </si>
  <si>
    <t>OK,AR</t>
  </si>
  <si>
    <t>CP08-69</t>
  </si>
  <si>
    <t>Hi Fields Lateral</t>
  </si>
  <si>
    <t>AL,MS</t>
  </si>
  <si>
    <t>Iroquois 08/09 Expansion Phase 2</t>
  </si>
  <si>
    <t>ET Cleburne to Tolar Extension</t>
  </si>
  <si>
    <t>ET Southern Shale</t>
  </si>
  <si>
    <t>KM Nebraska Ethanol Expansion Project</t>
  </si>
  <si>
    <t>CP08-44</t>
  </si>
  <si>
    <t>ET Katy Pipeline Expansion</t>
  </si>
  <si>
    <t>Questar Greasewood Station</t>
  </si>
  <si>
    <t>CP08-405</t>
  </si>
  <si>
    <t>TW Phoenix Lateral Project</t>
  </si>
  <si>
    <t>24,36,42</t>
  </si>
  <si>
    <t>Guardian Pipeline Expansion and Extension Project</t>
  </si>
  <si>
    <t>20,42</t>
  </si>
  <si>
    <t>CP07-8</t>
  </si>
  <si>
    <t>Northern Border Des Plaines Project</t>
  </si>
  <si>
    <t>IL,IA</t>
  </si>
  <si>
    <t>CP08-72</t>
  </si>
  <si>
    <t>Curryville Compression Expansion Project</t>
  </si>
  <si>
    <t>MoGas Energy LLC</t>
  </si>
  <si>
    <t>CP07-450</t>
  </si>
  <si>
    <t>Enterprise Sherman Extension</t>
  </si>
  <si>
    <t>Enterprise Products Partners</t>
  </si>
  <si>
    <t>TGT Fayetteville Lateral Phase 2</t>
  </si>
  <si>
    <t>AR,MS</t>
  </si>
  <si>
    <t>TGT Greenville Lateral</t>
  </si>
  <si>
    <t>Midcontinent Express Pipeline</t>
  </si>
  <si>
    <t>OK,TX,LA,MS,AL</t>
  </si>
  <si>
    <t>CP08-6</t>
  </si>
  <si>
    <t>UNH Landfill gas-to-energy project</t>
  </si>
  <si>
    <t>University New Hampshire</t>
  </si>
  <si>
    <t>CEGT Searcy Ph 2</t>
  </si>
  <si>
    <t>CP09-175</t>
  </si>
  <si>
    <t>Algonquin Kleen Energy Lateral</t>
  </si>
  <si>
    <t>CP08-462</t>
  </si>
  <si>
    <t>Tenneco Carthage Lateral Expansion</t>
  </si>
  <si>
    <t>CP08-27</t>
  </si>
  <si>
    <t>Kinder Morgan Louisiana Pipeline</t>
  </si>
  <si>
    <t>CP06-449</t>
  </si>
  <si>
    <t>Bayou Choctaw Storage Headers</t>
  </si>
  <si>
    <t>PetroLogistics Natural Gas Storage</t>
  </si>
  <si>
    <t>CP07-428</t>
  </si>
  <si>
    <t>KM REX-East Leg 1</t>
  </si>
  <si>
    <t>MO,IN,OH</t>
  </si>
  <si>
    <t>CP07-208</t>
  </si>
  <si>
    <t>CEGT Long Lake Compressor Station Project</t>
  </si>
  <si>
    <t>CP08-455</t>
  </si>
  <si>
    <t>WIG Douglas Expansion Project</t>
  </si>
  <si>
    <t>CP08-468</t>
  </si>
  <si>
    <t>CGT 2008 Appalachian Expansion</t>
  </si>
  <si>
    <t>CP08-85</t>
  </si>
  <si>
    <t>MarkWest Arkoma Connector Pipeline Project</t>
  </si>
  <si>
    <t>MarkWest Pioneer LLC</t>
  </si>
  <si>
    <t>CP08-404</t>
  </si>
  <si>
    <t>Monroe Storage Field TCP Lateral</t>
  </si>
  <si>
    <t>MichCon Sumpter Extension Pipeline Project</t>
  </si>
  <si>
    <t>MSPC U-15346</t>
  </si>
  <si>
    <t>Greyhawk North Lateral Phase I</t>
  </si>
  <si>
    <t>Wycoff Gas Storage Co</t>
  </si>
  <si>
    <t>CP03-33</t>
  </si>
  <si>
    <t>Gulf Crossing Pipeline Project</t>
  </si>
  <si>
    <t>Gulf Crossing Pipeline</t>
  </si>
  <si>
    <t>OK,TX,LA</t>
  </si>
  <si>
    <t>CP07-398</t>
  </si>
  <si>
    <t>Fitchburg Expansion Project</t>
  </si>
  <si>
    <t>CP08-63</t>
  </si>
  <si>
    <t>ET Texas Independence Pipeline</t>
  </si>
  <si>
    <t>Energy Transfer Partners LP</t>
  </si>
  <si>
    <t>WB Grasslands Expansion III</t>
  </si>
  <si>
    <t>CP09-39</t>
  </si>
  <si>
    <t>Kia Motor Lateral</t>
  </si>
  <si>
    <t>City of LaGrange</t>
  </si>
  <si>
    <t>Algonquin J-2 Loop</t>
  </si>
  <si>
    <t>CP08-256</t>
  </si>
  <si>
    <t>WIG Piceance Expansion Phase 2</t>
  </si>
  <si>
    <t>TGT Midland Storage Lateral Exp</t>
  </si>
  <si>
    <t>CP07-405</t>
  </si>
  <si>
    <t>Viking Fargo Lateral Expansion</t>
  </si>
  <si>
    <t>CP09-69</t>
  </si>
  <si>
    <t>CGT Eastern Market Expansion</t>
  </si>
  <si>
    <t>26,36</t>
  </si>
  <si>
    <t>CP07-367</t>
  </si>
  <si>
    <t>Vector Athens (ACS) Expansion</t>
  </si>
  <si>
    <t>CP08-29</t>
  </si>
  <si>
    <t>TETCO Northern Bridge Project</t>
  </si>
  <si>
    <t>OH,WV,PA</t>
  </si>
  <si>
    <t>CP08-100</t>
  </si>
  <si>
    <t>CP08-65</t>
  </si>
  <si>
    <t>Dominion Quantico Compression Expansion</t>
  </si>
  <si>
    <t>CP07-31</t>
  </si>
  <si>
    <t>Dominion Utica 7 Project</t>
  </si>
  <si>
    <t>CP08-45</t>
  </si>
  <si>
    <t>Iroquois 08/09 Expansion Phase 3</t>
  </si>
  <si>
    <t>Transco Sentinel Expansion Phase 2</t>
  </si>
  <si>
    <t>NWPL Colorado Hub Connection Project (CHC)</t>
  </si>
  <si>
    <t>CP08-477</t>
  </si>
  <si>
    <t>KM REX/NGPL Joint Project Phase 2</t>
  </si>
  <si>
    <t>KM REX/NGPL Phase 1</t>
  </si>
  <si>
    <t>WY,KS,IA</t>
  </si>
  <si>
    <t>KM REX-East Leg 2</t>
  </si>
  <si>
    <t>Hampton Roads Crossing (HRX)</t>
  </si>
  <si>
    <t>Virginia Natural Gas</t>
  </si>
  <si>
    <t>Overthrust Compression Expansion Project</t>
  </si>
  <si>
    <t>CP09-76</t>
  </si>
  <si>
    <t>TGT Greenville Lateral Expansion</t>
  </si>
  <si>
    <t>CP08-467</t>
  </si>
  <si>
    <t>T.W. Phillips Bionol Clearfield Pipeline Proj</t>
  </si>
  <si>
    <t>T.W. Phillips Pipeline Corp</t>
  </si>
  <si>
    <t>CP09-3</t>
  </si>
  <si>
    <t>Haynesville Expansion Project</t>
  </si>
  <si>
    <t>Regency Energy Partners LP</t>
  </si>
  <si>
    <t>TGT Fayetteville Lateral Phase 3</t>
  </si>
  <si>
    <t>Red River Lateral</t>
  </si>
  <si>
    <t>CEGT Carthage/Perryville (Line CP) Phase IV</t>
  </si>
  <si>
    <t>CP09-29</t>
  </si>
  <si>
    <t>Prairie Rose Header Pipeline</t>
  </si>
  <si>
    <t>Pecan Pipeline Co</t>
  </si>
  <si>
    <t>SONAT Elba Express III</t>
  </si>
  <si>
    <t>Elba Express Pipeline</t>
  </si>
  <si>
    <t>CP06-470</t>
  </si>
  <si>
    <t>Transco Elba Express Interconnects - Georgia</t>
  </si>
  <si>
    <t>CP09-88</t>
  </si>
  <si>
    <t>Transco Elba Express Interconnects -South Carolina</t>
  </si>
  <si>
    <t>North Baja Yuma Lateral</t>
  </si>
  <si>
    <t>MX,AZ</t>
  </si>
  <si>
    <t>CP08-152</t>
  </si>
  <si>
    <t>Dominion Rural Valley Project</t>
  </si>
  <si>
    <t>CP09-10</t>
  </si>
  <si>
    <t>Mainline 2010 System Expansion</t>
  </si>
  <si>
    <t>WY,NV</t>
  </si>
  <si>
    <t>CP08-429</t>
  </si>
  <si>
    <t>Transco Mobile Bay South Expansion</t>
  </si>
  <si>
    <t>CP08-476</t>
  </si>
  <si>
    <t>CGT Cobb Expansion Project</t>
  </si>
  <si>
    <t>NiSource Gas Transmission &amp; Storage</t>
  </si>
  <si>
    <t>CP09-437</t>
  </si>
  <si>
    <t>Midcontinent Express Pipeline Expansion</t>
  </si>
  <si>
    <t>CP09-56</t>
  </si>
  <si>
    <t>Enterprise Wilson Storage Link</t>
  </si>
  <si>
    <t>Wilson Gas Storage Facility</t>
  </si>
  <si>
    <t>Transco 85 North Expansion Phase I</t>
  </si>
  <si>
    <t>CP09-57</t>
  </si>
  <si>
    <t>Enterprise Trinity River Supply Lateral</t>
  </si>
  <si>
    <t>Egan Storage Header Exp</t>
  </si>
  <si>
    <t>Spectra Energy</t>
  </si>
  <si>
    <t>CP07-88</t>
  </si>
  <si>
    <t>REX Meeker to Cheyenne Expansion Compressor</t>
  </si>
  <si>
    <t>CP09-58</t>
  </si>
  <si>
    <t>Pratt Compressor Upgrade</t>
  </si>
  <si>
    <t>WV,PA</t>
  </si>
  <si>
    <t>CP10-46</t>
  </si>
  <si>
    <t>Delta Lateral Project</t>
  </si>
  <si>
    <t>CP09-237</t>
  </si>
  <si>
    <t>Eshore Parkesburg Expansion</t>
  </si>
  <si>
    <t>Eastern Shore Parkesburg Line</t>
  </si>
  <si>
    <t>CP10-76</t>
  </si>
  <si>
    <t>Dominion Hub II Project</t>
  </si>
  <si>
    <t>CP09-83</t>
  </si>
  <si>
    <t>Haynesville/Perryville Expansion</t>
  </si>
  <si>
    <t>CP09-420</t>
  </si>
  <si>
    <t>Dominion Hub III Project</t>
  </si>
  <si>
    <t>PA,WV</t>
  </si>
  <si>
    <t>CP09-18</t>
  </si>
  <si>
    <t>ANR Wisconsin Project Expansion</t>
  </si>
  <si>
    <t>CP08-465</t>
  </si>
  <si>
    <t>Dominion Hub I Project</t>
  </si>
  <si>
    <t>CP08-33</t>
  </si>
  <si>
    <t>Bi-directional Pipeline Conversion</t>
  </si>
  <si>
    <t>CP08-436</t>
  </si>
  <si>
    <t>2010 System Enhancement Project</t>
  </si>
  <si>
    <t>CP10-13</t>
  </si>
  <si>
    <t>Algonquin East-to-West (EW2) Expansion</t>
  </si>
  <si>
    <t>CP08-420</t>
  </si>
  <si>
    <t>Gill Ranch Storage Lateral</t>
  </si>
  <si>
    <t>Gill Ranch Storage LLC</t>
  </si>
  <si>
    <t>Monroe Pipeline Project</t>
  </si>
  <si>
    <t>City of Monroe</t>
  </si>
  <si>
    <t>NNG Northern Lights 2010 Zone EF Expansion</t>
  </si>
  <si>
    <t>CP09-11</t>
  </si>
  <si>
    <t>NWPL Sundance Trail Expansion</t>
  </si>
  <si>
    <t>CO,UT,WY</t>
  </si>
  <si>
    <t>CP09-415</t>
  </si>
  <si>
    <t>Diamond Mountain Compressor Station Project.</t>
  </si>
  <si>
    <t>CP09-449</t>
  </si>
  <si>
    <t>TECO SeaCoast Pipeline Project</t>
  </si>
  <si>
    <t>SeaCoast Gas Transmission LLC</t>
  </si>
  <si>
    <t>CIG Raton Basin 2010 Expansion</t>
  </si>
  <si>
    <t>CP09-464</t>
  </si>
  <si>
    <t>ETC Tiger Pipeline Project</t>
  </si>
  <si>
    <t>ETC Tiger Pipeline, LLC</t>
  </si>
  <si>
    <t>CP09-460</t>
  </si>
  <si>
    <t>Fayetteville Express Pipeline</t>
  </si>
  <si>
    <t>CP09-433</t>
  </si>
  <si>
    <t>South System Expansion III Phase 1</t>
  </si>
  <si>
    <t>CP09-36</t>
  </si>
  <si>
    <t>Chippewa Export Permit</t>
  </si>
  <si>
    <t>NY,ON</t>
  </si>
  <si>
    <t>CP10-136</t>
  </si>
  <si>
    <t>Bison Pipeline Project</t>
  </si>
  <si>
    <t>Bison Pipeline LLC</t>
  </si>
  <si>
    <t>CP09-161</t>
  </si>
  <si>
    <t>Maine Line 133 Loop Expansion</t>
  </si>
  <si>
    <t>CP10-3</t>
  </si>
  <si>
    <t>FGT Phase VIII Expansion</t>
  </si>
  <si>
    <t>24,30,36,42</t>
  </si>
  <si>
    <t>CP09-17</t>
  </si>
  <si>
    <t>Eagle Ford Chisholm Pipeline</t>
  </si>
  <si>
    <t>Eagle Ford Dos Hermanas Pipeline</t>
  </si>
  <si>
    <t>Golden Pass Pipeline</t>
  </si>
  <si>
    <t>CP04-400</t>
  </si>
  <si>
    <t>Franklin to Hastings Expansion</t>
  </si>
  <si>
    <t>Kinder Morgan Interstate Gas Transmission</t>
  </si>
  <si>
    <t>CP10-472</t>
  </si>
  <si>
    <t>Gulfstream Pipeline Phase 5</t>
  </si>
  <si>
    <t>CP10-4</t>
  </si>
  <si>
    <t>North Fork Pipeline</t>
  </si>
  <si>
    <t>Anchor Point Energy LLC</t>
  </si>
  <si>
    <t>Transco 85 North Expansion Phase 2</t>
  </si>
  <si>
    <t>AL,GA,SC,NC</t>
  </si>
  <si>
    <t>AIRPORT II COMPRESSION</t>
  </si>
  <si>
    <t>CP10-502</t>
  </si>
  <si>
    <t>Mobile Bay South II Expansion Project</t>
  </si>
  <si>
    <t>CP10-21</t>
  </si>
  <si>
    <t>Joint Pipeline Expansion (SESH) Project</t>
  </si>
  <si>
    <t>42,36</t>
  </si>
  <si>
    <t>CP09-40</t>
  </si>
  <si>
    <t>South System Expansion III Phase 2</t>
  </si>
  <si>
    <t>Hot Spring Lateral Project</t>
  </si>
  <si>
    <t>CP10-471</t>
  </si>
  <si>
    <t>ETC Tiger Pipeline (Louisiana) Expansion</t>
  </si>
  <si>
    <t>CP10-459</t>
  </si>
  <si>
    <t>Ruby Pipeline Project</t>
  </si>
  <si>
    <t>Ruby Pipeline LLC</t>
  </si>
  <si>
    <t>WY,UT,NV,OR</t>
  </si>
  <si>
    <t>CP09-54</t>
  </si>
  <si>
    <t>TEMAX/TIME III</t>
  </si>
  <si>
    <t>CP09-68</t>
  </si>
  <si>
    <t>Northeastern Tennessee Project</t>
  </si>
  <si>
    <t>CP10-89</t>
  </si>
  <si>
    <t>Paiute South Tahoe Lateral</t>
  </si>
  <si>
    <t>CP10-41</t>
  </si>
  <si>
    <t>FGT Mobile Bay Lateral Expansion</t>
  </si>
  <si>
    <t>CP09-455</t>
  </si>
  <si>
    <t>Gulf LNG Pipeline</t>
  </si>
  <si>
    <t>Gulf LNG Pipeline LLC</t>
  </si>
  <si>
    <t>CP06-12/13/14</t>
  </si>
  <si>
    <t>Pascagoula Expansion Project</t>
  </si>
  <si>
    <t>Pascagoula Supply Line</t>
  </si>
  <si>
    <t>CP09-456</t>
  </si>
  <si>
    <t>Apex Expansion Project</t>
  </si>
  <si>
    <t>WY,UT,NV</t>
  </si>
  <si>
    <t>CP10-14</t>
  </si>
  <si>
    <t>Rich Eagle Ford Mainline Expansion I</t>
  </si>
  <si>
    <t>NFGS Line N Projects</t>
  </si>
  <si>
    <t>CP10-457</t>
  </si>
  <si>
    <t>Princeton Lateral Project</t>
  </si>
  <si>
    <t>CP10-468</t>
  </si>
  <si>
    <t>300 Line Expansion Project</t>
  </si>
  <si>
    <t>CP09-444</t>
  </si>
  <si>
    <t>Acadian Haynesville Extension</t>
  </si>
  <si>
    <t>30, 36, 42</t>
  </si>
  <si>
    <t>North and South Expansion Project</t>
  </si>
  <si>
    <t>CP10-194</t>
  </si>
  <si>
    <t>Clarence Compressor</t>
  </si>
  <si>
    <t>CP10-465</t>
  </si>
  <si>
    <t>Tioga County Extension Project</t>
  </si>
  <si>
    <t>CP10-493</t>
  </si>
  <si>
    <t>Bobcat Storage Expansion</t>
  </si>
  <si>
    <t>CP09-19</t>
  </si>
  <si>
    <t>Pine Prairie Chalk Line Loop</t>
  </si>
  <si>
    <t>Ryckman Storage Lateral</t>
  </si>
  <si>
    <t>Ryckman Creek Resources</t>
  </si>
  <si>
    <t>CP11-24</t>
  </si>
  <si>
    <t>Jones Island Landfill Gas Project</t>
  </si>
  <si>
    <t>Milwaukee Metropolitan Sewerage</t>
  </si>
  <si>
    <t>East Cheyenne Storage Header</t>
  </si>
  <si>
    <t>Merchant Energy Partners LLC</t>
  </si>
  <si>
    <t>CP10-34</t>
  </si>
  <si>
    <t>Bayonne Delivery Lateral Project</t>
  </si>
  <si>
    <t>14,20</t>
  </si>
  <si>
    <t>CP09-417</t>
  </si>
  <si>
    <t>Aguirre LNG Pipeline</t>
  </si>
  <si>
    <t>EcoElectrica</t>
  </si>
  <si>
    <t>PR</t>
  </si>
  <si>
    <t>CP95-35</t>
  </si>
  <si>
    <t>Mountain Pass Lateral</t>
  </si>
  <si>
    <t>CP11-46</t>
  </si>
  <si>
    <t>Transco Mid-South Expansion Phase 1</t>
  </si>
  <si>
    <t>CP11-18</t>
  </si>
  <si>
    <t>Progress Energy Wayne County</t>
  </si>
  <si>
    <t>Piedmont Natural Gas</t>
  </si>
  <si>
    <t>South System Expansion III Phase 3</t>
  </si>
  <si>
    <t>Sunrise Project</t>
  </si>
  <si>
    <t>CP11-68</t>
  </si>
  <si>
    <t>Stateline Pipeline Project</t>
  </si>
  <si>
    <t>MDU Resources Group</t>
  </si>
  <si>
    <t>Mississippi Hub Storage Phase 2</t>
  </si>
  <si>
    <t>CP09-110</t>
  </si>
  <si>
    <t>Appalachian Gateway Project</t>
  </si>
  <si>
    <t>20,24,30</t>
  </si>
  <si>
    <t>CP10-448</t>
  </si>
  <si>
    <t>Station 230C Project</t>
  </si>
  <si>
    <t>CP11-133</t>
  </si>
  <si>
    <t>Philadelphia Lateral Expansion Project</t>
  </si>
  <si>
    <t>CP11-508</t>
  </si>
  <si>
    <t>Northeast Supply Diversification Project</t>
  </si>
  <si>
    <t>CP11-30</t>
  </si>
  <si>
    <t>Ellisburg to Craigs Project</t>
  </si>
  <si>
    <t>CP11-41</t>
  </si>
  <si>
    <t>Line N 2012 Expansion</t>
  </si>
  <si>
    <t>CP11-512</t>
  </si>
  <si>
    <t>Northeast Expansion Project</t>
  </si>
  <si>
    <t>CP11-39</t>
  </si>
  <si>
    <t>Northern Access Expansion Project</t>
  </si>
  <si>
    <t>CP11-128</t>
  </si>
  <si>
    <t>TETCO TEAM 2012 Expansion</t>
  </si>
  <si>
    <t>CP11-67</t>
  </si>
  <si>
    <t>Blacksville Compressor Station Project</t>
  </si>
  <si>
    <t>CP12-13</t>
  </si>
  <si>
    <t>Marshfield Reduction Project</t>
  </si>
  <si>
    <t>CP11-539</t>
  </si>
  <si>
    <t>North Seattle Delivery Lateral Expansion</t>
  </si>
  <si>
    <t>Puget Sound Energy</t>
  </si>
  <si>
    <t>CP11-520</t>
  </si>
  <si>
    <t>Inergy Marc I Hub Line Project</t>
  </si>
  <si>
    <t>CP10-480</t>
  </si>
  <si>
    <t>2011 system expansion</t>
  </si>
  <si>
    <t>6,10</t>
  </si>
  <si>
    <t>CP11-333</t>
  </si>
  <si>
    <t>Bluewater Gas Storage Link</t>
  </si>
  <si>
    <t>CP12-51</t>
  </si>
  <si>
    <t>Cecil County Expansion</t>
  </si>
  <si>
    <t>CP11-303</t>
  </si>
  <si>
    <t>Moss Bluff 2011 Storage Header</t>
  </si>
  <si>
    <t>CP08-387</t>
  </si>
  <si>
    <t>Rich Eagle Ford Mainline Expansion II</t>
  </si>
  <si>
    <t>Driver Residue Pipeline</t>
  </si>
  <si>
    <t>Atlas Pipeline Mid-Continent WestTex</t>
  </si>
  <si>
    <t>CP12-468</t>
  </si>
  <si>
    <t>Mid-Atlantic Connector Expansion</t>
  </si>
  <si>
    <t>CP11-31</t>
  </si>
  <si>
    <t>Willcox Lateral 2013 Expansion Project</t>
  </si>
  <si>
    <t>CP12-6</t>
  </si>
  <si>
    <t>Cadeville Storage Headers</t>
  </si>
  <si>
    <t>Cadeville Gas Storage LLC</t>
  </si>
  <si>
    <t>CP10-16</t>
  </si>
  <si>
    <t>Perryville Storage Laterals</t>
  </si>
  <si>
    <t>Perryville Gas Storage LLC</t>
  </si>
  <si>
    <t>CP09-418</t>
  </si>
  <si>
    <t>Eagle Ford Midstream Expansion</t>
  </si>
  <si>
    <t>NET Midstream LLC</t>
  </si>
  <si>
    <t>Tres Palacios Copano Interconnect</t>
  </si>
  <si>
    <t>Tres Palacios Gas Storage LLC</t>
  </si>
  <si>
    <t>CP12-36</t>
  </si>
  <si>
    <t>Minisink Compressor Project</t>
  </si>
  <si>
    <t>CP11-515</t>
  </si>
  <si>
    <t>Transco Mid-South Expansion Phase 2</t>
  </si>
  <si>
    <t>Norte Crossing Project</t>
  </si>
  <si>
    <t>CP12-96</t>
  </si>
  <si>
    <t>Samalayuca Crossing</t>
  </si>
  <si>
    <t>CP12-74</t>
  </si>
  <si>
    <t>Tioga Lateral Project</t>
  </si>
  <si>
    <t>CP12-50</t>
  </si>
  <si>
    <t>JL 47 Loop Project</t>
  </si>
  <si>
    <t>CP13-19</t>
  </si>
  <si>
    <t>MPP Project</t>
  </si>
  <si>
    <t>CP12-28</t>
  </si>
  <si>
    <t>South Seattle Delivery Lateral Expansion</t>
  </si>
  <si>
    <t>CP12-471</t>
  </si>
  <si>
    <t>VEPCO-Warren County Project</t>
  </si>
  <si>
    <t>CP11-490</t>
  </si>
  <si>
    <t>Tioga Area Expansion Project</t>
  </si>
  <si>
    <t>CP12-19</t>
  </si>
  <si>
    <t>Northeast Supply Link Project</t>
  </si>
  <si>
    <t>CP12-30</t>
  </si>
  <si>
    <t>Greenspring Expansion Project</t>
  </si>
  <si>
    <t>DE</t>
  </si>
  <si>
    <t>CP12-461</t>
  </si>
  <si>
    <t>Sabinsville to Morrisville Project</t>
  </si>
  <si>
    <t>CP12-20</t>
  </si>
  <si>
    <t>NJ-NY Project</t>
  </si>
  <si>
    <t>CP11-56</t>
  </si>
  <si>
    <t>North Elko Pipeline Project</t>
  </si>
  <si>
    <t>Prospector Pipeline</t>
  </si>
  <si>
    <t>Northeast Upgrade Project</t>
  </si>
  <si>
    <t>CP11-161</t>
  </si>
  <si>
    <t>High Plains 2013 Expansion Project</t>
  </si>
  <si>
    <t>CP12-496</t>
  </si>
  <si>
    <t>Hancock compressor project</t>
  </si>
  <si>
    <t>CP13-14</t>
  </si>
  <si>
    <t>Mier-Monterrey Expansion 2014</t>
  </si>
  <si>
    <t>Utica Backhaul Transportation</t>
  </si>
  <si>
    <t>OH,KY,TN,AL,MS</t>
  </si>
  <si>
    <t>Pony Express Pipeline Conversion Project</t>
  </si>
  <si>
    <t>WY,CO,NE,KS</t>
  </si>
  <si>
    <t>CP12-495</t>
  </si>
  <si>
    <t>Panda Power Lateral Project</t>
  </si>
  <si>
    <t>CP13-64</t>
  </si>
  <si>
    <t>Seneca lateral</t>
  </si>
  <si>
    <t>CP13-539</t>
  </si>
  <si>
    <t>Lucerne pipeline</t>
  </si>
  <si>
    <t>DCP Midstream</t>
  </si>
  <si>
    <t>CP13-509</t>
  </si>
  <si>
    <t>West Leg 2014 Expansion</t>
  </si>
  <si>
    <t>CP13-528</t>
  </si>
  <si>
    <t>Giles County Project</t>
  </si>
  <si>
    <t>CP13-125</t>
  </si>
  <si>
    <t>White Oak Lateral Project</t>
  </si>
  <si>
    <t>CP13-498</t>
  </si>
  <si>
    <t>Southeast Market Expansion</t>
  </si>
  <si>
    <t>CP13-96</t>
  </si>
  <si>
    <t>Cherokee Natural Gas Pipeline Project</t>
  </si>
  <si>
    <t>XcelEnergy</t>
  </si>
  <si>
    <t>Sierrita Pipeline Project</t>
  </si>
  <si>
    <t>Sierrita Gas Pipeline</t>
  </si>
  <si>
    <t>CP13-73/74</t>
  </si>
  <si>
    <t>Line 1570 Project</t>
  </si>
  <si>
    <t>CP13-478</t>
  </si>
  <si>
    <t>Rose Lake Expansion Project</t>
  </si>
  <si>
    <t>CP13-3</t>
  </si>
  <si>
    <t>West Side Expansion Project (Smithfield III)</t>
  </si>
  <si>
    <t>PA,WV,KY</t>
  </si>
  <si>
    <t>CP13-477</t>
  </si>
  <si>
    <t>Line MB extension project</t>
  </si>
  <si>
    <t>CP13-8</t>
  </si>
  <si>
    <t>Eagle Ford Shale Pipeline System Expansion</t>
  </si>
  <si>
    <t>NET Mexico Pipeline</t>
  </si>
  <si>
    <t>CP13-482</t>
  </si>
  <si>
    <t>Natrium to Market Project</t>
  </si>
  <si>
    <t>CP13-13</t>
  </si>
  <si>
    <t>Northeast Connector</t>
  </si>
  <si>
    <t>CP13-132</t>
  </si>
  <si>
    <t>TETCO TEAM 2014 Expansion</t>
  </si>
  <si>
    <t>CP13-84</t>
  </si>
  <si>
    <t>TETCO Supply Expansion Project</t>
  </si>
  <si>
    <t>Nueces Crossover Pipeline</t>
  </si>
  <si>
    <t>Kingsport Expansion</t>
  </si>
  <si>
    <t>CP13-534</t>
  </si>
  <si>
    <t>Junction Platform Project</t>
  </si>
  <si>
    <t>CP12-516</t>
  </si>
  <si>
    <t>Woodbridge lateral</t>
  </si>
  <si>
    <t>CP14-18</t>
  </si>
  <si>
    <t>Mobile Bay South III Expansion Project</t>
  </si>
  <si>
    <t>CP13-523</t>
  </si>
  <si>
    <t>Creole Trail Expansion Project 1</t>
  </si>
  <si>
    <t>CP12-351</t>
  </si>
  <si>
    <t>Lebanon lateral project</t>
  </si>
  <si>
    <t>Transco Rockaway Delivery Project</t>
  </si>
  <si>
    <t>CP13-36</t>
  </si>
  <si>
    <t>Edinburg Lateral</t>
  </si>
  <si>
    <t>Houston Pipe Line</t>
  </si>
  <si>
    <t>CP14-13</t>
  </si>
  <si>
    <t>Virginia Southside Expansion</t>
  </si>
  <si>
    <t>CP13-30</t>
  </si>
  <si>
    <t>Uniontown to Gas City Expansion Project (U2GC) (bi-directional)</t>
  </si>
  <si>
    <t>PA,OH,IN</t>
  </si>
  <si>
    <t>CP14-104</t>
  </si>
  <si>
    <t>Zone 3 East-to-West Project</t>
  </si>
  <si>
    <t>OH,IN,IL</t>
  </si>
  <si>
    <t>CP14-498</t>
  </si>
  <si>
    <t>Line N West Side Expansion and Modernization Project</t>
  </si>
  <si>
    <t>CP14-70</t>
  </si>
  <si>
    <t>East Side Expansion Project</t>
  </si>
  <si>
    <t>PA,NY,NJ</t>
  </si>
  <si>
    <t>CP14-17</t>
  </si>
  <si>
    <t>Niagara Expansion Project</t>
  </si>
  <si>
    <t>NY,CN</t>
  </si>
  <si>
    <t>CP14-88</t>
  </si>
  <si>
    <t>2015 Elko Area Expansion Project</t>
  </si>
  <si>
    <t>CP14-509</t>
  </si>
  <si>
    <t>Sulphur Springs Compression Project</t>
  </si>
  <si>
    <t>CP14-514</t>
  </si>
  <si>
    <t>Columbia Pipeline</t>
  </si>
  <si>
    <t>West Leg 2015 Expansion</t>
  </si>
  <si>
    <t>CP15-61</t>
  </si>
  <si>
    <t>Broad Run Flexibility Project</t>
  </si>
  <si>
    <t>WV,KY</t>
  </si>
  <si>
    <t>Carty Lateral Project</t>
  </si>
  <si>
    <t>CP12-494</t>
  </si>
  <si>
    <t>Tuscarora Lateral Project</t>
  </si>
  <si>
    <t>CP14-112</t>
  </si>
  <si>
    <t>SESH Expansion Project</t>
  </si>
  <si>
    <t>CP14-87</t>
  </si>
  <si>
    <t>(SEML) Southeast Mainline System Reversal</t>
  </si>
  <si>
    <t>IN,KY,TN,MS,AR,LA</t>
  </si>
  <si>
    <t>Edgemoor Compressor Station</t>
  </si>
  <si>
    <t>Dominion Carolina Gas Transmission</t>
  </si>
  <si>
    <t>CP14-97</t>
  </si>
  <si>
    <t>Ohio Pipeline Energy Network</t>
  </si>
  <si>
    <t>OH,KY,TN,AL,MS,LA</t>
  </si>
  <si>
    <t>CP14-68</t>
  </si>
  <si>
    <t>Northern Access 2015 Project</t>
  </si>
  <si>
    <t>CP14-100</t>
  </si>
  <si>
    <t>Leidy Southeast Expansion</t>
  </si>
  <si>
    <t>CP13-551</t>
  </si>
  <si>
    <t>Roadrunner Gas Transmission phase 1</t>
  </si>
  <si>
    <t>Roadrunner Gas Transmission</t>
  </si>
  <si>
    <t>CP15-161</t>
  </si>
  <si>
    <t>Malaga Lateral Project</t>
  </si>
  <si>
    <t>CP16-11</t>
  </si>
  <si>
    <t>Ohio-Louisiana Access project</t>
  </si>
  <si>
    <t>OH,IN,KY,TN,MS,LA</t>
  </si>
  <si>
    <t>CP14-553</t>
  </si>
  <si>
    <t>St. Charles Project</t>
  </si>
  <si>
    <t>CP15-22</t>
  </si>
  <si>
    <t>Southern Indiana Market Project</t>
  </si>
  <si>
    <t>KY,IN</t>
  </si>
  <si>
    <t>CP15-14</t>
  </si>
  <si>
    <t>Silo Pipeline Project</t>
  </si>
  <si>
    <t>Kaiser-Frontier Midstream</t>
  </si>
  <si>
    <t>CP15-26</t>
  </si>
  <si>
    <t>TETCO Capacity Expansion Project</t>
  </si>
  <si>
    <t>CP16-5</t>
  </si>
  <si>
    <t>Rock Springs Expansion</t>
  </si>
  <si>
    <t>CP14-504</t>
  </si>
  <si>
    <t>Western Kentucky Lateral Project</t>
  </si>
  <si>
    <t>CP15-105</t>
  </si>
  <si>
    <t>Loudon Expansion Project</t>
  </si>
  <si>
    <t>CP15-91</t>
  </si>
  <si>
    <t>Zone 3 Expansion</t>
  </si>
  <si>
    <t>CP14-493</t>
  </si>
  <si>
    <t>Utica Access Project</t>
  </si>
  <si>
    <t>CP15-87</t>
  </si>
  <si>
    <t>Ohio Valley Connector</t>
  </si>
  <si>
    <t>WV,OH</t>
  </si>
  <si>
    <t>CP15-41</t>
  </si>
  <si>
    <t>Roadrunner Gas Transmission phase 2</t>
  </si>
  <si>
    <t>WesTex Expansion</t>
  </si>
  <si>
    <t>ONEOK WesTex Pipeline</t>
  </si>
  <si>
    <t>70-100</t>
  </si>
  <si>
    <t>Gulf Markets Expansion Phase 1 (bi-directional)</t>
  </si>
  <si>
    <t>PA,WV,OH,KY,TN,AL,MS,LA</t>
  </si>
  <si>
    <t>CP15-90</t>
  </si>
  <si>
    <t>Clarington Project</t>
  </si>
  <si>
    <t>CP14-496</t>
  </si>
  <si>
    <t>Chicago Market Expansion Project Phase 1</t>
  </si>
  <si>
    <t>CP15-505</t>
  </si>
  <si>
    <t>Columbia to Eastover Pipeline</t>
  </si>
  <si>
    <t>CP15-504</t>
  </si>
  <si>
    <t>Lebanon West II</t>
  </si>
  <si>
    <t>CP14-555</t>
  </si>
  <si>
    <t>Salem Lateral Project</t>
  </si>
  <si>
    <t>CP14-522</t>
  </si>
  <si>
    <t>Algonquin Incremental Market (AIM)</t>
  </si>
  <si>
    <t>NJ,NY,CT,RI,MA</t>
  </si>
  <si>
    <t>CP14-96</t>
  </si>
  <si>
    <t>Majority of AIM project placed into service in October 2016. Last remaining facilities in service by Jan. 7, 2017.  EIA categorized all 342 Mmcf/d of project as completed in 2016 .</t>
  </si>
  <si>
    <t>Pipeline Zone 3 Capacity Enhancement</t>
  </si>
  <si>
    <t>OH,IN,IL,MO</t>
  </si>
  <si>
    <t>CP15-137</t>
  </si>
  <si>
    <t xml:space="preserve">Rockies Express Zone 3 reversal was mostly in service in December 2016. Small portion went in to service Jan. 6, 2017. EIA categorized all 800 Mmcf/d as completed in 2016. </t>
  </si>
  <si>
    <t>Creole Trail Expansion Project 2</t>
  </si>
  <si>
    <t>CP13-553</t>
  </si>
  <si>
    <t>EEC Modification Project</t>
  </si>
  <si>
    <t>Elba Express Co</t>
  </si>
  <si>
    <t>CP14-115</t>
  </si>
  <si>
    <t>CP16-6</t>
  </si>
  <si>
    <t>Gulf Trace Expansion Project</t>
  </si>
  <si>
    <t>CP15-29</t>
  </si>
  <si>
    <t>Connect Transco to LNG demand in Texas</t>
  </si>
  <si>
    <t>UGI Sunbury Pipeline</t>
  </si>
  <si>
    <t>UGI Energy Services</t>
  </si>
  <si>
    <t>CP15-525</t>
  </si>
  <si>
    <t>Comanche Trail Pipeline</t>
  </si>
  <si>
    <t>Comanche Trail Pipeline LLC</t>
  </si>
  <si>
    <t>CP15-503</t>
  </si>
  <si>
    <t>Dominion Keys Energy Center</t>
  </si>
  <si>
    <t>CP15-24</t>
  </si>
  <si>
    <t>Feeds Dominion Cove Point for Keys Energy Project</t>
  </si>
  <si>
    <t>Northern Supply Access Project</t>
  </si>
  <si>
    <t>CP15-513</t>
  </si>
  <si>
    <t>White Oak Mainline Expansion Project</t>
  </si>
  <si>
    <t>CP15-18</t>
  </si>
  <si>
    <t>Keys Energy Project</t>
  </si>
  <si>
    <t>Cameron Pipeline Expansion</t>
  </si>
  <si>
    <t>Sempra LNG</t>
  </si>
  <si>
    <t>CP13-27, CP16-76</t>
  </si>
  <si>
    <t>Natchez Pipeline Project (Midla)</t>
  </si>
  <si>
    <t>American Midstream (MidLa)</t>
  </si>
  <si>
    <t>CP15-523</t>
  </si>
  <si>
    <t>Trans-Pecos Pipeline</t>
  </si>
  <si>
    <t>Trans-Pecos Pipeline LLC</t>
  </si>
  <si>
    <t>CP15-500</t>
  </si>
  <si>
    <t>Transco Dalton Expansion Project</t>
  </si>
  <si>
    <t>CP15-117</t>
  </si>
  <si>
    <t>Gaines County Crossover Compressor Station</t>
  </si>
  <si>
    <t>CP15-552</t>
  </si>
  <si>
    <t>Jacksonville Expansion Project</t>
  </si>
  <si>
    <t>CP15-144</t>
  </si>
  <si>
    <t>Nautilus Gas Gathering System</t>
  </si>
  <si>
    <t>Crestwood Permian Basin</t>
  </si>
  <si>
    <t>Takeaway capacity out of Permian</t>
  </si>
  <si>
    <t>Hillabee Expansion phase 1</t>
  </si>
  <si>
    <t>Sabal Trail Project Phase I</t>
  </si>
  <si>
    <t>Spectra Energy Corp/NextEra Energy/Duke Energy</t>
  </si>
  <si>
    <t>CP15-17</t>
  </si>
  <si>
    <t>Florida Southeast Connection</t>
  </si>
  <si>
    <t>NextEra Energy</t>
  </si>
  <si>
    <t>CP14-554</t>
  </si>
  <si>
    <t>System Reliability Project</t>
  </si>
  <si>
    <t>CP15-498</t>
  </si>
  <si>
    <t>Lebanon Extension Project</t>
  </si>
  <si>
    <t>CP16-3</t>
  </si>
  <si>
    <t>Gulf Markets Expansion Phase 2 (bi-directional)</t>
  </si>
  <si>
    <t>Susquehanna West Project</t>
  </si>
  <si>
    <t>CP15-148</t>
  </si>
  <si>
    <t>Panhandle Backhaul Project</t>
  </si>
  <si>
    <t>CP15-94</t>
  </si>
  <si>
    <t>Dependent on completion of Rover Phase 2</t>
  </si>
  <si>
    <t xml:space="preserve">https://www.kindermorgan.com/business/gas_pipelines/central/gulfcoast/ </t>
  </si>
  <si>
    <t>Trunkline Backhaul Project</t>
  </si>
  <si>
    <t>IL,KY,TN,MS</t>
  </si>
  <si>
    <t>CP15-96</t>
  </si>
  <si>
    <t>Rover Pipeline Project Phase 1</t>
  </si>
  <si>
    <t>ET Rover Pipeline</t>
  </si>
  <si>
    <t>PA,WV,OH,MI</t>
  </si>
  <si>
    <t>CP15-93</t>
  </si>
  <si>
    <t>Garden State Expansion Phase 1</t>
  </si>
  <si>
    <t>CP15-89</t>
  </si>
  <si>
    <t>Leidy South Project</t>
  </si>
  <si>
    <t>CP15-492</t>
  </si>
  <si>
    <t>New York Bay Expansion Project</t>
  </si>
  <si>
    <t>CP15-527</t>
  </si>
  <si>
    <t>Access South Project</t>
  </si>
  <si>
    <t>PA,WV,OH,KY,TN,AL,MS</t>
  </si>
  <si>
    <t>Adair Southwest Project</t>
  </si>
  <si>
    <t>PA,WV,OH,KY</t>
  </si>
  <si>
    <t>Atlantic Bridge project Phase 1</t>
  </si>
  <si>
    <t>CP16-9</t>
  </si>
  <si>
    <t>Connecticut Expansion Project</t>
  </si>
  <si>
    <t>CP14-529</t>
  </si>
  <si>
    <t>New Market Project</t>
  </si>
  <si>
    <t>CP14-497</t>
  </si>
  <si>
    <t>Northern Lights 2017 Expansion</t>
  </si>
  <si>
    <t>CP16-472</t>
  </si>
  <si>
    <t>Orion Project</t>
  </si>
  <si>
    <t>CP16-4</t>
  </si>
  <si>
    <t>Triad Expansion Project</t>
  </si>
  <si>
    <t>CP15-520</t>
  </si>
  <si>
    <t>ANR Collierville Expansion Project</t>
  </si>
  <si>
    <t>CP16-64</t>
  </si>
  <si>
    <t>Canton Pipeline</t>
  </si>
  <si>
    <t>SemGroup Corp</t>
  </si>
  <si>
    <t>Takeaway capacity out of Anadarko basin</t>
  </si>
  <si>
    <t>https://s21.q4cdn.com/271408906/files/doc_presentations/2018/03/SemGroup-Investor-Presentation-March-2018_FINAL.pdf</t>
  </si>
  <si>
    <t>Impulsora Pipeline</t>
  </si>
  <si>
    <t>Nueva Era Pipeline</t>
  </si>
  <si>
    <t>CP14-513</t>
  </si>
  <si>
    <t>Anchor shipper is CFE (506 MMcf/d); the design capacity is not expected to be reached</t>
  </si>
  <si>
    <t>PNGTS C2C Expansion Project</t>
  </si>
  <si>
    <t>QU,NH,ME</t>
  </si>
  <si>
    <t>CP17-24</t>
  </si>
  <si>
    <t>Imports from Canada rose from 178 to 210 MMcf/d</t>
  </si>
  <si>
    <t xml:space="preserve">http://newenglandcouncil.com/assets/Energy-Environment-PNGTS.pdf </t>
  </si>
  <si>
    <t>Rayne XPress Project</t>
  </si>
  <si>
    <t>KY,TN,MS,LA</t>
  </si>
  <si>
    <t>CP15-539</t>
  </si>
  <si>
    <t>Virginia Southside Expansion Project II</t>
  </si>
  <si>
    <t>CP15-118</t>
  </si>
  <si>
    <t>Atlantic Sunrise Project Phase IA</t>
  </si>
  <si>
    <t>PA,MD,VA,NC,SC,GA,AL</t>
  </si>
  <si>
    <t>CP15-138</t>
  </si>
  <si>
    <t>Phase 1 in service (to VA)</t>
  </si>
  <si>
    <t>Leach XPress project</t>
  </si>
  <si>
    <t>OH,PA,WV,KY</t>
  </si>
  <si>
    <t>CP15-514</t>
  </si>
  <si>
    <t>only 400 incremental capacity add to TCO pool</t>
  </si>
  <si>
    <t xml:space="preserve">https://www.platts.com/latest-news/natural-gas/denver/columbia-gas-seeks-january-1-startup-for-leach-21831045 </t>
  </si>
  <si>
    <t>Bayway Lateral Project</t>
  </si>
  <si>
    <t>CP16-473</t>
  </si>
  <si>
    <t xml:space="preserve">KM Border Pipeline Expansion </t>
  </si>
  <si>
    <t>Kinder Morgan Border Pipeline LLC</t>
  </si>
  <si>
    <t>CP17-474</t>
  </si>
  <si>
    <t>This connection feeds KM Mier Monterrey Pipeline</t>
  </si>
  <si>
    <t>Transco to Charleston Project</t>
  </si>
  <si>
    <t>CP16-98</t>
  </si>
  <si>
    <t>Supplies Corpus Christi LNG</t>
  </si>
  <si>
    <t>Revolution Pipeline Project</t>
  </si>
  <si>
    <t>Connects to Revolution processing plant</t>
  </si>
  <si>
    <t>Southwest Louisiana Supply Project</t>
  </si>
  <si>
    <t>KY,TN,MS,AR, LA</t>
  </si>
  <si>
    <t>CP16-12</t>
  </si>
  <si>
    <t>Allows for bidirectional flow on line 800 (KY/TN to LA); supplies Cameron LNG</t>
  </si>
  <si>
    <t xml:space="preserve">https://www.kindermorgan.com/pages/business/gas_pipelines/east/swlouisianasupply/default.aspx </t>
  </si>
  <si>
    <t>Cameron Access Project</t>
  </si>
  <si>
    <t>CP15-109</t>
  </si>
  <si>
    <t xml:space="preserve">Related to Cameron LNG </t>
  </si>
  <si>
    <t>Garden State Expansion Phase 2</t>
  </si>
  <si>
    <t>Agua Blanca Pipeline</t>
  </si>
  <si>
    <t>WhiteWater</t>
  </si>
  <si>
    <t>Takeaway capacity from Delaware basin to Waha/Trans-Pecos pipeline</t>
  </si>
  <si>
    <t xml:space="preserve">http://whitewatermidstream.com/operations </t>
  </si>
  <si>
    <t>Coastal Bend Header</t>
  </si>
  <si>
    <t>CP15-517</t>
  </si>
  <si>
    <t>Freeport LNG supply; includes Legacy Expansion project; 700 MMcf/d of both north- and south-bound capacity</t>
  </si>
  <si>
    <t>Red Bluff Express Pipeline</t>
  </si>
  <si>
    <t>Connects Orla and Waha plants for residue takeaway</t>
  </si>
  <si>
    <t>https://www.energytransfer.com/docs/mainpage/ETE_ETP_Morgan_Stanley_Conference_Presentation_Final.pdf</t>
  </si>
  <si>
    <t xml:space="preserve">CIG 2018 Line Nos. 5A and 5B Expansion Project </t>
  </si>
  <si>
    <t>CP18-94</t>
  </si>
  <si>
    <t>Brings additional supply from DJ Basin to Cheyenne Hub (545 MMcf/d total)</t>
  </si>
  <si>
    <t>Cheniere Corpus Christi Pipeline Project</t>
  </si>
  <si>
    <t>CP12-508</t>
  </si>
  <si>
    <t>Allows delivery to Corpus Christi LNG facility</t>
  </si>
  <si>
    <t>Cheyenne Compressor Station Expansion Project</t>
  </si>
  <si>
    <t>CP18-117</t>
  </si>
  <si>
    <t>Additional compression to allow delivery to Cheyenne Hub</t>
  </si>
  <si>
    <t>Impulsora Pipeline Crossing Project</t>
  </si>
  <si>
    <t>CP14-513, CP16-70</t>
  </si>
  <si>
    <t>While completed in Dec 2017, no flows until Nueva Era pipeline was completed on this data.  So that date is used for "in service", currently 600 MMcf/d, but expandable to 900 MMcf/d</t>
  </si>
  <si>
    <t>Atlantic Sunrise Project Phase 1B</t>
  </si>
  <si>
    <t>Transco reversal to MS/AL; includes 850 MMcf/d additional takeaway capacity out of Marcellus</t>
  </si>
  <si>
    <t>http://www.1line.williams.com/Transco/files/presentations/2018CSSpringUpdate.pdf</t>
  </si>
  <si>
    <t>Broad Run Expansion Project</t>
  </si>
  <si>
    <t>WV,KY,TN,MS,AL,LA</t>
  </si>
  <si>
    <t>CP15-77</t>
  </si>
  <si>
    <t>Only 621 Bcf/d of new capacity; deliverability of only 800 MMcf/d to MS and 500 MMcf/d to LA</t>
  </si>
  <si>
    <t xml:space="preserve">https://www.kindermorgan.com/pages/business/gas_pipelines/east/broadrun/ </t>
  </si>
  <si>
    <t>Rover Pipeline Project Phase 2</t>
  </si>
  <si>
    <t>Blue Mountain Chisholm Trail Project</t>
  </si>
  <si>
    <t>CP18-17</t>
  </si>
  <si>
    <t>TGP Rio Bravo Hidalgo Expansion</t>
  </si>
  <si>
    <t>CP18-35, CP18-36</t>
  </si>
  <si>
    <t>Authorization for additional exports to Mexico; no construction needed, 283 MMcf/d at the PEMEX CHECK station (up to 468 MMcf/d) and 100 MMcf/d (up to 420 MMcf/d) at Rio Bravo Hidalgo (Genscape)</t>
  </si>
  <si>
    <t>CPV Valley lateral project</t>
  </si>
  <si>
    <t>CP16-17/PF15-23</t>
  </si>
  <si>
    <t>Provides capacity to 630 MW new combined cycle power plant in Wawayanda, NY</t>
  </si>
  <si>
    <t xml:space="preserve">http://www.millenniumpipeline.com/valley-lateral-project/ </t>
  </si>
  <si>
    <t>Project Wildcat</t>
  </si>
  <si>
    <t>Enable Gas Transmission</t>
  </si>
  <si>
    <t>Takeaway capacity out of Anadarko basin; to north TX processing plant</t>
  </si>
  <si>
    <t>Okeechobee Lateral Project</t>
  </si>
  <si>
    <t>Florida Southeast Connection LLC</t>
  </si>
  <si>
    <t>CP17-463</t>
  </si>
  <si>
    <t>Delivers natural gas to powerplant</t>
  </si>
  <si>
    <t>https://www.floridasoutheastconnection.com/okeechobee-lateral-pipeline</t>
  </si>
  <si>
    <t>Central Virginia Connector</t>
  </si>
  <si>
    <t>CP16-493</t>
  </si>
  <si>
    <t>Bakken Line 27 Expansion</t>
  </si>
  <si>
    <t>Takeaway out of Bakken; TOTAL capacity on line 27 is now 600 MMcf/d- cannot find prior capacity or capacity added</t>
  </si>
  <si>
    <t>Details from Natural Gas Intelligence article published 11/5/18</t>
  </si>
  <si>
    <t>Allen Compressor Station Modification Project</t>
  </si>
  <si>
    <t>CP18-490</t>
  </si>
  <si>
    <t>Increase capacity on Enable system in Hughes County, OK</t>
  </si>
  <si>
    <t>Cana STACK Expansion Project</t>
  </si>
  <si>
    <t>CP18-9</t>
  </si>
  <si>
    <t>Takeaway capacity out of Anadarko basin; Completion corresponds to increased flows in Genscape</t>
  </si>
  <si>
    <t xml:space="preserve">http://projects.enablemidstream.com/project/enable-gas-transmission-cana-stack-expansion-case/ </t>
  </si>
  <si>
    <t>Atlantic Sunrise Project Phase II</t>
  </si>
  <si>
    <t xml:space="preserve">http://www.1line.williams.com/Transco/files/presentations/2018CSSpringUpdate.pdf </t>
  </si>
  <si>
    <t>NGPL Gulf Coast Southbound Phase I</t>
  </si>
  <si>
    <t>IL,MO,AR,TX</t>
  </si>
  <si>
    <t>CP16-488</t>
  </si>
  <si>
    <t>Phase 1 completed; however, no indication of east-west flows according to Genscape.  Remains "under construction"</t>
  </si>
  <si>
    <t>WB (West Bound) Xpress (west)</t>
  </si>
  <si>
    <t>CP16-38</t>
  </si>
  <si>
    <t>NEXUS Gas Transmission</t>
  </si>
  <si>
    <t>OH,MI</t>
  </si>
  <si>
    <t>CP16-22</t>
  </si>
  <si>
    <t>FGT Western Division Project</t>
  </si>
  <si>
    <t>8,36</t>
  </si>
  <si>
    <t>CP17-23</t>
  </si>
  <si>
    <t>Fox Energy Center Natural Gas Lateral Project</t>
  </si>
  <si>
    <t>PSC (WI)</t>
  </si>
  <si>
    <t>Serves Fox Energy Center power plant; 20 in. pipe with MAOP of 1,000 psi.  Designed to give supply flexibility to plant, which is currently served only by ANR at volumes of 25.6 MMcf/d</t>
  </si>
  <si>
    <t>St. Charles Parish Expansion Project</t>
  </si>
  <si>
    <t>CP16-478-000</t>
  </si>
  <si>
    <t>Connects to proposed 980 MW CC electric power plant</t>
  </si>
  <si>
    <t xml:space="preserve">http://www.gulfsouthpl.com/ExpansionProjects.aspx?id=4294967564 </t>
  </si>
  <si>
    <t>Valley Expansion Project</t>
  </si>
  <si>
    <t>CP17-257</t>
  </si>
  <si>
    <t>Portland Xpress Project Phase 1 (CAN to ME)</t>
  </si>
  <si>
    <t>CP18-251</t>
  </si>
  <si>
    <t>Imports from Canada rose from 210 to 274.216 MMcf/d; no new construction</t>
  </si>
  <si>
    <t xml:space="preserve">http://www.pngts.com/expansion/ </t>
  </si>
  <si>
    <t>Portland Xpress Project Phase 1 (ME to MA)</t>
  </si>
  <si>
    <t>no new construction</t>
  </si>
  <si>
    <t xml:space="preserve">http://www.pngts.com/expansion/  </t>
  </si>
  <si>
    <t>Appalachian Lease Project (TEAL) Phase 1</t>
  </si>
  <si>
    <t>CP16-23</t>
  </si>
  <si>
    <t>Connects TETCO/supply to NEXUS pipeline; partial completion allows for deliveries to NEXUS for testing purposes</t>
  </si>
  <si>
    <t>https://www.enbridge.com/projects-and-infrastructure/projects/texas-eastern-appalachian-lease-project</t>
  </si>
  <si>
    <t>Wisconsin South Expansion Project</t>
  </si>
  <si>
    <t>CP17-9</t>
  </si>
  <si>
    <t>Elba Island LNG supply</t>
  </si>
  <si>
    <t>Cedar Station Upgrade Project</t>
  </si>
  <si>
    <t>CP16-487</t>
  </si>
  <si>
    <t>Increases pressure/volume of delivery to Black Dog Generating Station; updates to system</t>
  </si>
  <si>
    <t>WB (West Bound) Xpress (East)</t>
  </si>
  <si>
    <t>WV,VA,MD</t>
  </si>
  <si>
    <t>2 new compressors; upgrades to 3 existing stations</t>
  </si>
  <si>
    <t>South Alabama Project</t>
  </si>
  <si>
    <t>CP18-530</t>
  </si>
  <si>
    <t>Additional deliverability to industrial (Ascend Performance Materials) and electric power (PowerSouth Energy Cooperative) consumers</t>
  </si>
  <si>
    <t>Lone Star Expansion</t>
  </si>
  <si>
    <t>MS,LA,TX</t>
  </si>
  <si>
    <t>CP16-496</t>
  </si>
  <si>
    <t>Agreement to feed Corpus Christi LNG</t>
  </si>
  <si>
    <t>Pomelo Connector Pipeline</t>
  </si>
  <si>
    <t>CP17-26</t>
  </si>
  <si>
    <t>South Texas Expansion Project</t>
  </si>
  <si>
    <t>CP15-499</t>
  </si>
  <si>
    <t>Additional capacity along entire TX Gulf Coast to supply Mexican market; CFE sole shipper; will connect to Valley Crossing/Texas-Tuxpan pipeline</t>
  </si>
  <si>
    <t xml:space="preserve">https://www.enbridge.com/projects-and-infrastructure/projects/south-texas-expansion-project </t>
  </si>
  <si>
    <t>2018 Paiute Expansion Project</t>
  </si>
  <si>
    <t>12,20</t>
  </si>
  <si>
    <t>CP17-471</t>
  </si>
  <si>
    <t>Permian North Expansion Project</t>
  </si>
  <si>
    <t>CP18-522</t>
  </si>
  <si>
    <t>Bushy Park Extension Project</t>
  </si>
  <si>
    <t>Dominion Energy Carolina Gas</t>
  </si>
  <si>
    <t>CP18-498</t>
  </si>
  <si>
    <t>New delivery point to Charleston International Manufacturing Center (outside of LDC)</t>
  </si>
  <si>
    <t>Birdsboro Pipeline Project</t>
  </si>
  <si>
    <t>DTE Midstream Appalachia, LLC</t>
  </si>
  <si>
    <t>CP17-409</t>
  </si>
  <si>
    <t>Designed to supply gas to a new gas-fired power generation facility</t>
  </si>
  <si>
    <t xml:space="preserve">https://dtemidstream.com/location/birdsboro-pipeline/ </t>
  </si>
  <si>
    <t>Sabine Pass Expansion Project (formerly Sabine Pass Liquefaction Lateral and Tap)</t>
  </si>
  <si>
    <t>CP17-22</t>
  </si>
  <si>
    <t>Sabine Pass LNG Lateral</t>
  </si>
  <si>
    <t>Fairburn Expansion Project</t>
  </si>
  <si>
    <t>CP17-46</t>
  </si>
  <si>
    <t>South Saskatchewan Access Project</t>
  </si>
  <si>
    <t>Steel Reef Pipelines US LLC</t>
  </si>
  <si>
    <t>ND,SK</t>
  </si>
  <si>
    <t>CP18-24</t>
  </si>
  <si>
    <t>Deliver gas to Canada for processing</t>
  </si>
  <si>
    <t>Line YM28 and Line FM120 Modernization Project</t>
  </si>
  <si>
    <t>CP17-74</t>
  </si>
  <si>
    <t>Construction of new 14.4 mile 12 inch Line KL, replacement/extension of 5.8 miles of Line FM120 with 6 inch pipe, abandonment of Line YM28</t>
  </si>
  <si>
    <t>https://pipelineandstorage.natfuel.com/current-projects/ym28-and-fm120-modernization-project/</t>
  </si>
  <si>
    <t>Chicago Market Expansion Project Phase 2</t>
  </si>
  <si>
    <t>No updates since non-binding open season announcement in 2016</t>
  </si>
  <si>
    <t xml:space="preserve">https://www.kindermorgan.com/business/gas_pipelines/central/chicago/ </t>
  </si>
  <si>
    <t>Sooner Trails Project</t>
  </si>
  <si>
    <t>Cancelled</t>
  </si>
  <si>
    <t>PF15-30</t>
  </si>
  <si>
    <t>Very little details on project that proposes similar route to other proposed pipeline projects.</t>
  </si>
  <si>
    <t>Gulf Connector Expansion Project</t>
  </si>
  <si>
    <t>CP16-494</t>
  </si>
  <si>
    <t>North Texas Pipeline Expansion/Old Ocean Pipeline</t>
  </si>
  <si>
    <t>Enterprise, Energy Transfer Partners</t>
  </si>
  <si>
    <t>Service will be resumed on Old Ocean Pipeline (160 MMcf/d) from Dallas to Gulf Coast (done 2Q 2018); expansion on North Texas pipeline to provide Permian takeaway capacity, filling Old Ocean (expected 4Q2018)</t>
  </si>
  <si>
    <t xml:space="preserve">http://ir.energytransfer.com/phoenix.zhtml?c=106094&amp;p=RssLanding&amp;cat=news&amp;id=2347076 </t>
  </si>
  <si>
    <t>East-West Project</t>
  </si>
  <si>
    <t>CP17-8</t>
  </si>
  <si>
    <t>ONEOK Eastbound Expansion</t>
  </si>
  <si>
    <t>ONEOK Inc.</t>
  </si>
  <si>
    <t>Takeaway from SCOOP/STACK processing plants to eastern OK interstate delivery point</t>
  </si>
  <si>
    <t>http://ir.oneok.com/news-and-events/press-releases/2019/02-25-2019-211707239</t>
  </si>
  <si>
    <t>ONEOK Westbound Expansion</t>
  </si>
  <si>
    <t>Takeaway from STACK area to western OK interestate delivery points</t>
  </si>
  <si>
    <t>ONEOK WestTex Expansion</t>
  </si>
  <si>
    <t>Permian takeaway to Texas panhandle; filed construction permit with Texas RRC</t>
  </si>
  <si>
    <t>Roadrunner Eastbound Project</t>
  </si>
  <si>
    <t>Takeaway capacity from Delaware basin to Waha hub</t>
  </si>
  <si>
    <t>Valley Crossing Pipeline (Nueces - Brownsville)</t>
  </si>
  <si>
    <t>CP17-19</t>
  </si>
  <si>
    <t>US side of Texas-Tuxpan project under construction in Mexico; border crossing got FERC approval to begin construction on 3/5/18</t>
  </si>
  <si>
    <t>Portland Xpress Project Phase 2</t>
  </si>
  <si>
    <t>CP18-479</t>
  </si>
  <si>
    <t>Mountaineer XPress Pipeline (TCO Pool)</t>
  </si>
  <si>
    <t>CP16-357</t>
  </si>
  <si>
    <t>Takeaway capacity out of Marcellus/Utica to TCO pool</t>
  </si>
  <si>
    <t xml:space="preserve">https://www.transcanada.com/en/operations/natural-gas/mountaineer-xpress-project/ </t>
  </si>
  <si>
    <t>Mountaineer XPress Pipeline (to CGT)</t>
  </si>
  <si>
    <t>Takeaway capacity out of Marcellus/Utica to Gulf XPress/CGT</t>
  </si>
  <si>
    <t>Southside Connector Distribution Project</t>
  </si>
  <si>
    <t>Bring more natural gas from Southern Co. system from the north into Virgina markets for distribution; connects supplies between two regions.  As of Dec 2018, project 93% complete</t>
  </si>
  <si>
    <t>https://www.virginianaturalgas.com/-/media/Files/VNG/Work%20in%20your%20neighborhood/Completed%20Projects/18270_VNG_SSConnector_Project_factsheet.pdf</t>
  </si>
  <si>
    <t>Eastern System Upgrade Project</t>
  </si>
  <si>
    <t>CP16-486</t>
  </si>
  <si>
    <t xml:space="preserve">http://www.millenniumpipeline.com/eastern-system-upgrade/ </t>
  </si>
  <si>
    <t>Stratton Ridge Expansion</t>
  </si>
  <si>
    <t xml:space="preserve">Expansion </t>
  </si>
  <si>
    <t>CP17-56</t>
  </si>
  <si>
    <t>Delivery to Freeport LNG</t>
  </si>
  <si>
    <t>https://www.enbridge.com/projects-and-infrastructure/projects/stratton-ridge-project</t>
  </si>
  <si>
    <t>Appalachian Lease Project (TEAL) Phase 2</t>
  </si>
  <si>
    <t>Connects TETCO/supply to NEXUS pipeline</t>
  </si>
  <si>
    <t>St. James Supply Project</t>
  </si>
  <si>
    <t>CP17-58</t>
  </si>
  <si>
    <t>Delivery to new methanol plant being constructied in St. James Parrish by Shangdog Yuhuang Chemical</t>
  </si>
  <si>
    <t>Transwestern Lea County Expansion</t>
  </si>
  <si>
    <t>CP18-47</t>
  </si>
  <si>
    <t>North Mist Expansion Project</t>
  </si>
  <si>
    <t>Improve gas delliverability from storage to Portland General Electric power plants to balance renewable generation</t>
  </si>
  <si>
    <t>Texas-Louisiana Markets Project</t>
  </si>
  <si>
    <t>CP18-10</t>
  </si>
  <si>
    <t>Bring supplies from WLA to STX on TETCO system</t>
  </si>
  <si>
    <t>Gulf Xpress</t>
  </si>
  <si>
    <t>CP16-361</t>
  </si>
  <si>
    <t xml:space="preserve">https://www.transcanada.com/en/operations/natural-gas/gulf-xpress-project/ </t>
  </si>
  <si>
    <t>Westbrook Xpress Project Phase 1</t>
  </si>
  <si>
    <t>CP19-32</t>
  </si>
  <si>
    <t>No new construction; Presidential Permit seeks to raise import/export capacity to 316.6908 MMcf/d  (assume date certificate issued is completion for orders)</t>
  </si>
  <si>
    <t xml:space="preserve">http://maritimesenergy.com/flow/uploads/MonctonNaturalGasSupplyALL.pdf </t>
  </si>
  <si>
    <t>High Plains Kiowa Lateral Expanson Project</t>
  </si>
  <si>
    <t>CP19-56</t>
  </si>
  <si>
    <t>Deliver natural gas from processing plant in Denver-Julesburg Basin to CIG hub in Weld, CO</t>
  </si>
  <si>
    <t>Equitrans Expansion Project</t>
  </si>
  <si>
    <t>6,12,16,20,24</t>
  </si>
  <si>
    <t>CP16-13</t>
  </si>
  <si>
    <t>Takeaway capacity out of PA to WV; in conjunction with Mountain Valley</t>
  </si>
  <si>
    <t xml:space="preserve">http://equitransproject.com/ </t>
  </si>
  <si>
    <t>Sanford Project</t>
  </si>
  <si>
    <t>CP19-58</t>
  </si>
  <si>
    <t>Increase firm transportation to Florida Power and Light Sanford power plant from 15.7 MMcf/hr to 17.2 MMcf/hr</t>
  </si>
  <si>
    <t>Westlake Expansion Project</t>
  </si>
  <si>
    <t>CP17-476</t>
  </si>
  <si>
    <t>Primary purpose to supply Lake Charles Power Plant</t>
  </si>
  <si>
    <t>Eastern Market Access Project</t>
  </si>
  <si>
    <t>MD,VA</t>
  </si>
  <si>
    <t>CP17-15</t>
  </si>
  <si>
    <t>Increased deliverability for Washington Gas Light Co. and Mattawoman Energy</t>
  </si>
  <si>
    <t xml:space="preserve">https://www.dominionenergy.com/about-us/natural-gas-projects/eastern-market-access-project </t>
  </si>
  <si>
    <t>Red Bluff Express Extension</t>
  </si>
  <si>
    <t>Will add 25 mile extension to Red Bluff Express Pipeline; estimated completion date, but TX RCC has project operational</t>
  </si>
  <si>
    <t>https://ir.energytransfer.com/static-files/01151f48-806c-4969-b067-4574f83c9c4d</t>
  </si>
  <si>
    <t>Rivervale South to Market Project</t>
  </si>
  <si>
    <t>CP17-490</t>
  </si>
  <si>
    <t>Transfer supply from interconnect with TGP to Manhattan Meter Station and Mercer pool</t>
  </si>
  <si>
    <t>Gulf Coast Express</t>
  </si>
  <si>
    <t>DCP Midstream, Targa Resources Corp.</t>
  </si>
  <si>
    <t>Takeaway capacity from Permian to Gulf Coast; expected online in Oct 2019</t>
  </si>
  <si>
    <t xml:space="preserve">https://www.kindermorgan.com/pages/business/gas_pipelines/projects/kmtp/ </t>
  </si>
  <si>
    <t>Eastern Shore 2017 Expansion</t>
  </si>
  <si>
    <t>10,16,24</t>
  </si>
  <si>
    <t>CP17-28</t>
  </si>
  <si>
    <t>Project expands capacity into Delaware; Staggered completion dates; full service not expected until March 2019</t>
  </si>
  <si>
    <t>Marquette Branch Line Expansion Project</t>
  </si>
  <si>
    <t>CP18-81</t>
  </si>
  <si>
    <t>Add delivery points to two power plants in Upper Michigan peninsula</t>
  </si>
  <si>
    <t>Northern Lights 2019</t>
  </si>
  <si>
    <t>CP18-534</t>
  </si>
  <si>
    <t xml:space="preserve">http://www.northernnaturalgas.com/expansionprojects/Pages/NorthernLights2019-Rochester.aspx </t>
  </si>
  <si>
    <t>Demicks Lake-Cherry Creek Pipeline Project</t>
  </si>
  <si>
    <t>CP19-27</t>
  </si>
  <si>
    <t xml:space="preserve">Takeaway capacity out of Bakken </t>
  </si>
  <si>
    <t>Lambertville East Expansion Project</t>
  </si>
  <si>
    <t>CP18-26</t>
  </si>
  <si>
    <t>Line N to Monaca Project</t>
  </si>
  <si>
    <t>CP18-135</t>
  </si>
  <si>
    <t>Delivery point to Shell Petrochemicals Complex in Potter Township, PA</t>
  </si>
  <si>
    <t>North Seattle Lateral Upgrade Project</t>
  </si>
  <si>
    <t>CP17-441</t>
  </si>
  <si>
    <t>Increase deliverability to LDCs in Seattle region</t>
  </si>
  <si>
    <t xml:space="preserve">http://co.williams.com/expansionprojects/north-seattle-lateral-upgrade-project/ </t>
  </si>
  <si>
    <t>Spire St. Louis Pipeline (Laclede Lateral)</t>
  </si>
  <si>
    <t>Spire STL Pipeline LLC</t>
  </si>
  <si>
    <t>CP17-40</t>
  </si>
  <si>
    <t>Risberg Line</t>
  </si>
  <si>
    <t>RH energytrans LLC</t>
  </si>
  <si>
    <t>CP18-6</t>
  </si>
  <si>
    <t>Delivery to LDC (East Ohio Gas Co/Dominion Energy OH) for peak day services and economic development</t>
  </si>
  <si>
    <t>Utility</t>
  </si>
  <si>
    <t>Natural Bridge Pipeline</t>
  </si>
  <si>
    <t>Black Hills Gas Distribution LLC</t>
  </si>
  <si>
    <t>LDC use; provide reliablility to 57k customers in Casper area</t>
  </si>
  <si>
    <t xml:space="preserve">https://www.blackhillsenergy.com/our-company/delivering-energy/natural-bridge-pipeline </t>
  </si>
  <si>
    <t>Rochester Expansion Project</t>
  </si>
  <si>
    <t>Line KNYS Uprate Project</t>
  </si>
  <si>
    <t>CP18-491</t>
  </si>
  <si>
    <t xml:space="preserve">Increase deliverability to NY and PA counties </t>
  </si>
  <si>
    <t>Gateway Expansion Project</t>
  </si>
  <si>
    <t>CP18-18</t>
  </si>
  <si>
    <t>Replacement of valves, compressors, and associated equiptment to improve deliverability</t>
  </si>
  <si>
    <t>Line OT-27 Project</t>
  </si>
  <si>
    <t>CP19-151</t>
  </si>
  <si>
    <t>Distribution system to serve Roland, OK;  Indication that project is near-completion in December 2019, so we assume in service to start 2020</t>
  </si>
  <si>
    <t>Northern Delaware Basin Expansion Project</t>
  </si>
  <si>
    <t>CP19-28</t>
  </si>
  <si>
    <t>Expand takeaway capacity from Delaware Basin</t>
  </si>
  <si>
    <t>Sierrita Pima Expansion</t>
  </si>
  <si>
    <t>CP18-37, CP18-38</t>
  </si>
  <si>
    <t>Increase deliverability of US exports into northwest Mexico</t>
  </si>
  <si>
    <t>East Louisiana Project</t>
  </si>
  <si>
    <t>AL,MS,LA</t>
  </si>
  <si>
    <t>CP19-12</t>
  </si>
  <si>
    <t>New delivery point to Entergy Louisiana; bidirectional flow on mainline</t>
  </si>
  <si>
    <t>Hillabee Expansion phase 2</t>
  </si>
  <si>
    <t>Cheniere MIDSHIP Pipeline Project</t>
  </si>
  <si>
    <t>Cheniere MIDSHIP Pipeline</t>
  </si>
  <si>
    <t>CP17-458</t>
  </si>
  <si>
    <t>New pipeliine in OK to bring supply from Oklahoma production basins to existing pipeline infrastructure; amended FERC docket on 9/6/19 decreased capacity from 1.4 Bcf/d to 1.1 Bcf/d</t>
  </si>
  <si>
    <t>https://www.midshippipeline.com/</t>
  </si>
  <si>
    <t>Rover Expansion Project</t>
  </si>
  <si>
    <t>Rover Pipeline</t>
  </si>
  <si>
    <t>CP20-36</t>
  </si>
  <si>
    <t>Request due to operating conditions on Rover mainline; no additional construction required</t>
  </si>
  <si>
    <t>Sabal Trail Project Phase II</t>
  </si>
  <si>
    <t>Deliver natural gas to Florida Power and Light (FPL) and Duke Energy of Florida (DEF)</t>
  </si>
  <si>
    <t>http://sabaltrailtransmission.com/</t>
  </si>
  <si>
    <t>Sendero Carlsbad Gateway Project</t>
  </si>
  <si>
    <t>Sendero Carlsbad Gateway LLC</t>
  </si>
  <si>
    <t>CP18-538</t>
  </si>
  <si>
    <t>Transport residue gas from processing plant in Carlsbad, NM to Waha hub via Agua Blanca pipeline</t>
  </si>
  <si>
    <t>Willis Lateral Project</t>
  </si>
  <si>
    <t>CP18-525</t>
  </si>
  <si>
    <t>Supply 1 GW Willis combined Cycle power plant</t>
  </si>
  <si>
    <t>Cheyenne Connector Pipeline</t>
  </si>
  <si>
    <t>Tallgrass Energy Partners LP</t>
  </si>
  <si>
    <t>CP18-102</t>
  </si>
  <si>
    <t>Delivers natural gas supply from DJ Basin to Cheyenne Hub</t>
  </si>
  <si>
    <t>Cheyenne Hub Enhancement Project</t>
  </si>
  <si>
    <t>CO,WY,NE,KS,MO,IL</t>
  </si>
  <si>
    <t>CP18-103</t>
  </si>
  <si>
    <t>Additional west-to-east capacity on REX; in conjunction with Cheyenne Hub Enhancement Project. Final two compressor stations estimated to be placed in service in 2023.</t>
  </si>
  <si>
    <t>Empire North Expansion Project</t>
  </si>
  <si>
    <t>PA,NY,ON</t>
  </si>
  <si>
    <t>CP18-89</t>
  </si>
  <si>
    <t xml:space="preserve">https://www.natfuel.com/pipelineandstorage/empire/empirenorth2017/Jackson_Public_Info_Session_Presentation.pdf </t>
  </si>
  <si>
    <t>South Mainline Expansion Project</t>
  </si>
  <si>
    <t>TX,NM,AZ,CA,MX</t>
  </si>
  <si>
    <t>Mountain, Pacific</t>
  </si>
  <si>
    <t>CP18-332</t>
  </si>
  <si>
    <t>Wick Meter Station Project</t>
  </si>
  <si>
    <t>CP20-10</t>
  </si>
  <si>
    <t>Takeaway capacity out of Marcellus; new interconnection with Equitrans system</t>
  </si>
  <si>
    <t>DTE LEAP Project</t>
  </si>
  <si>
    <t>Takeaway out of Haynesville; connects Blue Union Gathering System to TETCO, Transco, Sabine Pass, and Cameron LNG</t>
  </si>
  <si>
    <t>Hammerhead Pipeline</t>
  </si>
  <si>
    <t>Equitrans Midstream Corporation</t>
  </si>
  <si>
    <t>WVDEP</t>
  </si>
  <si>
    <t>WVR311119</t>
  </si>
  <si>
    <t>Gathering line to receipt point on EQT, to feed into Mountain Valley Pipeline</t>
  </si>
  <si>
    <t>https://www.equitransmidstream.com/gathering/</t>
  </si>
  <si>
    <t>Leidy North Project</t>
  </si>
  <si>
    <t>Dominion Energy Transmission Co</t>
  </si>
  <si>
    <t>CP20-480</t>
  </si>
  <si>
    <t>Blanket certificate; uses existing horsepower to increase deliverability into Iroquois system</t>
  </si>
  <si>
    <t>Lakeshore Capacity Improvement Project (PCIP)</t>
  </si>
  <si>
    <t>Wisconsin Electric Gas Operations (WEGO)</t>
  </si>
  <si>
    <t>Together with LLC, will supply natural gas to southeastern WI customers.  Currently using regasified LNG stored at nearby powerplant</t>
  </si>
  <si>
    <t>https://psc.wi.gov/Pages/MajorCases/LakeshoreCapacityProject.aspx</t>
  </si>
  <si>
    <t>Index 99 Expansion Project</t>
  </si>
  <si>
    <t>CP19-125</t>
  </si>
  <si>
    <t>Deliver Shelby Trough gas supplies to Gulf Coast demand markets</t>
  </si>
  <si>
    <t>Tri-West Project</t>
  </si>
  <si>
    <t>CP20-23</t>
  </si>
  <si>
    <t>Upgrading three compressor stations and new lateral in order to bring gas from PA to Midwest markets (deliver into Tennessee Gas Pipeline)(only construction in OH)</t>
  </si>
  <si>
    <t>https://www.dominionenergy.com/library/domcom/media/about-us/natural-gas-projects/tri-west-project-overview.pdf?modified=20200113182306&amp;la=en</t>
  </si>
  <si>
    <t>Lockridge Extension Pipeline</t>
  </si>
  <si>
    <t>CP19-52</t>
  </si>
  <si>
    <t>Bring additional Permian production to Waha hub</t>
  </si>
  <si>
    <t>Sabine Pass Compression Project</t>
  </si>
  <si>
    <t>CP18-487</t>
  </si>
  <si>
    <t>Additional compression to increase deliverability to Sabine Pass LNG terminal</t>
  </si>
  <si>
    <t>VNG Suffolk No. 3 Meter Station Expansion Project</t>
  </si>
  <si>
    <t>CP19-51</t>
  </si>
  <si>
    <t>Increase deliverability to customers in SE Virginia</t>
  </si>
  <si>
    <t>Alabama Compressor Station Upgrade</t>
  </si>
  <si>
    <t>AlaTenn Pipeline</t>
  </si>
  <si>
    <t>CP19-476</t>
  </si>
  <si>
    <t>Increase compression on AlaTenn pipeline and increase deliveries to growing demand in Alabama; flow through compressor will increase from 59 MMcf/d to 97 MMcf/d</t>
  </si>
  <si>
    <t>Portland Xpress Project Phase 3</t>
  </si>
  <si>
    <t>CP18-506</t>
  </si>
  <si>
    <t>Additional compressor station and capacity. Project partly entered service beginning August 7, 2020</t>
  </si>
  <si>
    <t>New Lisbon 2020 Expansion Project</t>
  </si>
  <si>
    <t>CP20-17</t>
  </si>
  <si>
    <t>Looping and new compression to increase deliverability in WI</t>
  </si>
  <si>
    <t>Wamsutter West Expansion</t>
  </si>
  <si>
    <t>Dominion Energy Overthrust Pipeline</t>
  </si>
  <si>
    <t>12, 24</t>
  </si>
  <si>
    <t>CP20-448</t>
  </si>
  <si>
    <t>Increase deliverability from Overthurs pipeline to Kern River Gas Transportation at Opal, WY</t>
  </si>
  <si>
    <t>Line DT and DS Replacement Project</t>
  </si>
  <si>
    <t>CP19-31</t>
  </si>
  <si>
    <t>Abandonment and replacement of two pipelines in Anderson and Franklin county. Project also includes modifying two existing compressor stations.</t>
  </si>
  <si>
    <t>Saginaw Trail Pipeline</t>
  </si>
  <si>
    <t>Consumers Energy Co.</t>
  </si>
  <si>
    <t>MI PSC</t>
  </si>
  <si>
    <t>Expanded and replaced pipeline, increased deliverability to Detroit Area Consumers; first three phases completed, fourth and final expected to enter service in 2020</t>
  </si>
  <si>
    <t>https://www.consumersenergy.com/company/reliability/saginaw-trail-pipeline</t>
  </si>
  <si>
    <t>Buckeye Xpress</t>
  </si>
  <si>
    <t>OH,WV,KY</t>
  </si>
  <si>
    <t>20,24,36</t>
  </si>
  <si>
    <t>CP18-137</t>
  </si>
  <si>
    <t xml:space="preserve">Increase takeaway out of Appalachian basin and into TCO pool </t>
  </si>
  <si>
    <t xml:space="preserve">https://www.transcanada.com/en/operations/natural-gas/buckeye-xpress-project/ </t>
  </si>
  <si>
    <t>Permian Highway Pipeline Project</t>
  </si>
  <si>
    <t>Takeaway capacity out of Permian to Gulf Coast SW of Katy, TX.</t>
  </si>
  <si>
    <t>https://phpproject.com/</t>
  </si>
  <si>
    <t>Atlantic Bridge Project Phase 2</t>
  </si>
  <si>
    <t>Incremental capacity increase into New England</t>
  </si>
  <si>
    <t xml:space="preserve">https://www.enbridge.com/projects-and-infrastructure/projects/atlantic-bridge </t>
  </si>
  <si>
    <t>Atlantic Bridge Project Phase 2 (CAN)</t>
  </si>
  <si>
    <t>MA, NH, ME, NB</t>
  </si>
  <si>
    <t>Part of project allows for additional deliveries on Maritimes pipeline system; delays in constructing Weymouth Compressor Station due to litigation</t>
  </si>
  <si>
    <t>Agua Blanca Expansion Project</t>
  </si>
  <si>
    <t>Allows for increased volues from Delaware Basin; announcement only states expansion from nominal capacity of 1.1 Bcf/d to "over 3 Bcf/d"</t>
  </si>
  <si>
    <t>Galveston County Project</t>
  </si>
  <si>
    <t>CP20-505</t>
  </si>
  <si>
    <t>Install two pipeline segments on the FGT Mainline that connect to a natural gas power plant in Galveston, Texas</t>
  </si>
  <si>
    <t>Santa Fe Mainline</t>
  </si>
  <si>
    <t>New Mexico Gas</t>
  </si>
  <si>
    <t>Extend service/natural gas access to customers in northern NM, tribal lands</t>
  </si>
  <si>
    <t>https://www.nmgco.com/userfiles/files/5%204%2020%20Santa%20Fe%20Loop.pdf</t>
  </si>
  <si>
    <t>Carlsbad South Project</t>
  </si>
  <si>
    <t>CP20-483</t>
  </si>
  <si>
    <t>Additional takeaway capacity for Permian Basin to Pecos compressor station, into Keystone pool</t>
  </si>
  <si>
    <t>McComb Compressor Station Reliability Project</t>
  </si>
  <si>
    <t>CP20-32</t>
  </si>
  <si>
    <t>Replace compressor station in South MS; resulting capacity increase</t>
  </si>
  <si>
    <t>NGPL Gulf Coast Southbound Project (Phase II)</t>
  </si>
  <si>
    <t>CP19-99</t>
  </si>
  <si>
    <t>3 new compressor stations to increase southbound capacity from Alliance receipt point in IL to Corpus Christi LNG in TX</t>
  </si>
  <si>
    <t>Southeastern Trail Expansion Project</t>
  </si>
  <si>
    <t>VA,NC,SC,GA,AL,MS,LA</t>
  </si>
  <si>
    <t>CP18-186</t>
  </si>
  <si>
    <t>Additional bidirectional capacity on Transco; additional supplies to LDCs in Southeast. Received FERC in-service approval on December 23, 2020. Full completion and service of the pipeline delayed until March 1, 2021 due to winter conditions.</t>
  </si>
  <si>
    <t>CJ Express Pipeline</t>
  </si>
  <si>
    <t>Midcoast Energy</t>
  </si>
  <si>
    <t>Haynesville takeaway capacity from ETX-Haynesville to Silsbee, TX; FID assumed equivalent to approval</t>
  </si>
  <si>
    <t>https://www.midcoastenergy.com/cj-express-pipeline-project/</t>
  </si>
  <si>
    <t>MASS Project</t>
  </si>
  <si>
    <t>CP20-482</t>
  </si>
  <si>
    <t>http://www.okenergytoday.com/2019/11/net-cash-grows-for-enable-midstream-but-net-income-slips/</t>
  </si>
  <si>
    <t>TransCameron Pipeline</t>
  </si>
  <si>
    <t>TransCameron Pipeline LLC/Venture Global Calcasieu Pass</t>
  </si>
  <si>
    <t>CP15-551</t>
  </si>
  <si>
    <t>Built in conjunction with Calcasieu Pass LNG Terminal</t>
  </si>
  <si>
    <t xml:space="preserve">http://venturegloballng.com/calcasieu-pass/transcameron-pipeline/#.WxFgBfkvyJA </t>
  </si>
  <si>
    <t>West Loop Project</t>
  </si>
  <si>
    <t>CP19-26</t>
  </si>
  <si>
    <t>Deliver gas from PA to 1 GW combined cycle power plant in Columbiana County, OH</t>
  </si>
  <si>
    <t>https://www.dominionenergy.com/company/natural-gas-projects/west-loop</t>
  </si>
  <si>
    <t>Whistler Pipeline Project</t>
  </si>
  <si>
    <t>Takeaway out of Permian/Waha to Agua Dulce, then up to Houston area; FID assumed to be approval</t>
  </si>
  <si>
    <t>Valentine Chemicals Interconnect Project</t>
  </si>
  <si>
    <t>CP20-193</t>
  </si>
  <si>
    <t>Establishes new delivery point to serve Valentine Chemicals located in Lafourche Parish, Louisiana</t>
  </si>
  <si>
    <t>Mainline 300 Replacement Project</t>
  </si>
  <si>
    <t>CP20-490</t>
  </si>
  <si>
    <t>Replacement of 775 feet of 36-inch pipe in Menifee and Montgomery Counties, Kentucky</t>
  </si>
  <si>
    <t>Trail County Pipeline</t>
  </si>
  <si>
    <t>Dakota Natural Gas, LLC</t>
  </si>
  <si>
    <t>CP20-155</t>
  </si>
  <si>
    <t>Deliver natural gas fom Viking pipeline in MN into ND customers (currently use propane for heating)</t>
  </si>
  <si>
    <t>2021 Auburn A-line Abandonment and Capacity Replacement Project</t>
  </si>
  <si>
    <t>CP20-479</t>
  </si>
  <si>
    <t>Abandon in-place Auburn A-Line and construct a branch line loop in Lancaster and Otoe counties, Nebraska.</t>
  </si>
  <si>
    <t>134th Street Lateral Project</t>
  </si>
  <si>
    <t>CP20-14</t>
  </si>
  <si>
    <t>New lateral to replace existing pipeline; deliveries to NIPSCO in IN</t>
  </si>
  <si>
    <t>Line SM-116 Forced Relocation Project</t>
  </si>
  <si>
    <t xml:space="preserve">TC Energy </t>
  </si>
  <si>
    <t>CP20-28</t>
  </si>
  <si>
    <t>Relocate portion of existing line due to Central Appalachia Mining’s area surface and highwall mining at the Millseat Surface Mine</t>
  </si>
  <si>
    <t>AGL International Paper Pipeline</t>
  </si>
  <si>
    <t>Atlanta Gas Light</t>
  </si>
  <si>
    <t>GPSC</t>
  </si>
  <si>
    <t>Build pipeline to the International Paper plant in Coosa, Georgia</t>
  </si>
  <si>
    <t>Line Section 22 Project</t>
  </si>
  <si>
    <t>MT</t>
  </si>
  <si>
    <t>CP19-105</t>
  </si>
  <si>
    <t>Incremental capacity on WBI system on Line 22 between Elk Basin and Billings, MT</t>
  </si>
  <si>
    <t>Del-Mar Energy Pathway Project</t>
  </si>
  <si>
    <t>8,10,16</t>
  </si>
  <si>
    <t>CP18-548</t>
  </si>
  <si>
    <t>Additional capacity and delivery points in MD and DE; firm transportation to 3 LDCs and off-peak transportation to 1 industrial customer</t>
  </si>
  <si>
    <t>Middlesex Expansion Project</t>
  </si>
  <si>
    <t>CP20-30</t>
  </si>
  <si>
    <t>Interconnections with Transco Mainline and Transco Woodbridge Lateral to deliver to 725 MW Woodbridge Energy Center combined cycle power plant</t>
  </si>
  <si>
    <t>http://www.enbridgepipelines.com/projects-and-infrastructure/projects/middlesex-extension-project</t>
  </si>
  <si>
    <t>Acadiana Project</t>
  </si>
  <si>
    <t>CP19-484</t>
  </si>
  <si>
    <t xml:space="preserve">Takeaway capacity out of Haynesville to serve Sabine Pass. </t>
  </si>
  <si>
    <t>261 Upgrade Projects</t>
  </si>
  <si>
    <t>MA,CT</t>
  </si>
  <si>
    <t>CP19-7</t>
  </si>
  <si>
    <t>Additional capacity into New England market</t>
  </si>
  <si>
    <t>https://www.kindermorgan.com/Operations/Projects/261-Upgrade-Projects</t>
  </si>
  <si>
    <t>Lakeshore Lateral Project (LLP)</t>
  </si>
  <si>
    <t>6630-CG-138</t>
  </si>
  <si>
    <t>Together with LCIP, will supply natural gas to southeastern WI customers.  Currently using regasified LNG stored at nearby powerplant</t>
  </si>
  <si>
    <t>Details from PointLogic Energy</t>
  </si>
  <si>
    <t>Westbrook Xpress Project Phase 2</t>
  </si>
  <si>
    <t>CP20-16</t>
  </si>
  <si>
    <t>Phases 2 and 3 approved together.  In total, 81 MMcf/d increase on PNGTS and 50 MMcf/d increase on Maritimes Northeast</t>
  </si>
  <si>
    <t>Westbrook Xpress Project Phase 3</t>
  </si>
  <si>
    <t>Appalachia to Market Project</t>
  </si>
  <si>
    <t>CP20-436</t>
  </si>
  <si>
    <t>Additional looping on segment in PA (Westmoreland, Berks, Fayette counties)</t>
  </si>
  <si>
    <t>Bernville Compression Station Project</t>
  </si>
  <si>
    <t>CP19-191</t>
  </si>
  <si>
    <t>Replace 2 compressor stations to comply with new PA environmental rules; compressors installed in 1958 and 1968</t>
  </si>
  <si>
    <t>Tuscarora Xpress Project</t>
  </si>
  <si>
    <t>CP20-486</t>
  </si>
  <si>
    <t>Increase compression on line to deliver natural gas from Malin, OR hub to northern NV (Reno) market</t>
  </si>
  <si>
    <t>https://www.tcenergy.com/operations/natural-gas/tuscarora-xpress-project/</t>
  </si>
  <si>
    <t>Double E Pipeline</t>
  </si>
  <si>
    <t>Summit Midstream Partners</t>
  </si>
  <si>
    <t>CP19-495</t>
  </si>
  <si>
    <t>Takeaway of associated gas from Delware Basin to Waha Hub; 117 mile 42 inch trunkline from Lane Processing Plant in Eddy county, NM, to Waha and a 17 mile 30 inch lateral from Loving processing plants to trunkline</t>
  </si>
  <si>
    <t>Bluewater Compressor Project</t>
  </si>
  <si>
    <t>CP19-471</t>
  </si>
  <si>
    <t>New compressor station to expand capacity from pressure limited 120,000 Mcf/d, to 500,000 Mcf/d on its interconnect with the Vector Pipeline</t>
  </si>
  <si>
    <t>FM 100 Project</t>
  </si>
  <si>
    <t>PF17-10</t>
  </si>
  <si>
    <t>All flows linked to Leidy South Expansion and designed to increase takeaway capacity out Appalachia to Southern markets</t>
  </si>
  <si>
    <t>Gillis Lateral</t>
  </si>
  <si>
    <t>Boosts capacity on Acadia System by 1.8 Bcf/d to 2.1 Bcf/d and deliveries gas to Creole Trail and Cameron pipelines</t>
  </si>
  <si>
    <t>Cameron Extension Project</t>
  </si>
  <si>
    <t>CP19-512</t>
  </si>
  <si>
    <t>Deliver to Calcasieu Pass LNG terminal</t>
  </si>
  <si>
    <t>Blue Water Energy Center (BWEC) Pipeline</t>
  </si>
  <si>
    <t>CP20-4</t>
  </si>
  <si>
    <t>Lateral to Blue Water Energy Center 1,100 GW combined cycle power plant in St. Clair, MI, owned by DTE Energy; can expand to 525 MMcf/d of capacity with equpitment upgrade</t>
  </si>
  <si>
    <t>Lamar County Expansion Project</t>
  </si>
  <si>
    <t>CP19-517</t>
  </si>
  <si>
    <t>Add delivery to 550 MW new combined cycle facility of Cooperative Energy Texas (Morrow Repower Project), replacing coal plant</t>
  </si>
  <si>
    <t>CP19-494</t>
  </si>
  <si>
    <t>Expand transportation capacity along two priamry paths in Transco's Zone 6</t>
  </si>
  <si>
    <t>Point of Rocks West Expansion Project</t>
  </si>
  <si>
    <t>Overthrust Pipeline</t>
  </si>
  <si>
    <t>CP21-449</t>
  </si>
  <si>
    <t>Additional piping and looping between two station areas in Lincoln County, Wyoming</t>
  </si>
  <si>
    <t>Grand Chenier XPress Project</t>
  </si>
  <si>
    <t>CP20-8</t>
  </si>
  <si>
    <t>Additional compression on ANR system to increase deliverability in Cameron Parish, LA</t>
  </si>
  <si>
    <t>Southwest Alabama Project</t>
  </si>
  <si>
    <t>CP22-13</t>
  </si>
  <si>
    <t>Upgrades to compressor unit 1111 to increase horsepower and increase west to east natural gas capacity from reciept point in George County, MS to delivery point in Escambia County, AL. The added capacity helps serve the natural gas-to-power market</t>
  </si>
  <si>
    <t>North Bakken Expansion Project</t>
  </si>
  <si>
    <t>CP20-52</t>
  </si>
  <si>
    <t>Bakken takeaway capacity to new markets in ND;connnect WBI system to Northern Border pipeline</t>
  </si>
  <si>
    <t>https://www.wbienergy.com/docs/default-source/north-bakken-expansion-project/north-bakken-handout.pdf?sfvrsn=0</t>
  </si>
  <si>
    <t>Mobile County Project</t>
  </si>
  <si>
    <t>CP22-12</t>
  </si>
  <si>
    <t>Modification of CS10 compressor station in Perry County, MS to add additional capacity to flows from west to east to help meet gas demand in Mobile County, AL</t>
  </si>
  <si>
    <t>Putnam Expansion Project</t>
  </si>
  <si>
    <t>CP19-474</t>
  </si>
  <si>
    <t>Deliver natural gas to 1,183 MW Seminole Electirc Cooperative power unit</t>
  </si>
  <si>
    <t>Yorktown Meter Station Upgrade</t>
  </si>
  <si>
    <t>CP19-13</t>
  </si>
  <si>
    <t>Increase deliverability at Yorktown M&amp;R Station for ConEd utility (in Westchester Co.)</t>
  </si>
  <si>
    <t>Central Corridor Pipeline Extension</t>
  </si>
  <si>
    <t>Duke Energy Ohio</t>
  </si>
  <si>
    <t>Duke Energy Ohio to increase delivery to Cincinnati area customers during peak demand</t>
  </si>
  <si>
    <t>https://www.duke-energy.com/home/natural-gas-projects/central-corridor-pipeline-ext</t>
  </si>
  <si>
    <t>Gulfstream Phase VI Expansion Project</t>
  </si>
  <si>
    <t>Gulfstream Natural Gas System LLC</t>
  </si>
  <si>
    <t>CP19-475</t>
  </si>
  <si>
    <t xml:space="preserve">Increase operating pressure on Gulfstream pipeline to serve Tampa Electric Company's Big Bend power plant </t>
  </si>
  <si>
    <t>Niles Power Plant Meter Station Project</t>
  </si>
  <si>
    <t>Deliver natrual gas to Indeck Energy Service's 1000MW power plant</t>
  </si>
  <si>
    <t>Lowman Pipeline</t>
  </si>
  <si>
    <t>AL PSC</t>
  </si>
  <si>
    <t>Supply 700 MW Lowman Energy Center, part of PowerSouth Energy Cooperative</t>
  </si>
  <si>
    <t>Louisiana XPress Project</t>
  </si>
  <si>
    <t>CP19-488</t>
  </si>
  <si>
    <t>Expansion from TCO pool to LA; new and utilization of existing capacity to total 850 MMcf/d</t>
  </si>
  <si>
    <t>Moore-Dorchester Optimization Project</t>
  </si>
  <si>
    <t>Carolina Gas Transmission</t>
  </si>
  <si>
    <t>CP22-181</t>
  </si>
  <si>
    <t>Modification and installation of new facilities in Spartanburg, Dorchester and Charleston County, South Carolina to support additional capacity to a delivery point in Charleston, South Carolina, serving an LDC</t>
  </si>
  <si>
    <t xml:space="preserve">Lake City 1st Branch Line Abandonment and Capacity Replacement Project </t>
  </si>
  <si>
    <t>CP20-504</t>
  </si>
  <si>
    <t>Abandon aging existing line and and replace lost capacity by uprating existing lines, and building a new pipeline segment. Once the Lake City 2nd branch line is in-service, the Lake City 1st line branch will be abandoned in 2Q23.</t>
  </si>
  <si>
    <t>Rover–Brightmark Receipt and Delivery Meter Station Project</t>
  </si>
  <si>
    <t>CP21-492</t>
  </si>
  <si>
    <t>New interconnect that connects Birghtmark's RNG facility in Lenawee County, MI to the Rover Pipeline</t>
  </si>
  <si>
    <t>RNG</t>
  </si>
  <si>
    <t>Marshall County Mine Panels 19E and 20E Projects</t>
  </si>
  <si>
    <t>CP19-509</t>
  </si>
  <si>
    <t>Excavate and elevate lines 10, 15, 25, and 30 in Marshall County, WV.</t>
  </si>
  <si>
    <t>Elwood Power/ANR Horsepower Replacement Project</t>
  </si>
  <si>
    <t>Upgrade highly used portion of the ANR system to bring supply to an existing power plant in Joliet, Illinois</t>
  </si>
  <si>
    <t>TC Energy 2022 Annual information form</t>
  </si>
  <si>
    <t>Wisconsin Access Project</t>
  </si>
  <si>
    <t>CP21-78</t>
  </si>
  <si>
    <t>Upgrade compressor stations and meters to expand capacity by 50.7 MMcf/d to northeast Wisconsin</t>
  </si>
  <si>
    <t>L-722 Replacement Project</t>
  </si>
  <si>
    <t>Columbia Gas</t>
  </si>
  <si>
    <t>2,4</t>
  </si>
  <si>
    <t>CP22-32</t>
  </si>
  <si>
    <t>Abandon in place aging L-722 pipeline and replace a segment of L-722 that was vulnerable</t>
  </si>
  <si>
    <t>Bailey East Mine Panel 11J Project</t>
  </si>
  <si>
    <t>CP19-501</t>
  </si>
  <si>
    <t>Excavate and replace pipelines to protect pipe during longwall mining.</t>
  </si>
  <si>
    <t>Northern Lights 2021 Expansion</t>
  </si>
  <si>
    <t>PF20-1, CP20-503</t>
  </si>
  <si>
    <t>New looping, extension of existing lines, and new compressor station/modification to existing compressor</t>
  </si>
  <si>
    <t>https://www.northernnaturalgas.com/expansionprojects/Pages/NorthernLights2021.aspx</t>
  </si>
  <si>
    <t>Gulf Run Pipeline</t>
  </si>
  <si>
    <t>CP20-70</t>
  </si>
  <si>
    <t>Conenct Carthage/Perryville hubs (at Westdale) to LNG facilities along Gulf Coast (Starks/Gillis compressor)</t>
  </si>
  <si>
    <t xml:space="preserve">https://www.gulfrunpipeline.com </t>
  </si>
  <si>
    <t>Adelphia Gateway Project</t>
  </si>
  <si>
    <t>Adelphia</t>
  </si>
  <si>
    <t>18,20</t>
  </si>
  <si>
    <t>CP18-46</t>
  </si>
  <si>
    <t>Convert existing pipeline from oil to natural gas; Deliver supply into Philadelphia market down to Marcus Hook. See FERC doc, submittal 20221228-5148, 12/20/2022 - commencement of service notice</t>
  </si>
  <si>
    <t>LDC, Industrial, Electric</t>
  </si>
  <si>
    <t>https://adelphiagateway.com/</t>
  </si>
  <si>
    <t>Rover - North Coast Interconnect Project</t>
  </si>
  <si>
    <t>CP21-474</t>
  </si>
  <si>
    <t>Allow for the delivery of natural gas supplies from the Rover Pipeline system to the North Coast Gas Transmission system along NCGT's  existing Toledo-to-Marion intrastate pipeline. Project will not increase capacity of Rover mainline</t>
  </si>
  <si>
    <t>Line 8000 Replacement Project</t>
  </si>
  <si>
    <t>4,12</t>
  </si>
  <si>
    <t>CP18-13</t>
  </si>
  <si>
    <t>Replacement of about 13.5 mile of 12-inch pipe and 0.67 miles of 4-inch pipe. The new pipes will include cathodic protection and alternating current mitigation to provide additional safety measures.</t>
  </si>
  <si>
    <t>South System 2022 Project</t>
  </si>
  <si>
    <t>Southern Natural Gas</t>
  </si>
  <si>
    <t>CP22-23</t>
  </si>
  <si>
    <t>3 miles of looping pipe to enable additional capacity serving Spire Alabama, Municipal Gas Authority of Georgia, and Southeast Alabama Gas District</t>
  </si>
  <si>
    <t>Cordova Connector Line</t>
  </si>
  <si>
    <t>CP22-34</t>
  </si>
  <si>
    <t>Pipeline portion of project placed in service in Dec 2022; all remaining work completed in Mar 2023. Provide about 25 MMcf/d of capacity to Spire Alabama Inc.</t>
  </si>
  <si>
    <t xml:space="preserve">Oasis Pipeline Modernization Project </t>
  </si>
  <si>
    <t>Debottle necking and modernization of the Oasis Pipeline, increasing incremental capacity out of the Permian by 60 MMcf/d</t>
  </si>
  <si>
    <t>4Q22 Financial Results PR</t>
  </si>
  <si>
    <t>Alberta Xpress Project</t>
  </si>
  <si>
    <t>MI,IN,OH,IN,KY,TN,MS,AR,LA</t>
  </si>
  <si>
    <t>CP20-484</t>
  </si>
  <si>
    <t>Delivers Canadian gas into Great Lakes pipeline, then to ANR system for delivery to LNG facilities on the Gulf Coast.  Project only involves capacity expansion on ANR system, a new compressor station in Evangeline Parish, LA, near Turkey Creek.</t>
  </si>
  <si>
    <t>Rogers City and Norwalk-Manistee Connectors</t>
  </si>
  <si>
    <t>DTE Michigan Lateral</t>
  </si>
  <si>
    <t>MPSC</t>
  </si>
  <si>
    <t>U-20894</t>
  </si>
  <si>
    <t>Convert existing wet natural gas gathering lines to dry natural gas transmission lines</t>
  </si>
  <si>
    <t>Compressor Station 409 Project</t>
  </si>
  <si>
    <t>CP22-166</t>
  </si>
  <si>
    <t>Install new compressor station in Edinburg, Hidalgo County, Texas and increase north to south firm capacity by 69 MMcf/d</t>
  </si>
  <si>
    <t xml:space="preserve">North Baja Xpress Project </t>
  </si>
  <si>
    <t>CP20-27</t>
  </si>
  <si>
    <t>Expansion on entire North Baja line; designed to deliver feedstock to Energia Costa Azul LNG export plant</t>
  </si>
  <si>
    <t>https://www.tcenergy.com/operations/natural-gas/north-baja-xpress-project/</t>
  </si>
  <si>
    <t>The project adds compression, increasing capacity on the Acadian Gas System to 2.5 Bcf/d; provides takeaway capacity for Haynesville producers to meet growing industrial demand in the Mississippi River Corridor and supports the LA LNG export mkt</t>
  </si>
  <si>
    <t>LDC, Industrial, Electric, LNG</t>
  </si>
  <si>
    <t>Press Release</t>
  </si>
  <si>
    <t>Conemaugh River Crossing Replacement Project</t>
  </si>
  <si>
    <t>CP22-201</t>
  </si>
  <si>
    <t>Replace segment of Line 12 pipeline in Westmoreland and Indiana County, Pennsylvania. Project will have no impact on capacity</t>
  </si>
  <si>
    <t>Line 40 Connection Project</t>
  </si>
  <si>
    <t>Venture Global Gator Express LLC</t>
  </si>
  <si>
    <t>CP22-43</t>
  </si>
  <si>
    <t>Connect Line 40 to facilities with a delivery capacity of 240,000 Dth/d on the Gator Express platform. Project allows for deliveries of natural gas from Texas Eastern into Gator Express's p/l lateral, with ultimate delivery to Plaquemines LNG terminal. Project has no impact on certificated capacity of Texas Eastern.</t>
  </si>
  <si>
    <t>Lousiana Energy Access Project (LEAP) Expansion Phase 1</t>
  </si>
  <si>
    <t>Expansion of the LEAP system by looping and compression to increase Hanyesville takeaway capacity via interconnects with Creole Trail, Cameron Interstate Pipeline, Texas Eastern and Transco</t>
  </si>
  <si>
    <t>Whistler Pipeline Expansion</t>
  </si>
  <si>
    <t>MPLX, WhiteWater</t>
  </si>
  <si>
    <t>Installation of three new compressor stations to increase mainline capacity</t>
  </si>
  <si>
    <t>confirmed on earnings call, 10/31/2023</t>
  </si>
  <si>
    <t>Line Z20 Modernization Project</t>
  </si>
  <si>
    <t>CP23-17</t>
  </si>
  <si>
    <t>Abandon portion of existing 12 inch LineZ20 pipe in Potter County, PA and replace with 20 inch pipe, increasing capacity</t>
  </si>
  <si>
    <t>Final weekly environmental status report</t>
  </si>
  <si>
    <t>A-Line Replacement Project</t>
  </si>
  <si>
    <t>CP22-42</t>
  </si>
  <si>
    <t>Abandon 87 miles of A-line and replace its capacity with six mile extension to its existing D-Line in Wright County, Iowa; 6-mile extension, reduced to 1.51 miles, see issuance 20230525-3028</t>
  </si>
  <si>
    <t>C-Line Replacement Project</t>
  </si>
  <si>
    <t>CP22-26</t>
  </si>
  <si>
    <t>Abandon in place part of Northern Natural A-Line (approx 29.63 miles of 16-inch diameter line) and construct and operate approx 9.07-mile extension of 20-inch diameter C-Line</t>
  </si>
  <si>
    <t>Eagle Ford Project</t>
  </si>
  <si>
    <t>Kinder Morgan Tejas Pipeline</t>
  </si>
  <si>
    <t xml:space="preserve">Project moves Eagle Ford natural gas to Gulf Coast markets. Pipeline begins at the existing KM Texas Pipeline (KMTP) compressor station near Freer, TX, and extends to the Tejas pipeline system near Sinton, TX. Said to be a critical supply link for impending growth from power generators, industrial customers and LNG exporters. Project is in conjunction with another by Dos Caminos, a Howard Energy Partners JV. Dos Caminos is constructing a 62-mile, 36-inch pipeline and other facilities in Webb County, TX, to the KMTP compressor station in Freer, TX. </t>
  </si>
  <si>
    <t>Electric, Industrial, LNG</t>
  </si>
  <si>
    <t>Kinder Morgan Press Release</t>
  </si>
  <si>
    <t>Spears Expansion Project</t>
  </si>
  <si>
    <t>Dos Cominos LLC</t>
  </si>
  <si>
    <t>Project moves Eagle Ford natural gas to Gulf Coast markets. Constructing a pipeline, as well as compression, treating and dehydration facilities to begin near Howard Energy Partners' existing midstream p/ls and facilities in Webb County, TX, to KMTP compressor station in Freer, TX. Project is in conjunction with KM's Eagle Ford Project beginning at the existing KM Texas Pipeline (KMTP) compressor station near Freer, TX, and extending to the Tejas pipeline system near Sinton, TX. Howard Energy Partners (HEP) is the operator of the Dos Cominos JV w/ NextEra Energy.</t>
  </si>
  <si>
    <t>Howard Energy Partners Press Release</t>
  </si>
  <si>
    <t>East 300 Upgrade Project</t>
  </si>
  <si>
    <t>CP20-493</t>
  </si>
  <si>
    <t>Addition of new gas-fired compressor units at two existing compressor stations along Tennessee’s 300 Line system in Pennsylvania and New Jersey, as well as the construction of one new electric-driven compressor station located along Tennessee’s existing 300 Line system in New Jersey, boosting capacity to Consolidated Edison Company of New York, Inc</t>
  </si>
  <si>
    <t>Permian Highway Pipeline Expansion</t>
  </si>
  <si>
    <t>Project involving primarily compressor to increase natural gas deliveries from the Waha area to multiple mainline connections, Katy, Texas, and various Gulf Coast markets. FID announced 6/29/22. Project involves approx 15 miles of looping; ~5 miles in Reeves Cty and Pecos Cty, TX, and ~10 miles in Lavaca Cty, TX.</t>
  </si>
  <si>
    <t>confirmed during Wells Fargo 2023 Midstream and Utilities Symposium, 12/7/2023</t>
  </si>
  <si>
    <t>Grasslands South Expansion Project</t>
  </si>
  <si>
    <t>ND, MT, WY</t>
  </si>
  <si>
    <t>CP23-35</t>
  </si>
  <si>
    <t xml:space="preserve">Will provide ncremental firm natural gas transportation capacity from a new receipt station at the existing ONEOK Bear Creek Plant in Dunn County, North Dakota (in Bakken Shale) to a new interconnect with Big Horn Gas in Sheridan County, Wyoming. </t>
  </si>
  <si>
    <t>Kinder Morgan Texas Pipeline Expansion Project</t>
  </si>
  <si>
    <t xml:space="preserve">Project is to provide transportation services, including treating, for Kimmeridge Texas Gas and other 3rd parties. The expansion is supported by a long-term contract and will deliver Eagle Ford nat gas supply to mkts along the TX Gulf Coast and Mexico. </t>
  </si>
  <si>
    <t>KM Press Release</t>
  </si>
  <si>
    <t>Line 1600 Replacement Project</t>
  </si>
  <si>
    <t>San Diego Gas and Electric, SoCalGas</t>
  </si>
  <si>
    <t>CPUC</t>
  </si>
  <si>
    <t>6/23/23 - article in Valley Roadrunner talks about project nearing end;
12/28/22 - article in Poway News Chieftain talks about project concluding in Rancho Bernardo, Poway
Project is to increase deliverability into San Diego metro area from 630 MMcf/d to 830 MMcf/d; to be done through 19 small, individual projects over 4-yr period</t>
  </si>
  <si>
    <t>https://www.sdge.com/major-projects/major-projects-pipeline-safety-enhancement-plan</t>
  </si>
  <si>
    <t>Lousiana Energy Access Project (LEAP) Expansion Phase 2</t>
  </si>
  <si>
    <t>Expansion of the LEAP system by looping and compression to increase Hanyesville takeaway capacity via interconnects with Creole Trail, Cameron Interstate Pipeline, Gillis Access, Texas Eastern and Transco; customers have access to multiple existing and under construction LNG terminals including Sabine Pass, Cameron, Calcasieu Pass, Plaquemines, and Golden Pass via those interconnects.</t>
  </si>
  <si>
    <t>Industrial, LNG</t>
  </si>
  <si>
    <t>DTE Press Release</t>
  </si>
  <si>
    <t>Virginia Electrification Project</t>
  </si>
  <si>
    <t>CP21-498</t>
  </si>
  <si>
    <t>Modification of various compressor stations to increase capacity to Columbia's Market Area 33 and Market Area 34 in southeast Virginia</t>
  </si>
  <si>
    <t>Gillis Access Project</t>
  </si>
  <si>
    <t>Greenfield pipeline that with 1.5 Bcf/d of capacity that would increase takeaway capacity out of the Haynesville and feed LNG exports along the Gulf Coast.</t>
  </si>
  <si>
    <t>TC Energy in-service notice</t>
  </si>
  <si>
    <t>Carolina Market Link</t>
  </si>
  <si>
    <t>CP23-487</t>
  </si>
  <si>
    <t>Project area is approx 1.5 miles northwest of Welcome in Davidson County, NC; consists of a new pipeline extension loop of Transco's existing Mainline D pipeline and includes modifications to existing facilities. Project is to provide incremental year-round firm transportation capacity, serving Res/Comm demand in Mid-Atlantic. Precedent agreements with Patriots Energy Group (~65 mmcfd) and Duke Energy Carolinas (~13 mmcfd).</t>
  </si>
  <si>
    <t>2023 Line Section 27 Expansion Project</t>
  </si>
  <si>
    <t>CP22-512</t>
  </si>
  <si>
    <t>Period covering 2/26/24-3/3/24, commissioning of Spring Creek CS completed. Oct 2023 - FERC granted WBI's request for an extension until 6/1/24 to complete construction, which was initially targeted for Nov 2023. Addition of two compressor stations to expand capacity to accommodate additional natural gas volumes from nearby natural gas processing facilities</t>
  </si>
  <si>
    <t>Construction progress report</t>
  </si>
  <si>
    <t>Gator Express Pipeline (Phase 2)</t>
  </si>
  <si>
    <t>CP17-67</t>
  </si>
  <si>
    <t>Deliver additional feedgas to Plaquemines LNG from interconnection with TETCO (Southwest Lateral TETLP)</t>
  </si>
  <si>
    <t>http://venturegloballng.com/plaquemines-project/plaquemines-pipeline/#.XUHmUppKiJA</t>
  </si>
  <si>
    <t>2023 Mainline Replacement Project</t>
  </si>
  <si>
    <t>Great Basin Gas Transmission</t>
  </si>
  <si>
    <t>CP22-141</t>
  </si>
  <si>
    <t>Replacement of 20.36 miles of 16" pipe in a single segment in Humboldt County, Nevada.</t>
  </si>
  <si>
    <t>Kern River Gas Transmission Co</t>
  </si>
  <si>
    <t>CP21-197</t>
  </si>
  <si>
    <t>Deliver natural gas to Intermountain Power Agency's (IPA) Intermountain Power Project (IPP), which is being converted from coal- to gas-fired generation</t>
  </si>
  <si>
    <t xml:space="preserve">https://www.kernrivergas.com/Projects/Delta-Lateral-Project/FERC-Filings-and-Information </t>
  </si>
  <si>
    <t>Henderson County Expansion Project</t>
  </si>
  <si>
    <t>CP21-467</t>
  </si>
  <si>
    <t>Lateral connecting to the CenterPoint A.B. Brown Generating Station in Posey County, Indiana</t>
  </si>
  <si>
    <t>Quarterly report</t>
  </si>
  <si>
    <t>Louisiana Energy Access Project (LEAP) Expansion Phase 3</t>
  </si>
  <si>
    <t>In-service (DTE investor presentation, p 14)</t>
  </si>
  <si>
    <t>Mountain Valley Pipeline</t>
  </si>
  <si>
    <t>CP16-10</t>
  </si>
  <si>
    <t>Takeaway capacity out of Marcellus/Utica to Transco pool</t>
  </si>
  <si>
    <t xml:space="preserve">https://www.mountainvalleypipeline.info/ </t>
  </si>
  <si>
    <t>Greene Interconnect Project</t>
  </si>
  <si>
    <t>CP19-477</t>
  </si>
  <si>
    <t>New interconnect on MVP to deliver 1 Bcf/d to Columbia Gas Transmission KA System; placed into service in June 2024 when MVP started service. The 1 Bcf/d is not included in the add'l capacity column because it is not new capacity - the interconnect is simply enabling that vol to be delivered from MVP into the Columbia Gas system.</t>
  </si>
  <si>
    <t>ADCC Pipeline</t>
  </si>
  <si>
    <t>Pipeline that runs 39 miles between the end of the Whistler Pipeline in Agua Dulce to the Corpus Christi LNG terminal for Corpus Christi Stage III project</t>
  </si>
  <si>
    <t>https://www.worldpipelines.com/project-news/15072024/adcc-pipeline-begins-commercial-service/</t>
  </si>
  <si>
    <t>Regional Energy Access Project (Phase I and II)</t>
  </si>
  <si>
    <t>CP21-94</t>
  </si>
  <si>
    <t>Project will increase supply options in Zone 6 mkt area of Transco's system, which encompasses NYC, NJ and surrounding areas, vulnerable areas to price spikes.
10/23/23: FERC approved Transco's request to begin partial service and to make 450 MMcf/d of capacity available on interim basis
8/7/23: Project also includes 1 new compressor station in NJ; modifications to 5 existing compressor stations in PA and NJ; modifications to existing pipeline tie-ins, valves, regulators, and meter and regulating (M&amp;R) stations in PA, NJ, and MD.
6/16/20:  In prefiling, only announced 23 MMcf/d of capacity offered in open season.  Three delivery paths from  Chapin B, Puddlefield B, and Carverton B reciept points on the Leidy lateral to three delivery points:  Mud Run Road (PA, 210 MMcf/d Phase I); Station 210 Delivery Pool (NJ, 640 MMcf/d, Phase I), amd Trenton Delivery CPH (NJ, 190 MMcf/d, Phase II)</t>
  </si>
  <si>
    <t>Verde Pipeline</t>
  </si>
  <si>
    <t>Pecan Pipeline Company</t>
  </si>
  <si>
    <t>Pecan Pipeline Co is a wholly-owned subsidiary of EOG Resources. The pipeline supports EOG's Dorado operations in the Austin Chalk and Eagle Ford extending from Webb Cty to Duval Cty to ultimately interconnect with other p/ls at the Agua Dulce hub. Ph 1 was completed in 2023, Ph 2 was completed 2H24.</t>
  </si>
  <si>
    <t>EOG Resources (owner of Pecan Pipeline)</t>
  </si>
  <si>
    <t>Matterhorn Express Pipeline</t>
  </si>
  <si>
    <t>New pipeline designed to deliver gas from Waha, Texas to Katy, Texas. Gas will be supplied from multiple upstream connections from the Permian Basin, including direct connections to processing facilities in the Midland Basin through a 75-mile lateral, and a connection to the Agua Blanca Pipeline</t>
  </si>
  <si>
    <t>Mileage based on permit with TXRRC, permit #10355</t>
  </si>
  <si>
    <t>TETCO Beauregard Interconnect Modifications &amp; Compressor Booster Station Project</t>
  </si>
  <si>
    <t>CP23-530</t>
  </si>
  <si>
    <t>Project enhanced capabilities of an existing interconnection in Beauregard Parish, LA between Trunkline's and TETCo's pipeline systems. The capabilities include an increase in delivery pressure and an increase in the Interconnection's design capacity from 200 MMscf/d to 300 MMscf/d.</t>
  </si>
  <si>
    <t>Three Rivers Interconnection Project</t>
  </si>
  <si>
    <t>CP21-113</t>
  </si>
  <si>
    <t>Authorization to begin construction excludes construction of horizontal directional drill crossings of the llinois and Michigan Canal and the Illinois River. New pipeline to serve the planned 1,250MW combined-cycle Three Rivers Energy Center power plant.</t>
  </si>
  <si>
    <t>Webb County Extension Project</t>
  </si>
  <si>
    <t>TXRCC</t>
  </si>
  <si>
    <t>An expansion of KM's Texas Pipeline (KMTP), project delivers Eagle Ford natural gas from Webb Cty, TX, into KM's intrastate network.</t>
  </si>
  <si>
    <t>Northern Lights 2023 Expansion</t>
  </si>
  <si>
    <t>8,20,24,30,36</t>
  </si>
  <si>
    <t>CP22-138</t>
  </si>
  <si>
    <t>Additional pipe and facilities installed in various Minnesota and Wisconsin counties to expand capacity to the Northern Market Area</t>
  </si>
  <si>
    <t>Gator Express Pipeline (Phase 1)</t>
  </si>
  <si>
    <t>11/27/2024: VG Plaquemines rec'd FERC approval to place PH 1 facilities in service.
Deliver feedgas to Plaquemines LNG via new interstate pipeline; interconnections with TGP (Southwest Lateral TGP) and TETCO.</t>
  </si>
  <si>
    <t>FERC approval to place into service</t>
  </si>
  <si>
    <t>GTN XPress</t>
  </si>
  <si>
    <t>BC,ID,WA,OR</t>
  </si>
  <si>
    <t>CP22-2</t>
  </si>
  <si>
    <t>Expands Canadian system and GT Northwest pipeline to increase imports from Canada via Kingsgate meter station, located at the ID border with BC, Canada, to Malin meter station, in Klamath County, OR; GTN signed precedent agreements with 3 shippers - Cascade Natural Gas Corp, Intermountain Gas Co., and Tourmaline Oil Mktng Corp - for entire 150,000 Dth/d of firm transport service.</t>
  </si>
  <si>
    <t>In-service notice</t>
  </si>
  <si>
    <t>Wahpeton Expansion Project</t>
  </si>
  <si>
    <t>CP22-466</t>
  </si>
  <si>
    <t>Project to add new pipe and make modifications to existing compressor stations in order to add provide new natural gas service to Kindred, ND. Project is to enhance natural gas supply and reliability for existing and new local distribution customers, as well as agriculture customers along the p/l route, by allowing customers access to natural gas producing basins via WBI Energy's existing p/l system.</t>
  </si>
  <si>
    <t>https://www.wbienergy.com/projects/wahpeton/</t>
  </si>
  <si>
    <t>Southside Reliability Enhancement Project</t>
  </si>
  <si>
    <t>NC, VA</t>
  </si>
  <si>
    <t>CP22-461</t>
  </si>
  <si>
    <t>Provides firm transportation service along 2 paths on Transco's system: 160,000 Dth/d from existing station 165 (Zone 5 pooling pt) in PIttsylvania County, VA, through Transco's S VA lateral to existing metering facilities in Northampton County, NC (120,000 Dth/d) and Hertford County, NC (40,000 Dth/d), and 263,000 Dth/d from Transco's interconnect w/ the Pine Needle LNG Company storage facility in Guilford County, NC, to existing metering facilities in Iredell County, NC. Only 120,000 Dth/d is added to the State-to-State Capacity file because 303,000 Dth/d is w/i NC. New Compressor Station 168 In Mecklenburg Cty, VA; install 1 compressor at existing Compressor Station 166 in Pittsylvania Cty, VA; modifications to facilitate flow reversal at existing  Compressor Station 155 in Davidson Cty, NC; modify 3 existing meter stations in Hertford, Northampton, and Iredell Counties, NC. Transco has entered into long-term precedent agreement with unaffiliated shipper Piedmont Natural Gas Co (subsidiary of Duke Energy) for 100% of firm transportation service.</t>
  </si>
  <si>
    <t>Request to place into service</t>
  </si>
  <si>
    <t>Venice Extension Project</t>
  </si>
  <si>
    <t>CP22-15</t>
  </si>
  <si>
    <t xml:space="preserve">12/26/24: FERC authorized Project to commence full service by placing into service Larose CS and New Roads CS and other remaining appurtenances. Texas Eastern requested approval by 12/31/24 so it could begin service 1/1/25.
4/4/24: FERC granted request to begin service of the 3-mile p/l associated with the project, while Enbridge completed tie-in work on its existing 36-inch p/l and replaced p/l to be abandoned. Construction of new pipeline segment and compressors allow for reversal of flows on Texas Eastern's Line 40 to accommodate gas glows to Plaquemines LNG. White Castle CS service request granted by FERC on 10/4/24. </t>
  </si>
  <si>
    <t>Commencement of service announcement</t>
  </si>
  <si>
    <t>Tougaloo Project</t>
  </si>
  <si>
    <t>CP20-71</t>
  </si>
  <si>
    <t>Takeaway capacity out of SCOOP/STACK and Permian Basin.  Add compressor station to bring supply into Southern Star System</t>
  </si>
  <si>
    <t>Atlantic Coast Pipeline</t>
  </si>
  <si>
    <t>WV,VA,NC</t>
  </si>
  <si>
    <t>20,36,42</t>
  </si>
  <si>
    <t>CP15-554</t>
  </si>
  <si>
    <t>Deliver Appalachia Basin supplies to Virginia and North Carolina; laterals to two electric generators</t>
  </si>
  <si>
    <t>https://atlanticcoastpipeline.com/</t>
  </si>
  <si>
    <t>Big Bend Project</t>
  </si>
  <si>
    <t>CP21-45</t>
  </si>
  <si>
    <t>Loop extension in Calhoun and Jefferson Counties, Florida that will serve Tampa Electric Company’s Peoples Gas System</t>
  </si>
  <si>
    <t>Constitution Pipeline</t>
  </si>
  <si>
    <t>Constitution Pipeline Co</t>
  </si>
  <si>
    <t>CP13-499</t>
  </si>
  <si>
    <t>Deliver Marcellus supply from PA across NY and into New England Market</t>
  </si>
  <si>
    <t>Unclear what status of expansion to pipeline is; noted as on hold pending further information</t>
  </si>
  <si>
    <t>Gemini Gulf Coast Pipeline</t>
  </si>
  <si>
    <t>Trace Midstream, Quantum Midstream</t>
  </si>
  <si>
    <t>Deliverability from Arklatex area in Haynesville to Orange County, TX; Phase 1 completed in May 2020, Phase 2 later</t>
  </si>
  <si>
    <t>https://tracemidstream.com/operations/#east-texas</t>
  </si>
  <si>
    <t>Interconnect Pipeline Project</t>
  </si>
  <si>
    <t>Clarksville Gas &amp; Water Department</t>
  </si>
  <si>
    <t>KY,TN</t>
  </si>
  <si>
    <t>CP14-101</t>
  </si>
  <si>
    <t>Kalama Lateral Project</t>
  </si>
  <si>
    <t>CP15-8</t>
  </si>
  <si>
    <t>Extended by FERC in 2019, but legal battles remain and construction has not started</t>
  </si>
  <si>
    <t>Mainline 100 and Mainline 200 Replacement Project</t>
  </si>
  <si>
    <t>CP19-193</t>
  </si>
  <si>
    <t>Replacement of lines serving area south of Means Measuring station which have experienced increased population density.</t>
  </si>
  <si>
    <t>Mid-Atlantic Chiller Project</t>
  </si>
  <si>
    <t>PA,VA</t>
  </si>
  <si>
    <t>CP21-97</t>
  </si>
  <si>
    <t>Provide an additional 25 MMcf/d of natural gas from supply areas in Leidy, PA to Virginia markets via installation of air inlet chiller systems at compressor stations along the EGTS’ PL-1 system</t>
  </si>
  <si>
    <t>Morgantown Connector Project</t>
  </si>
  <si>
    <t>PF21-3</t>
  </si>
  <si>
    <t>Project to provide up to 220,000 dekatherms per day of firm natural gas transportation service for customers in Monongalia County, West Virginia.</t>
  </si>
  <si>
    <t>https://www.michigan.gov/lara/0,4601,7-154-89505-564643--,00.html</t>
  </si>
  <si>
    <t>PennEast Pipeline Phase 1</t>
  </si>
  <si>
    <t>PennEast Pipeline Co</t>
  </si>
  <si>
    <t>CP20-47</t>
  </si>
  <si>
    <t xml:space="preserve">Formerly CP15-558; will connect to UGI Utilities (Blue Mountain Ski Resort) and interconnect with Columbia Gas and Adelphia Gateway </t>
  </si>
  <si>
    <t>PennEast Pipeline Phase 2</t>
  </si>
  <si>
    <t>Permian Global Access Pipeline</t>
  </si>
  <si>
    <t>Tellurian</t>
  </si>
  <si>
    <t>Takeaway capacity from Perimian to proposed LNG facility in Gillis, LA. Deferred until after completion of Phase 1 of the Driftwood LNG Project.</t>
  </si>
  <si>
    <t>Permian to Katy Pipeline</t>
  </si>
  <si>
    <t>Sempra, Boardwalk Energy</t>
  </si>
  <si>
    <t xml:space="preserve">http://p2kpipeline.com/  </t>
  </si>
  <si>
    <t>Skunk River Replacement Project</t>
  </si>
  <si>
    <t>CP21-446</t>
  </si>
  <si>
    <t>Abandon and replacement 1880 feet of mainline pipe in Henry County, Iowa</t>
  </si>
  <si>
    <t>Trail West/N-MAX</t>
  </si>
  <si>
    <t>Cancelled/On Hold</t>
  </si>
  <si>
    <t>VNG Interconnect</t>
  </si>
  <si>
    <t>SCC</t>
  </si>
  <si>
    <t>Pipeline expansion to an interconnect with Transco. Project also involves a new compressor station in Prince William county and upgrades to the Mechanicsville metering station.</t>
  </si>
  <si>
    <t>Western Energy Storage and Transportation (WEST) Header Project</t>
  </si>
  <si>
    <t>Magnum Gas Storage LLC</t>
  </si>
  <si>
    <t>UT,NV,AZ,MX</t>
  </si>
  <si>
    <t>24,36,42,48</t>
  </si>
  <si>
    <t>Connect Magnum Storage facility to western hubs, Permian supplies, and Southern California market.  Bidirectional</t>
  </si>
  <si>
    <t xml:space="preserve">https://westhp.com/ </t>
  </si>
  <si>
    <t>CP13-502</t>
  </si>
  <si>
    <t>Built in conjunction with Constitution Pipeline</t>
  </si>
  <si>
    <t xml:space="preserve">http://www.iroquois.com/project/WIP/ </t>
  </si>
  <si>
    <t>Access Northeast</t>
  </si>
  <si>
    <t>NY,CT,MA</t>
  </si>
  <si>
    <t>Appalachia to Market Project (A2M Project)</t>
  </si>
  <si>
    <t>Cimarron Expansion Project</t>
  </si>
  <si>
    <t>OK, KS</t>
  </si>
  <si>
    <t>PF17-7</t>
  </si>
  <si>
    <t>Anchor shipper withdrew from agreement</t>
  </si>
  <si>
    <t>Dakota Natural Gas Drayton Pipeline</t>
  </si>
  <si>
    <t>Dakota Natural Gas</t>
  </si>
  <si>
    <t>CP18-514</t>
  </si>
  <si>
    <t>Withdrawn; new project is North Bakken Expansion Project</t>
  </si>
  <si>
    <t>Dakota Pipeline</t>
  </si>
  <si>
    <t>Delaware Basin Express Pipeline Project</t>
  </si>
  <si>
    <t>Western Gas Partners LP</t>
  </si>
  <si>
    <t>EQT H-320 Pipeline Project</t>
  </si>
  <si>
    <t>CP18-489</t>
  </si>
  <si>
    <t>FERC denied extension of time in July 2019 as no construction had started; was supposed to supply proposed 580 MW gas fired power plant</t>
  </si>
  <si>
    <t>Island Gas Connector</t>
  </si>
  <si>
    <t>Island Gas</t>
  </si>
  <si>
    <t>WA,BC</t>
  </si>
  <si>
    <t>No indication for several years this project will go forward</t>
  </si>
  <si>
    <t>Joliet XPress Project</t>
  </si>
  <si>
    <t>MB,MN,WI,MI,ON,IN,IL</t>
  </si>
  <si>
    <t>UNSUCCESSFUL open season 5/16/18; segment 1 from Empress to new Emerson-3 on Transcanada; segment 2 can deliver to either St. Clair (MI-ON) or Joliet hub in IL</t>
  </si>
  <si>
    <t>KM Freeport Lateral</t>
  </si>
  <si>
    <t>No activity, filings, or announcements in years, so assumed cancelled; Connect KM Tejas mainline to Stratton Ridge/Freeport LNG</t>
  </si>
  <si>
    <t>Lebanon lateral 2017</t>
  </si>
  <si>
    <t>Magnolia Intrastate (Magnolia Extension)</t>
  </si>
  <si>
    <t>American Midstream</t>
  </si>
  <si>
    <t>MARC II pipeline</t>
  </si>
  <si>
    <t>Mier-Monterrey</t>
  </si>
  <si>
    <t>According to PointLogic Energy (5/4/18), delayed by a year or more</t>
  </si>
  <si>
    <t>NGPL Waha Deliverability Expansion Project</t>
  </si>
  <si>
    <t>IL,IA,NE,KS,OK,TX</t>
  </si>
  <si>
    <t>Northeast Energy Direct</t>
  </si>
  <si>
    <t>PA,NY,MA</t>
  </si>
  <si>
    <t>CP16-21</t>
  </si>
  <si>
    <t>North-South Project</t>
  </si>
  <si>
    <t>Denied</t>
  </si>
  <si>
    <t>Pacific Connector Gas Pipeline</t>
  </si>
  <si>
    <t>Pacific Connector Gas Pipeline LP</t>
  </si>
  <si>
    <t>CP13-492</t>
  </si>
  <si>
    <t xml:space="preserve">Previously CP13-492; bring feedstock from Malin, OR to Jordan Cove LNG </t>
  </si>
  <si>
    <t xml:space="preserve">http://pacificconnectorgp.com/project-overview/ </t>
  </si>
  <si>
    <t>Prairie State Pipeline</t>
  </si>
  <si>
    <t>South to North project</t>
  </si>
  <si>
    <t>Canada</t>
  </si>
  <si>
    <t>No updates available since 2015 and not on Iroquois's website; needs Constitution pipeline built</t>
  </si>
  <si>
    <t xml:space="preserve">http://www.iroquois.com/project/sono/SoNo_OpenSeasonBrochure_1_12_15.pdf </t>
  </si>
  <si>
    <t>Supply Header Project</t>
  </si>
  <si>
    <t>CP15-555</t>
  </si>
  <si>
    <t>Associated with Atlantic Coast pipeline project. Construction voluntarily stopped following cancellation of Atlantic Coast Pipeline. Dominion Energy Transmission Co was taken over by Berkshire Hathaway and formed new company EGTS.</t>
  </si>
  <si>
    <t>FERC filing referencing SHP cancellation</t>
  </si>
  <si>
    <t>Sweden Valley Project</t>
  </si>
  <si>
    <t>CP18-45</t>
  </si>
  <si>
    <t>Delivery to TGP in OH</t>
  </si>
  <si>
    <t>Tennessee Gas Abandment Capacity and Restoration Project (Gas-to-NGL pipe)</t>
  </si>
  <si>
    <t>OH,KY,TN,MS,LA</t>
  </si>
  <si>
    <t>CP15-88</t>
  </si>
  <si>
    <t>Waynoka Gas Supply Lateral Project</t>
  </si>
  <si>
    <t>CP14-15</t>
  </si>
  <si>
    <t>Western Marcellus Pipeline Project/Appalachian Connector</t>
  </si>
  <si>
    <t>OH,WV,VA</t>
  </si>
  <si>
    <t>South Sioux City to Sioux Falls A-line Replacement Project</t>
  </si>
  <si>
    <t>NE, SD</t>
  </si>
  <si>
    <t>PF19-8, CP20-487</t>
  </si>
  <si>
    <t>Replacement of lines that runs between South Dakota and Nebraska</t>
  </si>
  <si>
    <t>https://www.northernnaturalgas.com/expansionprojects/Pages/SouthSiouxCity.aspx</t>
  </si>
  <si>
    <t>Evangeline Pass Expansion Project (Phase 1)</t>
  </si>
  <si>
    <t>CP20-50-000 (TGP); CP20-51-000 (SNG)</t>
  </si>
  <si>
    <t>Serve Venture Global Plaquemines Parrish LNG export facility; new pipelines and compressor station. TGP will be providing up to 2 Bcf/d to Plaquemines through a combination of unsubscribed capacity (0.9 Bcf/d) and incremental capacity (1.1 Bcf/d) created by the project facilities. There is a sister project to this, the Southern Construction Project, being done by Southern Natural Gas Co., involving a new compressor station and new meter stations to support add'l capacity of firm transport service it proposes to lease to TGP. Southern states the facilities will not increase capacity on its system but will effectuate the bi-directional flow TGP needs after the project is placed in service.</t>
  </si>
  <si>
    <t>Kinder Morgan notice of in-service 
https://www.kindermorgan.com/Operations/Projects/Evangeline-Pass-Expansion-Project</t>
  </si>
  <si>
    <t>Ohio Valley Connector Expansion Project</t>
  </si>
  <si>
    <t>PA,WV,OH</t>
  </si>
  <si>
    <t>CP22-44</t>
  </si>
  <si>
    <t>March 2024: OH and WV facilities in service. PA facilities still under construction, target in-service in 2025. 
Takeaway capacity out of Appalachia. Project designed to add firm transportation capacity to allow natural gas to move from the central Appalachian Basin into the interstate pipeline grid to local, mid-continent, northeastern and gulf coast markets via interconnects with Rockies Express and Rover Pipeline.</t>
  </si>
  <si>
    <t>In-service notice for OH and WV facilities
https://www.ovcx.info/</t>
  </si>
  <si>
    <t>Delhi Connector Pipeline</t>
  </si>
  <si>
    <t>Delhi Connector Pipeline LLC (subsidiary of Tellurian Inc.)</t>
  </si>
  <si>
    <t>Haynesville takeaway capacity from Delhi, LA to Gillis, LA. Deferred until after completion of Phase 1 of the Driftwood LNG Project.</t>
  </si>
  <si>
    <t>Haynesville Global Access Pipeline</t>
  </si>
  <si>
    <t>Haynesville Global Access Pipeline LLC (Tellurian Inc.)</t>
  </si>
  <si>
    <t>Announced by Tellurian in 2018 as a key link between Haynesville production and southwest Louisiana LNG/export hubs. The project underwent an open season (2018), and preliminary routing and regulatory engagement, but was placed on hold in 2020. Deferred amid delays to Tellurian-affiliated Driftwood LNG and market prioritization of more advanced projects</t>
  </si>
  <si>
    <t>Bluebonnet Market Express Pipeline</t>
  </si>
  <si>
    <t>Permian takeaway capacity from Waha Hub to near Katy, TX</t>
  </si>
  <si>
    <t>Diamond East Project</t>
  </si>
  <si>
    <t>No information since 2013/2014. Cancelled (officially removed from development; no FERC application active as of 2025)</t>
  </si>
  <si>
    <t>Northern Access 2016 Project (PA to NY)</t>
  </si>
  <si>
    <t>CP15-115</t>
  </si>
  <si>
    <t>Litigation pending
4/2/24: Federal appeals court upheld 3-yr construction extension granted by FERC in June 2022. National Fuel Gas is in the process of evaluating next steps for the project based on the ruling.</t>
  </si>
  <si>
    <t xml:space="preserve">https://www.natfuel.com/supply/NorthernAccess2016/default.aspx </t>
  </si>
  <si>
    <t>Pacific Connector</t>
  </si>
  <si>
    <t>Pacific Connector Pipeline</t>
  </si>
  <si>
    <t>CP17-494</t>
  </si>
  <si>
    <t>Connects Malin hub to Jordan Cove LNG facility. The project was officially ended in December 2021 after the developer withdrew its application with the Federal Energy Regulatory Commission (FERC) and the FERC vacated its authorizations, following multiple defeats due to state and local opposition and the inability to secure necessary permits.</t>
  </si>
  <si>
    <t>Pecos Trail Pipeline</t>
  </si>
  <si>
    <t>Namerico</t>
  </si>
  <si>
    <t>Takeaway capacity out of Permian; online 3Q 2019 according to RBN</t>
  </si>
  <si>
    <t xml:space="preserve">https://www.namerico-energy.com/portfolio/energy/pecos-trail-pipeline/ </t>
  </si>
  <si>
    <t>Permian Pass Pipeline Project</t>
  </si>
  <si>
    <t>Red Hills Lateral Project</t>
  </si>
  <si>
    <t>Double E Pipeline, LLC.</t>
  </si>
  <si>
    <t>n/a</t>
  </si>
  <si>
    <t>CP23-24. CP19-495-000 (amendment for lateral)</t>
  </si>
  <si>
    <t>3/21/24: Double E denied request for extension of time to construct to Feb 2025. No protests filed during a 60-day comment period that concluded on 2/17/23, under Blanket Certificate Program, Double E was authorized to construct the project as of 2/18/23. Approximately 20 miles of lateral pipeline, a new meter station, and related maintenance equipment, connecting Double E’s existing interstate natural gas transmission system to additional supplies within the Permian Basin. The project was developed by Double E Pipeline, LLC (a subsidiary of Summit Midstream Partners) under FERC Docket CP23-24-000, but was ultimately denied by FERC on March 21, 2024, following the denial of an extension request.</t>
  </si>
  <si>
    <t>https://www.govinfo.gov/content/pkg/FR-2024-05-03/pdf/2024-09686.pdf</t>
  </si>
  <si>
    <t>Roadrunner Gas Transmission Phase 3</t>
  </si>
  <si>
    <t>Given no news or updates on this project for years, assume it is on hold</t>
  </si>
  <si>
    <t>South Jersey Gas Pipeline</t>
  </si>
  <si>
    <t>South Jersey Gas</t>
  </si>
  <si>
    <t>Pinelands Commission</t>
  </si>
  <si>
    <t>Serve B.L. England power plant and deliver to customers in Atlantic and Cape May counties.  Permitting suspended by the NJDEP in July 2020 due to environmental concerns</t>
  </si>
  <si>
    <t>TriState Corridor Pipeline Project</t>
  </si>
  <si>
    <t>CP19-473</t>
  </si>
  <si>
    <t>Connection to 830 MW Energy Solutions Consortium Brook County power plant; new interconnect (Trinity) in Washington County. The TriState Corridor Gas Pipeline Project is shelved and on hold, with Equitrans having withdrawn its application in 2022</t>
  </si>
  <si>
    <t>Alaska Stand Alone Pipeline Project (ASAP) also known as  North Slope to Central Alaska Pipeline</t>
  </si>
  <si>
    <t>12,36</t>
  </si>
  <si>
    <t>The proposed Alaska Stand Alone Gas Pipeline project (ASAP) is a buried in-state natural gas pipeline designed to provide long term stable natural gas supplies to Alaskans and is considered to be the backup plan to the Alaska LNG project. The ASAP project consists of a Gas Conditioning Facility on the North Slope and a 700-mile pipeline that ties into the ENSTAR system near Point Mackenzie in the Mat-Su Valley.</t>
  </si>
  <si>
    <t>http://agdc.us/
https://dog.dnr.alaska.gov/Services/Pipeline/Alaska%20Stand%20Alone%20Pipeline</t>
  </si>
  <si>
    <t>Field</t>
  </si>
  <si>
    <t>Category</t>
  </si>
  <si>
    <t>Definition</t>
  </si>
  <si>
    <t>The date when the record was last updated</t>
  </si>
  <si>
    <t>Name of the projects as appeared on press releases or government applications</t>
  </si>
  <si>
    <t>Name of the natural gas transmission pipeline operators</t>
  </si>
  <si>
    <t xml:space="preserve">Pipelines that were converted from transporting other sources to natural gas </t>
  </si>
  <si>
    <t>Projects that expanded mainline capacity or mileage including additional compressors, looping, or extensions.</t>
  </si>
  <si>
    <t>Projects that add lateral lines connecting the mainline to power plants, processing plants, industrial plants, storage facilities and other pipelines.</t>
  </si>
  <si>
    <t>New pipeline system</t>
  </si>
  <si>
    <t>Sale, transfer, or retirement of pipeline assets such that the listed company no longer operates the facilities</t>
  </si>
  <si>
    <t>Upgrades to the pipeline to allow flow in reverse direction or additional bi-directional capacity</t>
  </si>
  <si>
    <t>Projects that replace aging pipeline facilities and increase capacity through system upgrade</t>
  </si>
  <si>
    <t xml:space="preserve">Pipelines subject to the jurisdiction of the Federal Energy Regulatory Commission (FERC) under the Natural Gas Act.  These pipelines transport natural gas across state lines or transport natural gas consumed outside of that state. </t>
  </si>
  <si>
    <t>Pipelines that are not under the jurisdiction of the Federal Energy Regulatory Commission (FERC) under the Natural Gas Act.  Typically these pipelines only operate within State boundaries , although exceptions to this rule exist (e.g., gathering lines crossing a state line that deliver raw natural gas to a processing facility in another state).  They are regulated by the state authorities.</t>
  </si>
  <si>
    <t>FERC Docket Number</t>
  </si>
  <si>
    <t>Docket numbers assigned by the Federal Energy Regulatory Commission to track pipeline projects</t>
  </si>
  <si>
    <t>When companies make public announcement about the project</t>
  </si>
  <si>
    <t>When an interstate pipeline pre-applied with FERC</t>
  </si>
  <si>
    <t>When an interstate pipeline applied with FERC</t>
  </si>
  <si>
    <t xml:space="preserve">Approved </t>
  </si>
  <si>
    <t>When any pipeline received approval from federal or state regulatory body</t>
  </si>
  <si>
    <t>When the project is under construction</t>
  </si>
  <si>
    <t>Requested In Service</t>
  </si>
  <si>
    <t>Project has requested in service approval from FERC/Office of Energy Projects but has yet to be granted as of publication date</t>
  </si>
  <si>
    <t>Part Completed</t>
  </si>
  <si>
    <t>Portions of project have entered service; however, additional portions of project/capacity have yet to enter operation</t>
  </si>
  <si>
    <t>When the projects is completed or put in service</t>
  </si>
  <si>
    <t>Project is not moving forward, but project sponsor has not announced cancelation</t>
  </si>
  <si>
    <t>Project has failed to obtain approval from relevant regulatory agency</t>
  </si>
  <si>
    <t>Project has been announced as no longer moving forward</t>
  </si>
  <si>
    <t>The date when the projects were completed or put in service</t>
  </si>
  <si>
    <t>The year when the projects were put in service or are expected to be put in service</t>
  </si>
  <si>
    <t>Projects estimated cost based on companies' press releases or applications</t>
  </si>
  <si>
    <t>Projects estimated mileage based on companies' press releases or applications</t>
  </si>
  <si>
    <t>Projects estimated additional capacity based on companies' press releases or applications</t>
  </si>
  <si>
    <t>Pipeline Diameter</t>
  </si>
  <si>
    <t>Pipeline estimated diameter based on companies' press releases or applications</t>
  </si>
  <si>
    <t>States that gain the additional capacity by the projects</t>
  </si>
  <si>
    <t>Regions that gain the additional capacity by the projects</t>
  </si>
  <si>
    <t>Demand served</t>
  </si>
  <si>
    <t>End-use sector or type of facility that will receive all deliveries for a pipeline project</t>
  </si>
  <si>
    <t>Electric power plant(s)</t>
  </si>
  <si>
    <t>Industrial sector/facility</t>
  </si>
  <si>
    <t>Local distribution company</t>
  </si>
  <si>
    <t>Liquefied natural gas export facility</t>
  </si>
  <si>
    <t xml:space="preserve">Notes: </t>
  </si>
  <si>
    <t>Not available = na</t>
  </si>
  <si>
    <t>Unknown = -</t>
  </si>
  <si>
    <t>State Name</t>
  </si>
  <si>
    <t>Region</t>
  </si>
  <si>
    <t>Alabama</t>
  </si>
  <si>
    <t>Alberta</t>
  </si>
  <si>
    <t>AB</t>
  </si>
  <si>
    <t>Arizona</t>
  </si>
  <si>
    <t>British Columbia</t>
  </si>
  <si>
    <t>BC</t>
  </si>
  <si>
    <t>Arkansas</t>
  </si>
  <si>
    <t>Ontario</t>
  </si>
  <si>
    <t>California</t>
  </si>
  <si>
    <t>New Brunswick</t>
  </si>
  <si>
    <t>NB</t>
  </si>
  <si>
    <t>Colorado</t>
  </si>
  <si>
    <t>Manitoba</t>
  </si>
  <si>
    <t>MB</t>
  </si>
  <si>
    <t>Connecticut</t>
  </si>
  <si>
    <t>Quebec</t>
  </si>
  <si>
    <t>QU</t>
  </si>
  <si>
    <t>Delaware</t>
  </si>
  <si>
    <t>Saskatchewan</t>
  </si>
  <si>
    <t>SK</t>
  </si>
  <si>
    <t>District of Columbia</t>
  </si>
  <si>
    <t>DC</t>
  </si>
  <si>
    <t>MX</t>
  </si>
  <si>
    <t>Florida</t>
  </si>
  <si>
    <t>Georgia</t>
  </si>
  <si>
    <t>Idaho</t>
  </si>
  <si>
    <t>ID</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</si>
  <si>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</si>
  <si>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</si>
  <si>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</si>
  <si>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</si>
  <si>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</si>
  <si>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</si>
  <si>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</si>
  <si>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</si>
  <si>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</si>
  <si>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</si>
  <si>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</si>
  <si>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</si>
  <si>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</si>
  <si>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</si>
  <si>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</si>
  <si>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</si>
  <si>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</si>
  <si>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</si>
  <si>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</si>
  <si>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</si>
  <si>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</si>
  <si>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</si>
  <si>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</si>
  <si>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</si>
  <si>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</si>
  <si>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</si>
  <si>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</si>
  <si>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</si>
  <si>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</si>
  <si>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</si>
  <si>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</si>
  <si>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</si>
  <si>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</si>
  <si>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VT</t>
  </si>
  <si>
    <t>Virginia</t>
  </si>
  <si>
    <t>Washington</t>
  </si>
  <si>
    <t>West Virginia</t>
  </si>
  <si>
    <t>Wisconsin</t>
  </si>
  <si>
    <t>Wyoming</t>
  </si>
  <si>
    <t>Western</t>
  </si>
  <si>
    <t>Southwest</t>
  </si>
  <si>
    <t>Central</t>
  </si>
  <si>
    <t>Hawaii</t>
  </si>
  <si>
    <t>HI</t>
  </si>
  <si>
    <t>British Comlumbia</t>
  </si>
  <si>
    <t>Yukon</t>
  </si>
  <si>
    <t>YK</t>
  </si>
  <si>
    <t>TX, MX</t>
  </si>
  <si>
    <t>South Central, Southeast</t>
  </si>
  <si>
    <t>Pacific, Mountain</t>
  </si>
  <si>
    <t>Enhancements (in 2026)</t>
  </si>
  <si>
    <t xml:space="preserve">•     All non-active projects completed in 2025, including those that may not have been updated in prior versions, have been moved </t>
  </si>
  <si>
    <t>Federal Energy Regulatory Commission (FERC), trade press, company websites, and SEC filings</t>
  </si>
  <si>
    <t>Feb 2025 - The TX RRC approved two laterals: one 0.5-mile, 48-inch diameter lateral to Venture Global's CP Express Pipeline (supplying LNG to the CP2 LNG terminal), and another 0.2-mile, 42-inch diameter lateral in Austin County near the Matterhorn pipeline. Per TX RRC, construction started on 10/1/2024. The project includes the Blackfin Mainline (160.5 miles, 48-inch diameter) and Sheridan lateral (35.1 miles, 36-inch diameter), for which a permit was received in 2023 from TX RRC. The pipeline route extends from Colorado County to southern Jasper County, TX, is fully underwritten by transportation service agreements, and will move Permian Basin production to Gulf Coast markets. In-service date delayed do to a relocation of a compressor in the city of Conroe.</t>
  </si>
  <si>
    <t>PF25-10,CP26-82, CP26-87</t>
  </si>
  <si>
    <t>CP26-218</t>
  </si>
  <si>
    <t>PF26-9</t>
  </si>
  <si>
    <t>13000-17000</t>
  </si>
  <si>
    <t>T4-10624</t>
  </si>
  <si>
    <t xml:space="preserve">Corporate project site </t>
  </si>
  <si>
    <t>CP26-548</t>
  </si>
  <si>
    <t>Pelican Thrasher Lateral</t>
  </si>
  <si>
    <t>Greenfield lateral extending WhiteWater's Pelican Pipeline from Gillis, LA to Commonwealth LNG facility in Cameron Parish. Announced May 28, 2026. Feedgas supply for Commonwealth LNG (9.5 Mtpa / ~1.3 Bcf/d facility).</t>
  </si>
  <si>
    <t xml:space="preserve">Announced </t>
  </si>
  <si>
    <t xml:space="preserve"> Lateral</t>
  </si>
  <si>
    <t>Interstate pipeline system supplying 100% of feedstock natural gas to NextDecade's Rio Grande LNG export terminal in Brownsville. Consists of ~137 miles of new 48-inch and 42-inch pipelines from a new compressor station in Kleberg County to the Port of Brownsville in Cameron County, with booster stations at MP 19.7 (Texas Eastern interconnect) and MP 25.7 (Transco North Padre Island Lateral interconnect). Construction underway; target in-service second half of 2026.</t>
  </si>
  <si>
    <t xml:space="preserve">	
CP23-29</t>
  </si>
  <si>
    <t>CP26-547</t>
  </si>
  <si>
    <t>36/42</t>
  </si>
  <si>
    <r>
      <t>CP25-497</t>
    </r>
    <r>
      <rPr>
        <strike/>
        <sz val="10"/>
        <color rgb="FFC00000"/>
        <rFont val="Arial"/>
        <family val="2"/>
      </rPr>
      <t>-000</t>
    </r>
  </si>
  <si>
    <t>Yuma Pipeline Project</t>
  </si>
  <si>
    <t>PF25-8</t>
  </si>
  <si>
    <t>LED Enterprises LLC</t>
  </si>
  <si>
    <t>FERC Project page</t>
  </si>
  <si>
    <t>Yuma area Power and other demand there and NW Mexico</t>
  </si>
  <si>
    <t>~90 miles of new 30-inch diameter pipeline  in La Paz and Yuma counties, Arizona, designed to transport up to 800 million cubic feet per day (MMcf/d) of natural gas from  an interconnection with El Paso Natural Gas Company pipeline approximately 20 miles east of Blythe, AZ  to the U.S./Mexico border near San Luis, Arizona. Applicant hopes to formally apply  Q4 2026, begin construction in Q3 2028 and to place  in service in Q4 2028.</t>
  </si>
  <si>
    <t>22.1-mile, 20-inch lateral from Marlan meter station (Eddy County) to new Dude meter station (Lea County), NM. Serves Kinetik Holdings' proposed Dude Gas Processing Plant. 330,000 Dth/d committed under two long-term agreements. Filed June 11, 2026 under blanket certificate.</t>
  </si>
  <si>
    <t>CP26-542</t>
  </si>
  <si>
    <t>Dude Lateral Project</t>
  </si>
  <si>
    <r>
      <t xml:space="preserve">Driftwood </t>
    </r>
    <r>
      <rPr>
        <strike/>
        <sz val="10"/>
        <color rgb="FFC00000"/>
        <rFont val="Arial"/>
        <family val="2"/>
      </rPr>
      <t>LNG</t>
    </r>
    <r>
      <rPr>
        <sz val="10"/>
        <rFont val="Arial"/>
        <family val="2"/>
        <charset val="1"/>
      </rPr>
      <t xml:space="preserve"> Pipeline</t>
    </r>
    <r>
      <rPr>
        <sz val="10"/>
        <color rgb="FFC00000"/>
        <rFont val="Arial"/>
        <family val="2"/>
      </rPr>
      <t xml:space="preserve"> LLC</t>
    </r>
  </si>
  <si>
    <t xml:space="preserve">Completed </t>
  </si>
  <si>
    <t>CP26-94</t>
  </si>
  <si>
    <t>T4-10662</t>
  </si>
  <si>
    <t>T4-10688</t>
  </si>
  <si>
    <t>216-mile 42-inch intrastate pipeline from Katy hub near Houston to the LNG/industrial corridor near Port Arthur, TX with ~2 Bcf/d of firm transport. Underpinned by long-term contracts including Golden Pass LNG; also connects to Golden Triangle Storage and will interconnect with KMI's Texas Access Project. Phase 1 in-service targeted early 2027; Phase 2 late 2028. Intial TRRC inspection approved  6/12/2026</t>
  </si>
  <si>
    <t>NY,CT,MA,RI</t>
  </si>
  <si>
    <t>Algonquin Reliable Affordable Resilient Enhancement project</t>
  </si>
  <si>
    <t>Open Season Announcment</t>
  </si>
  <si>
    <t>Algonquin Gas Transmission LLC</t>
  </si>
  <si>
    <t>Texas Gas Transmission LLC</t>
  </si>
  <si>
    <t>IN,KY,OH</t>
  </si>
  <si>
    <t>CP26-536</t>
  </si>
  <si>
    <t>12-mile, 20-inch lateral from Dearborn County, IN through Boone County, KY to Hamilton County, OH. Serves Vistra Corp's Miami Fort coal-to-gas conversion (1,020-MW plant, June 2028 commercial operation). Vistra/Dynegy committed to full 265,000 Dth/d under 13-year contract. FERC authorization requested by March 19, 2027. Filed May 29, 2026.</t>
  </si>
  <si>
    <t>Dearborn County Lateral</t>
  </si>
  <si>
    <t>Northern Natural Gas Co. (Berkshire Hathaway Energy)</t>
  </si>
  <si>
    <t>NE,IA</t>
  </si>
  <si>
    <t>CP26-241</t>
  </si>
  <si>
    <t>535,360 Dth/d expansion. New pipelines: 14.64 mi of 30-inch to Princeton Road power station, 9 mi of 20-inch at Omaha third branch line loop, 2.48-mi extension of 20-inch Des Moines C-line. New Solar Titan 130 turbine compressor near Ogden-Venture pipeline in Iowa. Nebraska Public Power District anchor shipper (445,000 Dth/d for 694-MW Princeton Road plant near Hallam, NE). Filed April 17, 2026. FERC approval requested March 2027.</t>
  </si>
  <si>
    <t>Central Mainline Corridor Expansion</t>
  </si>
  <si>
    <t>T4-10453</t>
  </si>
  <si>
    <t>T4-10643</t>
  </si>
  <si>
    <t>T4-10370</t>
  </si>
  <si>
    <t xml:space="preserve">Double E Pipeline LLC </t>
  </si>
  <si>
    <t>Docket/Permit  Number</t>
  </si>
  <si>
    <t>8 Star Alaska LLC</t>
  </si>
  <si>
    <r>
      <t>Gas pipeline from Prudhoe Bay to the Alaska LNG liquefaction terminal at Nikiski. Targeting a 2025 Final Investment Decision on the first construction phase, with initial gas delivery in 2029 and full LNG exports in the early 2030s. Applicant updated to  "8 Star Alaska LLC" (Glenfarne 75% / AGDC 25%) filed with FERC 2/5/2026 with plans for early construction (camps, storage yards, access roads, bridge crossings) starting ~4/15/2026; construction mobilization ~June 2026;   Mechanical installation (pipe installation) scheduled to commence September  November 2026;</t>
    </r>
    <r>
      <rPr>
        <strike/>
        <sz val="10"/>
        <rFont val="Arial"/>
        <family val="2"/>
      </rPr>
      <t xml:space="preserve"> </t>
    </r>
    <r>
      <rPr>
        <sz val="10"/>
        <rFont val="Arial"/>
        <family val="2"/>
      </rPr>
      <t>mechanical completion targeted 2028. Cost reflects only the pipeline project..     Note: in June 30, 2024 Applicant  was updated</t>
    </r>
  </si>
  <si>
    <t>Algonquin Project Beacon</t>
  </si>
  <si>
    <t>~10% expansion of AGT system (~300 MMcf/d). Mainly replaces smaller diameter pipe with larger, extends loops, adds compression at existing stations. Moves Appalachian gas from Ramapo (interconnect with Millennium Pipeline) to CT, NY, MA, RI. Similar project (Maple) failed in 2023. Open season May 18 - July 1, 2026.</t>
  </si>
  <si>
    <t>Approximately 3.9 miles of new pipeline plus modifications to existing compression and metering/regulation facilities in Armstrong, Greene, and Westmoreland Counties, PA, and Monroe County, OH. Adds a new receipt point in Armstrong County, PA for deliveries to Texas Eastern Pipeline (Westmoreland County, PA) and Rockies Express Pipeline (Monroe County, OH). FERC EA published 3/4/2026; public comment period through 3/30/2026. On June 18, 2026, Eastern Gas Transmission and Storage (EGTS) received a Certificate of Public Convenience and Necessity from the Federal Energy Regulatory Commission to construct, operate and maintain the Appalachian Reliability Project.</t>
  </si>
  <si>
    <t xml:space="preserve">Two-phase intrastate project. Phase 1 (36-inch or 42-inch): Watford City / McKenzie County to central ND (Washburn), targeting Nov 2029 in-service. Phase 2 (24, 30, or 36-inch): Washburn to Mapleton / Casselton near Fargo, targeting Nov 2030. Also extends from Jamestown to Ellendale via 90 miles of lateral pipeline plus new and modified compression, measurement, and interconnect facilities. FERC prefiling request (PF26-4) submitted 12/23/2025; binding open season held Feb 2026. The North Dakota Industrial Commission provided formal FERC support as anchor shipper.  On May 5, 2026, A notice of scoping was issued by FERC with a deadline of June 4 for initial comments.
</t>
  </si>
  <si>
    <t>CP25-528</t>
  </si>
  <si>
    <t>Brownfield expansion on Southern Natural Gas's South Mainline and Elba Express: pipeline looping along existing routes plus modifications to existing compressor stations and meter/regulator stations across MS, AL, GA and SC. Provides incremental firm transport from Rose Hill/Meridian, MS and Hartwell, GA to downstream Southeast markets including LDC and power customers. Phase 1 in-service late 2028; Phase 2 late 2029. Application filed 6/30/2025; Draft EIS 1/30/2026 (joint with Mississippi Crossing CP25-514); EIS issued 6-23-26 ; Final approval issued  7/31/2026.</t>
  </si>
  <si>
    <r>
      <t xml:space="preserve">Permian-to-Gulf-Coast natural gas takeaway running from West Texas to the Agua Dulce hub in South Texas, supplying providing direct access to Gulf Coast markets and LNG export and Mexico markets. Supply sourced from Midland Basin gas processing plants and the Agua Blanca Pipeline in the Delaware Basin. FID reached 7/31/2024; </t>
    </r>
    <r>
      <rPr>
        <sz val="10"/>
        <rFont val="Arial"/>
        <family val="2"/>
      </rPr>
      <t xml:space="preserve"> In-service pushed back from July to November 2026. </t>
    </r>
  </si>
  <si>
    <r>
      <t xml:space="preserve">Pipeline component of Cheniere's Corpus Christi Stage 4 LNG expansion: ~26 miles of new 42-inch pipeline adding up to 2.75 Bcf/d of feed-gas delivery to the CCL terminal. Supports 4 new liquefaction trains (~24 MTPA). Application filed 2/3/2026; pipeline docket CP26-87-000, LNG terminal docket CP26-82-000. Target in-service 4Q 2031; FERC approval sought by May 2027. </t>
    </r>
    <r>
      <rPr>
        <strike/>
        <sz val="10"/>
        <rFont val="Arial"/>
        <family val="2"/>
      </rPr>
      <t xml:space="preserve"> </t>
    </r>
  </si>
  <si>
    <t xml:space="preserve">New 21-mile, 42-inch bi-directional interstate feed gas pipeline in San Patricio County, TX delivering gas to Cheniere's Corpus Christi Stage 3 midscale liquefaction trains. Partial in-service September 2024 providing 510,000 Dth/d of interim firm service. On 8/27/2025 CCPL requested a FERC extension to 12/31/2029 to construct and place the full project in service (prior extension deadline was 6/30/2027). </t>
  </si>
  <si>
    <r>
      <t>New 32-mile, 30-inch lateral from Tennessee Gas Pipeline's existing Line 100-</t>
    </r>
    <r>
      <rPr>
        <sz val="10"/>
        <rFont val="Arial"/>
        <family val="2"/>
      </rPr>
      <t xml:space="preserve">3/100-4 in Dickson County, TN to TVA's new Cumberland Combined Cycle Power Plant in Stewart County, TN (replacing the 2.5-GW Cumberland Fossil coal plant). Includes a new meter station, pressure regulation station, launcher/receiver, and mainline valves. Fully subscribed under a 20-year precedent agreement with TVA. Construction commenced late April 2025 after the Sixth Circuit rejected challenges to federal water quality and Section 404 permits on 4/4/2025 and lifted its stay. TN Gas notified FERC they  placed the lateral in service May 26,2026 </t>
    </r>
  </si>
  <si>
    <t>New 15.9-mile, 20-inch lateral plus a 0.8-mile, 20-inch ADM Spur and associated facilities in Macon County, IL. Delivers up to 181,400 Dth/d of firm natural gas transportation to two new points: the Broadwing Clean Energy Complex (a planned steam co-generation plant) and an existing ADM industrial facility in Decatur. Fully subscribed under 20-year binding agreements with Broadwing and ADM; open season in January 2025 attracted no additional bids. Supports ADM's transition away from coal-fired boilers to meet Illinois CEJA requirements.  Approved 3/19/26 noting  "the project impacts, as mitigated, would not be significant " Construction targeted September 2026; in-service September 2027.</t>
  </si>
  <si>
    <r>
      <t xml:space="preserve">Driftwood </t>
    </r>
    <r>
      <rPr>
        <strike/>
        <sz val="10"/>
        <color theme="1"/>
        <rFont val="Arial"/>
        <family val="2"/>
      </rPr>
      <t>LNG</t>
    </r>
    <r>
      <rPr>
        <sz val="10"/>
        <color theme="1"/>
        <rFont val="Arial"/>
        <family val="2"/>
        <charset val="1"/>
      </rPr>
      <t xml:space="preserve"> Pipeline</t>
    </r>
    <r>
      <rPr>
        <sz val="10"/>
        <color theme="1"/>
        <rFont val="Arial"/>
        <family val="2"/>
      </rPr>
      <t xml:space="preserve"> LLC</t>
    </r>
  </si>
  <si>
    <r>
      <t>Approximately 96-mile feed gas pipeline extending westward from an interconnect with Columbia Gulf Transmission ~4.5 miles south of Ville Platte, LA, traversing Evangeline, Acadia, Jefferson Davis, and Calcasieu Parishes to the Woodside Louisiana LNG terminal near Carlyss, LA. Interconnects with up to 14 existing interstate pipelines. FERC issued original certificate April 2019 (CP17-117 / CP17-118); 2024 Extension Order allowed completion by 4/18/2029. On 5/13/2025, Louisiana LNG Infrastructure and Driftwood Pipeline filed a further extension request to 12/31/2029 and</t>
    </r>
    <r>
      <rPr>
        <sz val="10"/>
        <color theme="1"/>
        <rFont val="Arial"/>
        <family val="2"/>
      </rPr>
      <t xml:space="preserve"> stated the project is actively under construction.</t>
    </r>
    <r>
      <rPr>
        <sz val="10"/>
        <color theme="1"/>
        <rFont val="Arial"/>
        <family val="2"/>
        <charset val="1"/>
      </rPr>
      <t xml:space="preserve"> Woodside reached positive final investment decision on the foundation development (Phase 1, first three liquefaction trains and common infrastructure) on 4/29/2025.</t>
    </r>
  </si>
  <si>
    <r>
      <t xml:space="preserve">48-inch pipeline connecting the Permian Basin in West Texas to the Katy Hub. Upsized from the original 42-inch 2.5 Bcf/d design (sanctioned Aug 2025) to 48-inch 3.7 Bcf/d in Nov 2025; mid-2028 in-service retained. 100% contracted for a minimum of 10 years. WhiteWater leads; Oneok holds a 22% share with Enbridge and MPLX as additional partners.  </t>
    </r>
    <r>
      <rPr>
        <sz val="10"/>
        <color theme="1"/>
        <rFont val="Arial"/>
        <family val="2"/>
      </rPr>
      <t>Permian Basin takeaway.</t>
    </r>
  </si>
  <si>
    <r>
      <t xml:space="preserve">Gillis West </t>
    </r>
    <r>
      <rPr>
        <sz val="10"/>
        <color theme="1"/>
        <rFont val="Arial"/>
        <family val="2"/>
      </rPr>
      <t>Expansion</t>
    </r>
  </si>
  <si>
    <r>
      <t>Expansion of the 260-mile interstate Guardian Pipeline (1.3 Bcf/d current capacity), which connects the Chicago Hub area to Wisconsin demand centers and interconnects with DT Midstream's Midwestern Gas Transmission and Vector Pipeline systems. Staged expansion: initial 210 MMcf/d (208,800 Dth/d) precedent agreements awarded July 2025 plus an additional 328,103 Dth/d awarded to five shippers in a second open season that closed 9/29/2025. Total expansion ~537,000 Dth/d under 20-year contracts, a roughly 40% boost to existing capacity. Scope involves new compression and looping. Estimated total investment $850–$930 million</t>
    </r>
    <r>
      <rPr>
        <sz val="10"/>
        <color theme="1"/>
        <rFont val="Arial"/>
        <family val="2"/>
      </rPr>
      <t>. Application recieved 6/60/26; FERC issued EA scoping notice 7/29/26</t>
    </r>
    <r>
      <rPr>
        <sz val="10"/>
        <color theme="1"/>
        <rFont val="Arial"/>
        <family val="2"/>
        <charset val="1"/>
      </rPr>
      <t xml:space="preserve"> ;Construction targeted to start late 2026; in-service target 11/1/2028. DT Midstream is separately pursuing a 400 MMcf/d westbound expansion of Vector Pipeline into Chicago.</t>
    </r>
  </si>
  <si>
    <r>
      <t>Final phase of the staged Hillabee Expansion (Phase 1 in service July 2017, Phase 2 May 2020) supplying Sabel Trail Transmission under a long-term lease. Phase 3 scope: ~13 miles of 42-inch looping (Butler Loop in Choctaw County and Autauga Loop in Autauga/Chilton Counties, AL) plus Compressor Station 100 upgrades in Chilton County. Adds 106,000 Dth/d. FERC granted 2-year extension to 5/1/2023;</t>
    </r>
    <r>
      <rPr>
        <strike/>
        <sz val="10"/>
        <color theme="1"/>
        <rFont val="Arial"/>
        <family val="2"/>
      </rPr>
      <t xml:space="preserve"> </t>
    </r>
    <r>
      <rPr>
        <sz val="10"/>
        <color theme="1"/>
        <rFont val="Arial"/>
        <family val="2"/>
      </rPr>
      <t xml:space="preserve"> lack of subsequent filing implies project has been postponed or canceled . </t>
    </r>
  </si>
  <si>
    <r>
      <t>Expansion of Williams' Northwest Pipeline increasing capacity from the Sumas, WA receipt point to delivery points along the system in Washington</t>
    </r>
    <r>
      <rPr>
        <sz val="10"/>
        <color theme="1"/>
        <rFont val="Arial"/>
        <family val="2"/>
      </rPr>
      <t xml:space="preserve"> by upgrading 4 existing compressor stations</t>
    </r>
    <r>
      <rPr>
        <sz val="10"/>
        <color theme="1"/>
        <rFont val="Arial"/>
        <family val="2"/>
        <charset val="1"/>
      </rPr>
      <t xml:space="preserve">. Q4 2026 in-service target pending regulatory approval.  </t>
    </r>
    <r>
      <rPr>
        <sz val="10"/>
        <color theme="1"/>
        <rFont val="Arial"/>
        <family val="2"/>
      </rPr>
      <t>Supportive EA issued 5/1/26.</t>
    </r>
  </si>
  <si>
    <t>Intrastate natural gas pipeline formerly known as the Warrior Pipeline, renamed 12/6/2024 in honor of Hugh Brinson. Phase I: ~400 miles of 42-inch pipeline from Waha (West Texas) to Maypearl, TX (south of Dallas/Fort Worth), with 1.5 Bcf/d capacity, plus a 42-mile, 36-inch Midland Lateral connecting Energy Transfer and third-party processing plants in Martin and Midland Counties. Phase II adds compression to bring total capacity to ~2.2 Bcf/d. Connects to Energy Transfer's intrastate network and downstream hubs including Carthage and Katy. Combined Phase I + II cost ~$2.7 billion; fee-based commitments with investment-grade shippers. FID reached 12/6/2024; Phase I is presently in commisioning phase filing tarrifs with both TXRRC (Case 31664) and FERC (PR26-71); Phase II Q1 2027.</t>
  </si>
  <si>
    <t xml:space="preserve">Applied </t>
  </si>
  <si>
    <t xml:space="preserve">Northwest Pipeline, LLC </t>
  </si>
  <si>
    <t>Kelso-Beaver Reliability Project</t>
  </si>
  <si>
    <r>
      <t>Williams' Northwest Pipeline acquires the existing 18-mile FERC-regulated Kelso-Beaver (KB) pipeline from Portland General Electric, KB Pipeline Company, and B-R Pipeline and converts it to a designated lateral on the Northwest system. Adds a new 5,500-HP electric-motor-driven KB Compressor Station near Kelso (Cowlitz County, WA) and modifications to the existing KB Meter Station. Creates bidirectional capacity tied to NW Natural's Oregon-regulated North Mist underground storage facility (under its own expansion through Nov 2028). Companion abandonment docket CP25-90</t>
    </r>
    <r>
      <rPr>
        <strike/>
        <sz val="10"/>
        <rFont val="Arial"/>
        <family val="2"/>
      </rPr>
      <t>.</t>
    </r>
    <r>
      <rPr>
        <sz val="10"/>
        <rFont val="Arial"/>
        <family val="2"/>
      </rPr>
      <t xml:space="preserve"> FERC EA issued 8/27/2025 (FONSI); FERC issued CP25-89 EIS 08/22/25 and condtionall final order 11/20/25. Applicant  currently targeting  Q3 2026 construction start to support Q3 2028 in-service.</t>
    </r>
  </si>
  <si>
    <t xml:space="preserve">New pipeline plus compression. Joint filing across Gulf South and Texas Gas Transmission (companion dockets). Certificate application submitted to FERC 9/12/2025. Draft EIS issued 04/01/2026. Applicant filling regular monthly reports in support of final EIS which was issued 7-24-2026. </t>
  </si>
  <si>
    <r>
      <t xml:space="preserve">72-mile, 42-inch interstate pipeline from Cameron/Calcasieu/Beauregard Parishes, LA and Orange/Jefferson Counties, TX to Sempra's Port Arthur LNG export terminal. Design capacity 2.0 Bcf/d. Original FERC certificate April 2019 (CP18-7); compressor-relocation amendment (CP20-21, October 2020); and route-modification amendment (CP23-513, February 2024 EA). Under construction alongside Port Arthur LNG Phase 1 (Trains 1 and 2, due 2027 and 2028); </t>
    </r>
    <r>
      <rPr>
        <strike/>
        <sz val="10"/>
        <color rgb="FFC00000"/>
        <rFont val="Arial"/>
        <family val="2"/>
      </rPr>
      <t>.</t>
    </r>
    <r>
      <rPr>
        <sz val="10"/>
        <rFont val="Arial"/>
        <family val="2"/>
        <charset val="1"/>
      </rPr>
      <t xml:space="preserve"> A portion was appoved for in service by FERC 5/29/26</t>
    </r>
  </si>
  <si>
    <t>Amended version of MVP Southgate (originally authorized June 2020 under CP19-14). Amendment reduces pipeline length from 75 miles to 31.3 miles, upsizes diameter from 16/24-inch to 30-inch, removes the Lambert Compressor Station, and increases firm capacity from 375,000 to 550,000 Dth/d. Route: Transco Zone 5 Compressor Station 165 in Pittsylvania County, VA to Rockingham County, NC. Application filed 2/3/2025; FERC issued order amending certificate December 2025. Virginia DEQ VWP Individual Permit issued 1/13/2026. Construction began on one remaining section June 30, 2026.</t>
  </si>
  <si>
    <t>Mountain Valley Pipeline Southgate  Amendment</t>
  </si>
  <si>
    <t>Three laterals off Energy Transfer's North Texas system (sourced via Hugh Brinson) supplying Oracle's ~1,100-acre Abilene, TX Stargate campus (targeting ~1.2 GW at full build). Combined supply up to ~900 MMcf/d. First lateral in service June 13, 2026; two more targeted mid-2026. Intrastate Texas (TX RRC).</t>
  </si>
  <si>
    <r>
      <t xml:space="preserve">~155-mile, 48-inch Texas intrastate pipeline from ONEOK's WesTex Transmission system at the Waha Hub in Pecos County to the FERC-jurisdictional Border Facilities in Hudspeth County (Saguaro - Border Facility). Includes two new compressor stations and appurtenant facilities; design capacity ~2.8 Bcf/d. Regulated by Texas RRC; companion lateral to CP23-29 border crossing. Project delayed along with the border crossing pending final Mexico LNG off-take commitments. </t>
    </r>
    <r>
      <rPr>
        <sz val="10"/>
        <rFont val="Arial"/>
        <family val="2"/>
      </rPr>
      <t>On 4/1/26</t>
    </r>
    <r>
      <rPr>
        <sz val="10"/>
        <rFont val="Arial"/>
        <family val="2"/>
        <charset val="1"/>
      </rPr>
      <t xml:space="preserve"> </t>
    </r>
    <r>
      <rPr>
        <sz val="10"/>
        <rFont val="Arial"/>
        <family val="2"/>
      </rPr>
      <t>Applicant filed for Extention pushing completion date from 2/15/27 unitl 2/15/30.</t>
    </r>
  </si>
  <si>
    <t>Saguaro Connector Pipeline, LLC</t>
  </si>
  <si>
    <r>
      <t>Compression-only expansion on Gulf South's system adding 280,000 Dth/d of firm transport for Southeast markets (including Southern Company and FPL). Scope: upgrades at existing Tallulah CS (Madison Parish, LA), Jasper CS and Forrest CS (MS); plus construction of a new compressor station in Hinds County, MS. Application filed 4/16/2025; FERC EA issued 1/2/2026.</t>
    </r>
    <r>
      <rPr>
        <sz val="10"/>
        <rFont val="Arial"/>
        <family val="2"/>
      </rPr>
      <t xml:space="preserve"> Inital construction commenced no later  6/1/26.</t>
    </r>
  </si>
  <si>
    <r>
      <t xml:space="preserve">Approximately 155 miles of new greenfield pipeline from Gulf South's Carthage Header (TX) to Beauregard Parish </t>
    </r>
    <r>
      <rPr>
        <sz val="10"/>
        <rFont val="Arial"/>
        <family val="2"/>
      </rPr>
      <t>(First 67 miles 36-inch, remaining 87 miles 42-inch )</t>
    </r>
    <r>
      <rPr>
        <sz val="10"/>
        <rFont val="Arial"/>
        <family val="2"/>
        <charset val="1"/>
      </rPr>
      <t xml:space="preserve">, LA with new compression and metering, plus upgrades to the Index 129 pipeline in southeast TX including a new compressor station near Cleveland, TX. Minimum 1.45 Bcf/d capacity. Binding Open Season 10/31–12/30/2025; foundation shipper precedent agreement secured. Target in-service November 1, 2029.  </t>
    </r>
    <r>
      <rPr>
        <sz val="10"/>
        <rFont val="Arial"/>
        <family val="2"/>
      </rPr>
      <t>FERC application filed June 26, 2026</t>
    </r>
    <r>
      <rPr>
        <sz val="10"/>
        <rFont val="Arial"/>
        <family val="2"/>
        <charset val="1"/>
      </rPr>
      <t>.</t>
    </r>
  </si>
  <si>
    <r>
      <t xml:space="preserve">Compression-only expansion (~40,964 HP, no new pipe) on NGPL's Gulf Coast Mainline in Randolph County, AR. Adds up to 400,000 Dth/d of firm transport under a precedent agreement with Arkansas Electric Cooperative Corporation (AECC) for its gas-fired plants in northern TX/AR. Application filed 12/18/2025 (CP26-46); FERC scoping 2/9/2026; EA schedule </t>
    </r>
    <r>
      <rPr>
        <sz val="10"/>
        <rFont val="Arial"/>
        <family val="2"/>
      </rPr>
      <t xml:space="preserve">issued </t>
    </r>
    <r>
      <rPr>
        <sz val="10"/>
        <rFont val="Arial"/>
        <family val="2"/>
        <charset val="1"/>
      </rPr>
      <t xml:space="preserve"> 3/</t>
    </r>
    <r>
      <rPr>
        <sz val="10"/>
        <rFont val="Arial"/>
        <family val="2"/>
      </rPr>
      <t>9</t>
    </r>
    <r>
      <rPr>
        <sz val="10"/>
        <rFont val="Arial"/>
        <family val="2"/>
        <charset val="1"/>
      </rPr>
      <t xml:space="preserve">/2026 </t>
    </r>
    <r>
      <rPr>
        <sz val="10"/>
        <rFont val="Arial"/>
        <family val="2"/>
      </rPr>
      <t xml:space="preserve">indicating 9/4/26 target for EA and 12/3//26 target for Approval. </t>
    </r>
  </si>
  <si>
    <r>
      <t xml:space="preserve">Modifications and new compression at existing CS 302 (Montgomery County, TX) and CS 343 (Liberty County, TX) on NGPL's Louisiana Line. Creates 300,000 Dth/d of new eastbound firm transportation plus combines with existing unsubscribed capacity for up to 467,000 Dth/d. Shipper allocations: Devon Gas Services 242,000 Dth/d; EDF Trading NA 95,000 Dth/d; Delfin Midstream 80,000 Dth/d; Golden Pass LNG 50,000 Dth/d. FERC approved 11/21/2024; </t>
    </r>
    <r>
      <rPr>
        <sz val="10"/>
        <rFont val="Arial"/>
        <family val="2"/>
      </rPr>
      <t>In-service7/10/26</t>
    </r>
  </si>
  <si>
    <t>Desert Southwest expansion project</t>
  </si>
  <si>
    <t>Transwestern</t>
  </si>
  <si>
    <t>25-mile pipeline with an 11,000 HP compressor station (two 5,500 HP units) to move up to 300,000 Dth/d of low-nitrogen gas from Tres Palacios Gas Storage in Colorado County, TX to Gulf South's Coastal Bend Header for Freeport LNG, with optional delivery to Trunkline. Application filed 7/20/2025 in CP25-525; Project was approved 6/30/26 subject to implementation plan. Notice to proceed with construction issued 7/21/2026. In 7/24 report applicant notes that they will  begin construction after  environmental compliance training on August 3, 2026.</t>
  </si>
  <si>
    <t>T4-10456</t>
  </si>
  <si>
    <t xml:space="preserve">Received a permit from TX RRC in 2023 with an expiration date of 2/28/25. This project planed to stretch southeast across TX, delivering natural gas from the Permian Basin (Midland) to the Beaumont/Port Arthur area and supporting projects in the Sabine River area. Possibly due to competing pipelines, the permit has been renewed. </t>
  </si>
  <si>
    <t>System Expansion 4 (SSE4) Project</t>
  </si>
  <si>
    <t>William Brown</t>
  </si>
  <si>
    <t>William.Brown@eia.gov</t>
  </si>
  <si>
    <t>PF26-7</t>
  </si>
  <si>
    <r>
      <t>New 208-mile, 42- and 36-inch pipeline system from TGP's 100 Line near Greenville, MS (Washington County) to Butler, AL (Choctaw County) with interconnections to SNG and Transco. Includes ~199-mile mainline, ~7-mile CGT Lateral, ~2 miles of additional 30- and 36-inch laterals, three new compressor stations, one modified existing station, four new meter stations, and three overpressure protection facilities. KMI FID 12/19/2024; FERC application filed 6/30/2025; FAST-41 schedule set 12/31/2025; Draft EIS issued 1/30/2026 (FONSI, comments through 3/23/2026); Final EIS</t>
    </r>
    <r>
      <rPr>
        <sz val="10"/>
        <rFont val="Arial"/>
        <family val="2"/>
      </rPr>
      <t xml:space="preserve"> issued 7/22/26</t>
    </r>
    <r>
      <rPr>
        <sz val="10"/>
        <rFont val="Arial"/>
        <family val="2"/>
        <charset val="1"/>
      </rPr>
      <t>; Final Order issued 7/31/2026 subject to compliance with the environmental conditions appended to our orders  . KMI (Kim Dang) has indicated in-service may accelerate from Q4 2028 to Q2 2028.</t>
    </r>
  </si>
  <si>
    <t>Spire Moga's Pipeline LLC</t>
  </si>
  <si>
    <r>
      <t xml:space="preserve">Adds compression at three existing Northern Border stations in ND (incl. Manning and Glen Ullin), boosting capacity by 300,000 Dth/d. Reverses idle Bison Pipeline to flow Bakken gas south to Fort Union Gas Gathering in NE Wyoming (toward Cheyenne Hub). FERC certificate issued Oct 2024. Construction began April 2025. On April 17, 2026 FERC approved in service request.  </t>
    </r>
    <r>
      <rPr>
        <b/>
        <i/>
        <sz val="10"/>
        <rFont val="Arial"/>
        <family val="2"/>
      </rPr>
      <t>Note: While applicant has confirmed it has technically placed sytem into service,  commercial flows can not began untill  Bison rececives authorizaton to deliver gas into Fort Union.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</si>
</sst>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0;0.00"/>
    <numFmt numFmtId="165" formatCode="_(* #,##0.00_);_(* \(#,##0.00\);_(* \-??_);_(@_)"/>
    <numFmt numFmtId="166" formatCode="m/d/yyyy;;;"/>
    <numFmt numFmtId="167" formatCode="#;;;"/>
    <numFmt numFmtId="168" formatCode="#.00%;\-#.00%;0.00%;\%"/>
    <numFmt numFmtId="169" formatCode="0.0"/>
    <numFmt numFmtId="170" formatCode="_(* #,##0_);_(* \(#,##0\);_(* \-??_);_(@_)"/>
    <numFmt numFmtId="171" formatCode="_(\$* #,##0_);_(\$* \(#,##0\);_(\$* \-??_);_(@_)"/>
    <numFmt numFmtId="172" formatCode="_(* #,##0.0_);_(* \(#,##0.0\);_(* \-??_);_(@_)"/>
    <numFmt numFmtId="173" formatCode="#,##0.0"/>
  </numFmts>
  <fonts count="36" x14ac:knownFonts="1">
    <font>
      <sz val="10"/>
      <name val="MS Sans Serif"/>
      <charset val="1"/>
    </font>
    <font>
      <sz val="10"/>
      <name val="Arial"/>
      <family val="2"/>
      <charset val="1"/>
    </font>
    <font>
      <sz val="10"/>
      <name val="MS Sans Serif"/>
      <family val="2"/>
      <charset val="1"/>
    </font>
    <font>
      <sz val="11"/>
      <color theme="1"/>
      <name val="Calibri"/>
      <family val="2"/>
      <charset val="1"/>
    </font>
    <font>
      <b/>
      <sz val="14"/>
      <color rgb="FF000080"/>
      <name val="Arial"/>
      <family val="2"/>
      <charset val="1"/>
    </font>
    <font>
      <b/>
      <u/>
      <sz val="12"/>
      <color rgb="FF0000FF"/>
      <name val="Arial"/>
      <family val="2"/>
      <charset val="1"/>
    </font>
    <font>
      <b/>
      <sz val="10"/>
      <color rgb="FFFFFFFF"/>
      <name val="Arial"/>
      <family val="2"/>
      <charset val="1"/>
    </font>
    <font>
      <u/>
      <sz val="10"/>
      <color rgb="FF0000FF"/>
      <name val="Arial"/>
      <family val="2"/>
      <charset val="1"/>
    </font>
    <font>
      <sz val="10"/>
      <color rgb="FFFFFFFF"/>
      <name val="Arial"/>
      <family val="2"/>
      <charset val="1"/>
    </font>
    <font>
      <b/>
      <sz val="10"/>
      <name val="Arial"/>
      <family val="2"/>
      <charset val="1"/>
    </font>
    <font>
      <b/>
      <sz val="10"/>
      <color theme="0" tint="-0.499984740745262"/>
      <name val="Arial"/>
      <family val="2"/>
      <charset val="1"/>
    </font>
    <font>
      <sz val="10"/>
      <color theme="0" tint="-0.499984740745262"/>
      <name val="Arial"/>
      <family val="2"/>
      <charset val="1"/>
    </font>
    <font>
      <b/>
      <sz val="12"/>
      <color rgb="FF009ED6"/>
      <name val="Times New Roman"/>
      <family val="1"/>
      <charset val="1"/>
    </font>
    <font>
      <b/>
      <sz val="12"/>
      <name val="Times New Roman"/>
      <family val="1"/>
      <charset val="1"/>
    </font>
    <font>
      <sz val="10"/>
      <color rgb="FFFF0000"/>
      <name val="MS Sans Serif"/>
      <charset val="1"/>
    </font>
    <font>
      <sz val="10"/>
      <color theme="1"/>
      <name val="Arial"/>
      <family val="2"/>
      <charset val="1"/>
    </font>
    <font>
      <sz val="10"/>
      <color rgb="FF0000FF"/>
      <name val="Arial"/>
      <family val="2"/>
      <charset val="1"/>
    </font>
    <font>
      <sz val="10"/>
      <name val="Arial"/>
      <family val="2"/>
    </font>
    <font>
      <sz val="10"/>
      <color theme="1"/>
      <name val="MS Sans Serif"/>
      <family val="2"/>
      <charset val="1"/>
    </font>
    <font>
      <sz val="10"/>
      <color rgb="FF000000"/>
      <name val="Arial"/>
      <family val="2"/>
      <charset val="1"/>
    </font>
    <font>
      <b/>
      <sz val="10"/>
      <color theme="1"/>
      <name val="Arial"/>
      <family val="2"/>
      <charset val="1"/>
    </font>
    <font>
      <sz val="10"/>
      <name val="MS Sans Serif"/>
      <charset val="1"/>
    </font>
    <font>
      <u/>
      <sz val="10"/>
      <color theme="10"/>
      <name val="MS Sans Serif"/>
      <charset val="1"/>
    </font>
    <font>
      <sz val="10"/>
      <color rgb="FFC00000"/>
      <name val="Arial"/>
      <family val="2"/>
    </font>
    <font>
      <strike/>
      <sz val="10"/>
      <color rgb="FFC00000"/>
      <name val="Cambria"/>
      <family val="1"/>
    </font>
    <font>
      <strike/>
      <sz val="10"/>
      <color rgb="FFC00000"/>
      <name val="Arial"/>
      <family val="2"/>
    </font>
    <font>
      <strike/>
      <sz val="10"/>
      <name val="Arial"/>
      <family val="2"/>
    </font>
    <font>
      <sz val="8"/>
      <name val="MS Sans Serif"/>
      <charset val="1"/>
    </font>
    <font>
      <strike/>
      <sz val="10"/>
      <color rgb="FFFF0000"/>
      <name val="Cambria"/>
      <family val="1"/>
    </font>
    <font>
      <b/>
      <sz val="10"/>
      <name val="Arial"/>
      <family val="2"/>
    </font>
    <font>
      <u/>
      <sz val="10"/>
      <name val="MS Sans Serif"/>
      <charset val="1"/>
    </font>
    <font>
      <sz val="10"/>
      <color theme="1"/>
      <name val="Arial"/>
      <family val="2"/>
    </font>
    <font>
      <strike/>
      <sz val="10"/>
      <color theme="1"/>
      <name val="Arial"/>
      <family val="2"/>
    </font>
    <font>
      <u/>
      <sz val="10"/>
      <color theme="1"/>
      <name val="MS Sans Serif"/>
      <charset val="1"/>
    </font>
    <font>
      <sz val="10"/>
      <color theme="1"/>
      <name val="MS Sans Serif"/>
    </font>
    <font>
      <b/>
      <i/>
      <sz val="10"/>
      <name val="Arial"/>
      <family val="2"/>
    </font>
  </fonts>
  <fills count="6">
    <fill>
      <patternFill patternType="none"/>
    </fill>
    <fill>
      <patternFill patternType="gray125"/>
    </fill>
    <fill>
      <patternFill patternType="solid">
        <fgColor rgb="FF000080"/>
        <bgColor rgb="FF000080"/>
      </patternFill>
    </fill>
    <fill>
      <patternFill patternType="solid">
        <fgColor theme="9" tint="0.79979857783745845"/>
        <bgColor rgb="FFFFFFFF"/>
      </patternFill>
    </fill>
    <fill>
      <patternFill patternType="solid">
        <fgColor theme="0"/>
        <bgColor rgb="FFFDEADA"/>
      </patternFill>
    </fill>
    <fill>
      <patternFill patternType="solid">
        <fgColor theme="0"/>
        <bgColor indexed="64"/>
      </patternFill>
    </fill>
  </fills>
  <borders count="40">
    <border>
      <left/>
      <right/>
      <top/>
      <bottom/>
      <diagonal/>
    </border>
    <border>
      <left/>
      <right/>
      <top style="dashed">
        <color theme="3" tint="0.39967040009765925"/>
      </top>
      <bottom style="dashed">
        <color theme="3" tint="0.39967040009765925"/>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4" tint="0.39979247413556324"/>
      </left>
      <right/>
      <top style="thin">
        <color theme="4" tint="0.39979247413556324"/>
      </top>
      <bottom style="medium">
        <color theme="3" tint="0.39979247413556324"/>
      </bottom>
      <diagonal/>
    </border>
    <border>
      <left/>
      <right/>
      <top style="thin">
        <color theme="4" tint="0.39979247413556324"/>
      </top>
      <bottom style="medium">
        <color theme="3" tint="0.39979247413556324"/>
      </bottom>
      <diagonal/>
    </border>
    <border>
      <left style="thin">
        <color theme="4" tint="0.39979247413556324"/>
      </left>
      <right/>
      <top style="dashed">
        <color theme="3" tint="0.39967040009765925"/>
      </top>
      <bottom style="dashed">
        <color theme="3" tint="0.39967040009765925"/>
      </bottom>
      <diagonal/>
    </border>
    <border>
      <left/>
      <right/>
      <top/>
      <bottom style="medium">
        <color rgb="FF0073D7"/>
      </bottom>
      <diagonal/>
    </border>
    <border>
      <left/>
      <right/>
      <top/>
      <bottom style="dashed">
        <color theme="0" tint="-0.249977111117893"/>
      </bottom>
      <diagonal/>
    </border>
    <border>
      <left/>
      <right/>
      <top style="dashed">
        <color theme="0" tint="-0.249977111117893"/>
      </top>
      <bottom style="dashed">
        <color theme="0" tint="-0.249977111117893"/>
      </bottom>
      <diagonal/>
    </border>
    <border>
      <left/>
      <right/>
      <top style="dashed">
        <color theme="0" tint="-0.249977111117893"/>
      </top>
      <bottom/>
      <diagonal/>
    </border>
    <border>
      <left/>
      <right/>
      <top/>
      <bottom style="thick">
        <color rgb="FF0073D7"/>
      </bottom>
      <diagonal/>
    </border>
    <border>
      <left/>
      <right style="thin">
        <color theme="8" tint="0.39979247413556324"/>
      </right>
      <top/>
      <bottom style="thick">
        <color rgb="FF0073D7"/>
      </bottom>
      <diagonal/>
    </border>
    <border>
      <left style="thin">
        <color theme="0"/>
      </left>
      <right/>
      <top/>
      <bottom/>
      <diagonal/>
    </border>
    <border>
      <left/>
      <right style="thin">
        <color theme="0"/>
      </right>
      <top style="dashed">
        <color theme="0" tint="-0.249977111117893"/>
      </top>
      <bottom style="dashed">
        <color theme="0" tint="-0.249977111117893"/>
      </bottom>
      <diagonal/>
    </border>
    <border>
      <left style="thin">
        <color theme="0"/>
      </left>
      <right/>
      <top/>
      <bottom style="dashed">
        <color theme="0" tint="-0.249977111117893"/>
      </bottom>
      <diagonal/>
    </border>
    <border>
      <left/>
      <right style="thin">
        <color theme="0"/>
      </right>
      <top/>
      <bottom style="dashed">
        <color theme="0" tint="-0.249977111117893"/>
      </bottom>
      <diagonal/>
    </border>
    <border>
      <left style="thin">
        <color theme="0"/>
      </left>
      <right/>
      <top style="dashed">
        <color theme="0" tint="-0.249977111117893"/>
      </top>
      <bottom style="dashed">
        <color theme="0" tint="-0.249977111117893"/>
      </bottom>
      <diagonal/>
    </border>
    <border>
      <left style="thin">
        <color theme="0"/>
      </left>
      <right/>
      <top style="dashed">
        <color theme="0" tint="-0.249977111117893"/>
      </top>
      <bottom/>
      <diagonal/>
    </border>
    <border>
      <left/>
      <right style="thin">
        <color theme="0"/>
      </right>
      <top style="dashed">
        <color theme="0" tint="-0.249977111117893"/>
      </top>
      <bottom/>
      <diagonal/>
    </border>
    <border>
      <left/>
      <right/>
      <top style="dashed">
        <color theme="0"/>
      </top>
      <bottom/>
      <diagonal/>
    </border>
    <border>
      <left/>
      <right style="thin">
        <color theme="0"/>
      </right>
      <top/>
      <bottom/>
      <diagonal/>
    </border>
    <border>
      <left style="thin">
        <color theme="0"/>
      </left>
      <right/>
      <top style="dashed">
        <color theme="0" tint="-0.249977111117893"/>
      </top>
      <bottom style="thin">
        <color theme="0"/>
      </bottom>
      <diagonal/>
    </border>
    <border>
      <left/>
      <right/>
      <top style="dashed">
        <color theme="0" tint="-0.249977111117893"/>
      </top>
      <bottom style="thin">
        <color theme="0"/>
      </bottom>
      <diagonal/>
    </border>
    <border>
      <left/>
      <right style="thin">
        <color theme="0"/>
      </right>
      <top style="dashed">
        <color theme="0" tint="-0.249977111117893"/>
      </top>
      <bottom style="thin">
        <color theme="0"/>
      </bottom>
      <diagonal/>
    </border>
    <border>
      <left style="thin">
        <color theme="4" tint="0.39979247413556324"/>
      </left>
      <right/>
      <top style="thin">
        <color theme="8" tint="0.39979247413556324"/>
      </top>
      <bottom style="thick">
        <color rgb="FF0073D7"/>
      </bottom>
      <diagonal/>
    </border>
    <border>
      <left/>
      <right/>
      <top style="thin">
        <color theme="8" tint="0.39979247413556324"/>
      </top>
      <bottom style="thick">
        <color rgb="FF0073D7"/>
      </bottom>
      <diagonal/>
    </border>
    <border>
      <left/>
      <right style="thin">
        <color theme="8" tint="0.39979247413556324"/>
      </right>
      <top style="thin">
        <color theme="8" tint="0.39979247413556324"/>
      </top>
      <bottom style="thick">
        <color rgb="FF0073D7"/>
      </bottom>
      <diagonal/>
    </border>
    <border>
      <left style="thin">
        <color theme="0"/>
      </left>
      <right/>
      <top style="thin">
        <color theme="4" tint="0.39979247413556324"/>
      </top>
      <bottom style="thin">
        <color theme="4" tint="0.39979247413556324"/>
      </bottom>
      <diagonal/>
    </border>
    <border>
      <left/>
      <right/>
      <top style="thin">
        <color theme="4" tint="0.39979247413556324"/>
      </top>
      <bottom style="thin">
        <color theme="4" tint="0.39979247413556324"/>
      </bottom>
      <diagonal/>
    </border>
    <border>
      <left/>
      <right style="thin">
        <color theme="0"/>
      </right>
      <top style="thin">
        <color theme="4" tint="0.39979247413556324"/>
      </top>
      <bottom style="thin">
        <color theme="4" tint="0.39979247413556324"/>
      </bottom>
      <diagonal/>
    </border>
    <border>
      <left style="thin">
        <color theme="0"/>
      </left>
      <right/>
      <top style="thin">
        <color theme="4" tint="0.39979247413556324"/>
      </top>
      <bottom style="dashed">
        <color theme="0" tint="-0.249977111117893"/>
      </bottom>
      <diagonal/>
    </border>
    <border>
      <left/>
      <right/>
      <top style="thin">
        <color theme="4" tint="0.39979247413556324"/>
      </top>
      <bottom style="dashed">
        <color theme="0" tint="-0.249977111117893"/>
      </bottom>
      <diagonal/>
    </border>
    <border>
      <left/>
      <right style="thin">
        <color theme="0"/>
      </right>
      <top style="thin">
        <color theme="4" tint="0.39979247413556324"/>
      </top>
      <bottom style="dashed">
        <color theme="0" tint="-0.249977111117893"/>
      </bottom>
      <diagonal/>
    </border>
    <border>
      <left style="thin">
        <color theme="0"/>
      </left>
      <right/>
      <top style="dashed">
        <color theme="0" tint="-0.249977111117893"/>
      </top>
      <bottom style="thin">
        <color theme="8"/>
      </bottom>
      <diagonal/>
    </border>
    <border>
      <left/>
      <right/>
      <top style="dashed">
        <color theme="0" tint="-0.249977111117893"/>
      </top>
      <bottom style="thin">
        <color theme="8"/>
      </bottom>
      <diagonal/>
    </border>
    <border>
      <left/>
      <right style="thin">
        <color theme="0"/>
      </right>
      <top style="dashed">
        <color theme="0" tint="-0.249977111117893"/>
      </top>
      <bottom style="thin">
        <color theme="8"/>
      </bottom>
      <diagonal/>
    </border>
    <border>
      <left/>
      <right/>
      <top style="dashed">
        <color rgb="FFBFBFBF"/>
      </top>
      <bottom style="dashed">
        <color rgb="FFBFBFBF"/>
      </bottom>
      <diagonal/>
    </border>
    <border>
      <left/>
      <right/>
      <top/>
      <bottom style="dashed">
        <color rgb="FFBFBFBF"/>
      </bottom>
      <diagonal/>
    </border>
    <border>
      <left style="thin">
        <color theme="4" tint="0.39976195562608724"/>
      </left>
      <right/>
      <top style="dashed">
        <color theme="3" tint="0.39967040009765925"/>
      </top>
      <bottom style="dashed">
        <color theme="3" tint="0.39967040009765925"/>
      </bottom>
      <diagonal/>
    </border>
  </borders>
  <cellStyleXfs count="27">
    <xf numFmtId="0" fontId="0" fillId="0" borderId="0"/>
    <xf numFmtId="0" fontId="22" fillId="0" borderId="0" applyNumberFormat="0" applyFill="0" applyBorder="0" applyAlignment="0" applyProtection="0"/>
    <xf numFmtId="164" fontId="21" fillId="0" borderId="0">
      <alignment horizontal="right"/>
    </xf>
    <xf numFmtId="165" fontId="1" fillId="0" borderId="0"/>
    <xf numFmtId="165" fontId="2" fillId="0" borderId="0"/>
    <xf numFmtId="0" fontId="21" fillId="0" borderId="0">
      <alignment horizontal="left"/>
    </xf>
    <xf numFmtId="166" fontId="21" fillId="0" borderId="0">
      <alignment horizontal="right"/>
    </xf>
    <xf numFmtId="167" fontId="21" fillId="0" borderId="0">
      <alignment horizontal="right"/>
    </xf>
    <xf numFmtId="0" fontId="21" fillId="0" borderId="0">
      <alignment horizontal="left"/>
    </xf>
    <xf numFmtId="0" fontId="21" fillId="0" borderId="0">
      <alignment horizontal="left"/>
    </xf>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alignment horizontal="left"/>
    </xf>
    <xf numFmtId="0" fontId="21" fillId="0" borderId="0">
      <alignment horizontal="left"/>
    </xf>
    <xf numFmtId="0" fontId="21" fillId="0" borderId="0">
      <alignment horizontal="left"/>
    </xf>
    <xf numFmtId="0" fontId="21" fillId="0" borderId="0">
      <alignment horizontal="left"/>
    </xf>
    <xf numFmtId="14" fontId="1" fillId="0" borderId="1">
      <alignment wrapText="1"/>
    </xf>
    <xf numFmtId="168" fontId="21" fillId="0" borderId="0">
      <alignment horizontal="right"/>
    </xf>
    <xf numFmtId="164" fontId="21" fillId="0" borderId="0">
      <alignment horizontal="right"/>
    </xf>
  </cellStyleXfs>
  <cellXfs count="258">
    <xf numFmtId="0" fontId="0" fillId="0" borderId="0" xfId="0"/>
    <xf numFmtId="0" fontId="1" fillId="0" borderId="0" xfId="0" applyFont="1"/>
    <xf numFmtId="0" fontId="4" fillId="0" borderId="0" xfId="0" applyFont="1" applyAlignment="1">
      <alignment horizontal="center"/>
    </xf>
    <xf numFmtId="0" fontId="5" fillId="0" borderId="0" xfId="0" applyFont="1"/>
    <xf numFmtId="0" fontId="1" fillId="0" borderId="0" xfId="0" applyFont="1" applyAlignment="1">
      <alignment horizontal="left"/>
    </xf>
    <xf numFmtId="0" fontId="6" fillId="2" borderId="0" xfId="0" applyFont="1" applyFill="1" applyAlignment="1">
      <alignment horizontal="left"/>
    </xf>
    <xf numFmtId="0" fontId="6" fillId="2" borderId="0" xfId="0" applyFont="1" applyFill="1"/>
    <xf numFmtId="0" fontId="7" fillId="3" borderId="0" xfId="0" applyFont="1" applyFill="1" applyAlignment="1">
      <alignment horizontal="left"/>
    </xf>
    <xf numFmtId="0" fontId="1" fillId="3" borderId="0" xfId="0" applyFont="1" applyFill="1" applyAlignment="1">
      <alignment horizontal="left"/>
    </xf>
    <xf numFmtId="14" fontId="1" fillId="0" borderId="0" xfId="0" applyNumberFormat="1" applyFont="1" applyAlignment="1">
      <alignment horizontal="left"/>
    </xf>
    <xf numFmtId="0" fontId="8" fillId="0" borderId="0" xfId="0" applyFont="1"/>
    <xf numFmtId="0" fontId="7" fillId="0" borderId="0" xfId="0" applyFont="1"/>
    <xf numFmtId="0" fontId="9"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indent="3"/>
    </xf>
    <xf numFmtId="0" fontId="10" fillId="0" borderId="0" xfId="0" applyFont="1" applyAlignment="1">
      <alignment horizontal="left" vertical="top" wrapText="1"/>
    </xf>
    <xf numFmtId="0" fontId="11" fillId="0" borderId="0" xfId="0" applyFont="1" applyAlignment="1">
      <alignment horizontal="left" vertical="top"/>
    </xf>
    <xf numFmtId="0" fontId="11" fillId="0" borderId="0" xfId="0" applyFont="1" applyAlignment="1">
      <alignment horizontal="left" indent="3"/>
    </xf>
    <xf numFmtId="0" fontId="10" fillId="0" borderId="0" xfId="0" applyFont="1"/>
    <xf numFmtId="0" fontId="11" fillId="0" borderId="0" xfId="0" applyFont="1"/>
    <xf numFmtId="0" fontId="11" fillId="0" borderId="0" xfId="0" applyFont="1" applyAlignment="1">
      <alignment horizontal="left" vertical="top" wrapText="1"/>
    </xf>
    <xf numFmtId="14" fontId="0" fillId="0" borderId="0" xfId="0" applyNumberFormat="1" applyAlignment="1">
      <alignment horizontal="center" wrapText="1"/>
    </xf>
    <xf numFmtId="0" fontId="0" fillId="0" borderId="0" xfId="0" applyAlignment="1">
      <alignment horizontal="left" wrapText="1"/>
    </xf>
    <xf numFmtId="0" fontId="0" fillId="0" borderId="0" xfId="0" applyAlignment="1">
      <alignment horizontal="left"/>
    </xf>
    <xf numFmtId="0" fontId="0" fillId="0" borderId="0" xfId="0" applyAlignment="1">
      <alignment horizontal="right"/>
    </xf>
    <xf numFmtId="0" fontId="0" fillId="0" borderId="0" xfId="0" applyAlignment="1">
      <alignment horizontal="center" wrapText="1"/>
    </xf>
    <xf numFmtId="0" fontId="0" fillId="0" borderId="0" xfId="0" applyAlignment="1">
      <alignment horizontal="right" wrapText="1"/>
    </xf>
    <xf numFmtId="170" fontId="0" fillId="0" borderId="0" xfId="24" applyNumberFormat="1" applyFont="1" applyBorder="1" applyAlignment="1">
      <alignment horizontal="right" wrapText="1"/>
    </xf>
    <xf numFmtId="170" fontId="0" fillId="0" borderId="0" xfId="24" applyNumberFormat="1" applyFont="1" applyBorder="1" applyAlignment="1">
      <alignment horizontal="center" wrapText="1"/>
    </xf>
    <xf numFmtId="49" fontId="0" fillId="0" borderId="0" xfId="0" applyNumberFormat="1" applyAlignment="1">
      <alignment horizontal="center" wrapText="1"/>
    </xf>
    <xf numFmtId="0" fontId="0" fillId="0" borderId="0" xfId="0" applyAlignment="1">
      <alignment horizontal="left" vertical="center" wrapText="1"/>
    </xf>
    <xf numFmtId="0" fontId="12" fillId="0" borderId="2" xfId="0" applyFont="1" applyBorder="1" applyAlignment="1">
      <alignment horizontal="center"/>
    </xf>
    <xf numFmtId="0" fontId="12" fillId="0" borderId="2" xfId="0" applyFont="1" applyBorder="1" applyAlignment="1">
      <alignment horizontal="left"/>
    </xf>
    <xf numFmtId="0" fontId="12" fillId="0" borderId="2" xfId="0" applyFont="1" applyBorder="1" applyAlignment="1">
      <alignment horizontal="right"/>
    </xf>
    <xf numFmtId="1" fontId="12" fillId="0" borderId="2" xfId="0" applyNumberFormat="1" applyFont="1" applyBorder="1"/>
    <xf numFmtId="0" fontId="12" fillId="0" borderId="2" xfId="0" applyFont="1" applyBorder="1"/>
    <xf numFmtId="0" fontId="12" fillId="0" borderId="3" xfId="0" applyFont="1" applyBorder="1" applyAlignment="1">
      <alignment horizontal="center"/>
    </xf>
    <xf numFmtId="0" fontId="12" fillId="0" borderId="0" xfId="0" applyFont="1"/>
    <xf numFmtId="0" fontId="13" fillId="0" borderId="0" xfId="0" applyFont="1" applyAlignment="1">
      <alignment horizontal="left" vertical="center" wrapText="1"/>
    </xf>
    <xf numFmtId="0" fontId="9" fillId="0" borderId="4" xfId="0" applyFont="1" applyBorder="1" applyAlignment="1">
      <alignment horizontal="center" wrapText="1"/>
    </xf>
    <xf numFmtId="0" fontId="9" fillId="0" borderId="5" xfId="0" applyFont="1" applyBorder="1" applyAlignment="1">
      <alignment horizontal="left" wrapText="1"/>
    </xf>
    <xf numFmtId="14" fontId="9" fillId="0" borderId="5" xfId="0" applyNumberFormat="1" applyFont="1" applyBorder="1" applyAlignment="1">
      <alignment horizontal="left" wrapText="1"/>
    </xf>
    <xf numFmtId="0" fontId="9" fillId="0" borderId="5" xfId="0" applyFont="1" applyBorder="1" applyAlignment="1">
      <alignment horizontal="center" wrapText="1"/>
    </xf>
    <xf numFmtId="0" fontId="9" fillId="0" borderId="5" xfId="0" applyFont="1" applyBorder="1" applyAlignment="1">
      <alignment wrapText="1"/>
    </xf>
    <xf numFmtId="0" fontId="0" fillId="0" borderId="0" xfId="0" applyAlignment="1">
      <alignment horizontal="center"/>
    </xf>
    <xf numFmtId="14" fontId="1" fillId="0" borderId="6" xfId="0" applyNumberFormat="1" applyFont="1" applyBorder="1" applyAlignment="1">
      <alignment horizontal="center" wrapText="1"/>
    </xf>
    <xf numFmtId="14" fontId="1" fillId="0" borderId="1" xfId="0" applyNumberFormat="1" applyFont="1" applyBorder="1" applyAlignment="1">
      <alignment horizontal="left" wrapText="1"/>
    </xf>
    <xf numFmtId="14" fontId="1" fillId="0" borderId="1" xfId="0" applyNumberFormat="1" applyFont="1" applyBorder="1" applyAlignment="1">
      <alignment horizontal="right" wrapText="1"/>
    </xf>
    <xf numFmtId="1" fontId="1" fillId="0" borderId="1" xfId="0" applyNumberFormat="1" applyFont="1" applyBorder="1" applyAlignment="1">
      <alignment horizontal="right" wrapText="1"/>
    </xf>
    <xf numFmtId="14" fontId="1" fillId="0" borderId="1" xfId="0" applyNumberFormat="1" applyFont="1" applyBorder="1" applyAlignment="1">
      <alignment horizontal="center" wrapText="1"/>
    </xf>
    <xf numFmtId="0" fontId="1" fillId="0" borderId="1" xfId="0" applyFont="1" applyBorder="1" applyAlignment="1">
      <alignment horizontal="center" wrapText="1"/>
    </xf>
    <xf numFmtId="171" fontId="1" fillId="0" borderId="1" xfId="26" applyNumberFormat="1" applyFont="1" applyBorder="1" applyAlignment="1">
      <alignment horizontal="right" wrapText="1"/>
    </xf>
    <xf numFmtId="3" fontId="1" fillId="0" borderId="1" xfId="24" applyNumberFormat="1" applyAlignment="1">
      <alignment horizontal="right" wrapText="1"/>
    </xf>
    <xf numFmtId="0" fontId="1" fillId="0" borderId="1" xfId="0" applyFont="1" applyBorder="1" applyAlignment="1">
      <alignment horizontal="right" wrapText="1"/>
    </xf>
    <xf numFmtId="0" fontId="7" fillId="0" borderId="1" xfId="0" applyFont="1" applyBorder="1"/>
    <xf numFmtId="0" fontId="1" fillId="0" borderId="1" xfId="0" applyFont="1" applyBorder="1" applyAlignment="1">
      <alignment horizontal="left" wrapText="1"/>
    </xf>
    <xf numFmtId="1" fontId="1" fillId="0" borderId="1" xfId="24" applyNumberFormat="1" applyAlignment="1">
      <alignment horizontal="right" wrapText="1"/>
    </xf>
    <xf numFmtId="49" fontId="1" fillId="0" borderId="1" xfId="0" applyNumberFormat="1" applyFont="1" applyBorder="1" applyAlignment="1">
      <alignment horizontal="center" wrapText="1"/>
    </xf>
    <xf numFmtId="14" fontId="7" fillId="0" borderId="1" xfId="0" applyNumberFormat="1" applyFont="1" applyBorder="1" applyAlignment="1">
      <alignment wrapText="1"/>
    </xf>
    <xf numFmtId="0" fontId="1" fillId="0" borderId="1" xfId="0" applyFont="1" applyBorder="1" applyAlignment="1">
      <alignment horizontal="left"/>
    </xf>
    <xf numFmtId="14" fontId="1" fillId="0" borderId="1" xfId="0" applyNumberFormat="1" applyFont="1" applyBorder="1" applyAlignment="1">
      <alignment horizontal="right"/>
    </xf>
    <xf numFmtId="1" fontId="1" fillId="0" borderId="1" xfId="0" applyNumberFormat="1" applyFont="1" applyBorder="1" applyAlignment="1">
      <alignment horizontal="right"/>
    </xf>
    <xf numFmtId="3" fontId="1" fillId="0" borderId="1" xfId="0" applyNumberFormat="1" applyFont="1" applyBorder="1" applyAlignment="1">
      <alignment horizontal="right" wrapText="1"/>
    </xf>
    <xf numFmtId="170" fontId="1" fillId="0" borderId="1" xfId="24" applyNumberFormat="1" applyAlignment="1">
      <alignment horizontal="right" wrapText="1"/>
    </xf>
    <xf numFmtId="170" fontId="1" fillId="0" borderId="1" xfId="24" applyNumberFormat="1" applyAlignment="1">
      <alignment horizontal="center" wrapText="1"/>
    </xf>
    <xf numFmtId="14" fontId="7" fillId="0" borderId="0" xfId="0" applyNumberFormat="1" applyFont="1" applyAlignment="1">
      <alignment wrapText="1"/>
    </xf>
    <xf numFmtId="0" fontId="14" fillId="0" borderId="0" xfId="0" applyFont="1" applyAlignment="1">
      <alignment horizontal="center" wrapText="1"/>
    </xf>
    <xf numFmtId="14" fontId="1" fillId="0" borderId="0" xfId="0" applyNumberFormat="1" applyFont="1" applyAlignment="1">
      <alignment horizontal="center" wrapText="1"/>
    </xf>
    <xf numFmtId="14" fontId="1" fillId="0" borderId="0" xfId="0" applyNumberFormat="1" applyFont="1" applyAlignment="1">
      <alignment horizontal="left" wrapText="1"/>
    </xf>
    <xf numFmtId="2" fontId="1" fillId="0" borderId="1" xfId="24" applyNumberFormat="1" applyAlignment="1">
      <alignment horizontal="left" wrapText="1"/>
    </xf>
    <xf numFmtId="2" fontId="1" fillId="0" borderId="1" xfId="24" applyNumberFormat="1" applyAlignment="1">
      <alignment horizontal="right" wrapText="1"/>
    </xf>
    <xf numFmtId="0" fontId="7" fillId="0" borderId="1" xfId="0" applyFont="1" applyBorder="1" applyAlignment="1">
      <alignment wrapText="1"/>
    </xf>
    <xf numFmtId="14" fontId="1" fillId="0" borderId="1" xfId="24" applyAlignment="1">
      <alignment horizontal="center" wrapText="1"/>
    </xf>
    <xf numFmtId="0" fontId="1" fillId="0" borderId="1" xfId="0" applyFont="1" applyBorder="1" applyAlignment="1">
      <alignment horizontal="right"/>
    </xf>
    <xf numFmtId="1" fontId="0" fillId="0" borderId="0" xfId="0" applyNumberFormat="1"/>
    <xf numFmtId="0" fontId="12" fillId="0" borderId="0" xfId="0" applyFont="1" applyAlignment="1">
      <alignment horizontal="left"/>
    </xf>
    <xf numFmtId="1" fontId="9" fillId="0" borderId="5" xfId="0" applyNumberFormat="1" applyFont="1" applyBorder="1" applyAlignment="1">
      <alignment horizontal="left" wrapText="1"/>
    </xf>
    <xf numFmtId="170" fontId="9" fillId="0" borderId="5" xfId="24" applyNumberFormat="1" applyFont="1" applyBorder="1" applyAlignment="1">
      <alignment horizontal="center" wrapText="1"/>
    </xf>
    <xf numFmtId="170" fontId="1" fillId="0" borderId="1" xfId="0" applyNumberFormat="1" applyFont="1" applyBorder="1" applyAlignment="1">
      <alignment horizontal="right" wrapText="1"/>
    </xf>
    <xf numFmtId="14" fontId="1" fillId="0" borderId="1" xfId="0" applyNumberFormat="1" applyFont="1" applyBorder="1" applyAlignment="1">
      <alignment wrapText="1"/>
    </xf>
    <xf numFmtId="0" fontId="1" fillId="0" borderId="0" xfId="0" applyFont="1" applyAlignment="1">
      <alignment horizontal="left" wrapText="1"/>
    </xf>
    <xf numFmtId="14" fontId="1" fillId="0" borderId="0" xfId="0" applyNumberFormat="1" applyFont="1" applyAlignment="1">
      <alignment wrapText="1"/>
    </xf>
    <xf numFmtId="0" fontId="1" fillId="0" borderId="1" xfId="0" applyFont="1" applyBorder="1"/>
    <xf numFmtId="170" fontId="1" fillId="0" borderId="1" xfId="0" applyNumberFormat="1" applyFont="1" applyBorder="1" applyAlignment="1">
      <alignment horizontal="center" wrapText="1"/>
    </xf>
    <xf numFmtId="0" fontId="1" fillId="0" borderId="0" xfId="0" applyFont="1" applyAlignment="1">
      <alignment horizontal="center" wrapText="1"/>
    </xf>
    <xf numFmtId="1" fontId="1" fillId="0" borderId="1" xfId="0" applyNumberFormat="1" applyFont="1" applyBorder="1"/>
    <xf numFmtId="14" fontId="15" fillId="0" borderId="1" xfId="0" applyNumberFormat="1" applyFont="1" applyBorder="1" applyAlignment="1">
      <alignment horizontal="left" wrapText="1"/>
    </xf>
    <xf numFmtId="14" fontId="16" fillId="0" borderId="1" xfId="0" applyNumberFormat="1" applyFont="1" applyBorder="1" applyAlignment="1">
      <alignment wrapText="1"/>
    </xf>
    <xf numFmtId="0" fontId="0" fillId="4" borderId="0" xfId="0" applyFill="1" applyAlignment="1">
      <alignment horizontal="center" wrapText="1"/>
    </xf>
    <xf numFmtId="14" fontId="15" fillId="0" borderId="1" xfId="0" applyNumberFormat="1" applyFont="1" applyBorder="1" applyAlignment="1">
      <alignment horizontal="center" wrapText="1"/>
    </xf>
    <xf numFmtId="14" fontId="15" fillId="0" borderId="1" xfId="0" applyNumberFormat="1" applyFont="1" applyBorder="1" applyAlignment="1">
      <alignment horizontal="right" wrapText="1"/>
    </xf>
    <xf numFmtId="0" fontId="15" fillId="0" borderId="1" xfId="0" applyFont="1" applyBorder="1" applyAlignment="1">
      <alignment horizontal="right" wrapText="1"/>
    </xf>
    <xf numFmtId="2" fontId="15" fillId="0" borderId="1" xfId="24" applyNumberFormat="1" applyFont="1" applyAlignment="1">
      <alignment horizontal="right" wrapText="1"/>
    </xf>
    <xf numFmtId="3" fontId="15" fillId="0" borderId="1" xfId="24" applyNumberFormat="1" applyFont="1" applyAlignment="1">
      <alignment horizontal="right" wrapText="1"/>
    </xf>
    <xf numFmtId="1" fontId="15" fillId="0" borderId="1" xfId="0" applyNumberFormat="1" applyFont="1" applyBorder="1" applyAlignment="1">
      <alignment horizontal="right" wrapText="1"/>
    </xf>
    <xf numFmtId="2" fontId="1" fillId="0" borderId="1" xfId="0" applyNumberFormat="1" applyFont="1" applyBorder="1" applyAlignment="1">
      <alignment horizontal="right" wrapText="1"/>
    </xf>
    <xf numFmtId="0" fontId="1" fillId="0" borderId="1" xfId="24" applyNumberFormat="1" applyAlignment="1">
      <alignment horizontal="right" wrapText="1"/>
    </xf>
    <xf numFmtId="1" fontId="15" fillId="0" borderId="1" xfId="24" applyNumberFormat="1" applyFont="1" applyAlignment="1">
      <alignment horizontal="right" wrapText="1"/>
    </xf>
    <xf numFmtId="172" fontId="1" fillId="0" borderId="1" xfId="0" applyNumberFormat="1" applyFont="1" applyBorder="1" applyAlignment="1">
      <alignment horizontal="right" wrapText="1"/>
    </xf>
    <xf numFmtId="4" fontId="15" fillId="0" borderId="1" xfId="24" applyNumberFormat="1" applyFont="1" applyAlignment="1">
      <alignment horizontal="right" wrapText="1"/>
    </xf>
    <xf numFmtId="169" fontId="1" fillId="0" borderId="1" xfId="0" applyNumberFormat="1" applyFont="1" applyBorder="1" applyAlignment="1">
      <alignment horizontal="right" wrapText="1"/>
    </xf>
    <xf numFmtId="14" fontId="15" fillId="0" borderId="6" xfId="0" applyNumberFormat="1" applyFont="1" applyBorder="1" applyAlignment="1">
      <alignment horizontal="center" wrapText="1"/>
    </xf>
    <xf numFmtId="0" fontId="7" fillId="0" borderId="1" xfId="0" applyFont="1" applyBorder="1" applyAlignment="1">
      <alignment horizontal="left" wrapText="1"/>
    </xf>
    <xf numFmtId="165" fontId="1" fillId="0" borderId="1" xfId="0" applyNumberFormat="1" applyFont="1" applyBorder="1" applyAlignment="1">
      <alignment horizontal="right" wrapText="1"/>
    </xf>
    <xf numFmtId="173" fontId="1" fillId="0" borderId="1" xfId="24" applyNumberFormat="1" applyAlignment="1">
      <alignment horizontal="right" wrapText="1"/>
    </xf>
    <xf numFmtId="169" fontId="1" fillId="0" borderId="1" xfId="24" applyNumberFormat="1" applyAlignment="1">
      <alignment horizontal="right" wrapText="1"/>
    </xf>
    <xf numFmtId="14" fontId="15" fillId="0" borderId="0" xfId="0" applyNumberFormat="1" applyFont="1" applyAlignment="1">
      <alignment horizontal="left" wrapText="1"/>
    </xf>
    <xf numFmtId="14" fontId="15" fillId="0" borderId="0" xfId="0" applyNumberFormat="1" applyFont="1" applyAlignment="1">
      <alignment horizontal="right" wrapText="1"/>
    </xf>
    <xf numFmtId="1" fontId="15" fillId="0" borderId="0" xfId="0" applyNumberFormat="1" applyFont="1" applyAlignment="1">
      <alignment horizontal="right" wrapText="1"/>
    </xf>
    <xf numFmtId="14" fontId="15" fillId="0" borderId="0" xfId="0" applyNumberFormat="1" applyFont="1" applyAlignment="1">
      <alignment horizontal="center" wrapText="1"/>
    </xf>
    <xf numFmtId="3" fontId="15" fillId="0" borderId="0" xfId="24" applyNumberFormat="1" applyFont="1" applyBorder="1" applyAlignment="1">
      <alignment horizontal="right" wrapText="1"/>
    </xf>
    <xf numFmtId="0" fontId="15" fillId="0" borderId="0" xfId="0" applyFont="1" applyAlignment="1">
      <alignment horizontal="right" wrapText="1"/>
    </xf>
    <xf numFmtId="14" fontId="1" fillId="4" borderId="6" xfId="0" applyNumberFormat="1" applyFont="1" applyFill="1" applyBorder="1" applyAlignment="1">
      <alignment horizontal="center" wrapText="1"/>
    </xf>
    <xf numFmtId="14" fontId="1" fillId="4" borderId="1" xfId="0" applyNumberFormat="1" applyFont="1" applyFill="1" applyBorder="1" applyAlignment="1">
      <alignment horizontal="left" wrapText="1"/>
    </xf>
    <xf numFmtId="14" fontId="1" fillId="4" borderId="1" xfId="0" applyNumberFormat="1" applyFont="1" applyFill="1" applyBorder="1" applyAlignment="1">
      <alignment horizontal="right" wrapText="1"/>
    </xf>
    <xf numFmtId="0" fontId="1" fillId="4" borderId="1" xfId="0" applyFont="1" applyFill="1" applyBorder="1" applyAlignment="1">
      <alignment horizontal="right" wrapText="1"/>
    </xf>
    <xf numFmtId="14" fontId="1" fillId="4" borderId="1" xfId="0" applyNumberFormat="1" applyFont="1" applyFill="1" applyBorder="1" applyAlignment="1">
      <alignment horizontal="center" wrapText="1"/>
    </xf>
    <xf numFmtId="0" fontId="1" fillId="4" borderId="1" xfId="0" applyFont="1" applyFill="1" applyBorder="1" applyAlignment="1">
      <alignment horizontal="center" wrapText="1"/>
    </xf>
    <xf numFmtId="1" fontId="1" fillId="4" borderId="1" xfId="24" applyNumberFormat="1" applyFill="1" applyAlignment="1">
      <alignment horizontal="right" wrapText="1"/>
    </xf>
    <xf numFmtId="14" fontId="7" fillId="4" borderId="1" xfId="0" applyNumberFormat="1" applyFont="1" applyFill="1" applyBorder="1" applyAlignment="1">
      <alignment wrapText="1"/>
    </xf>
    <xf numFmtId="0" fontId="1" fillId="0" borderId="1" xfId="0" applyFont="1" applyBorder="1" applyAlignment="1">
      <alignment wrapText="1"/>
    </xf>
    <xf numFmtId="0" fontId="0" fillId="0" borderId="1" xfId="0" applyBorder="1" applyAlignment="1">
      <alignment horizontal="center" wrapText="1"/>
    </xf>
    <xf numFmtId="2" fontId="15" fillId="0" borderId="1" xfId="24" applyNumberFormat="1" applyFont="1" applyAlignment="1">
      <alignment horizontal="left" wrapText="1"/>
    </xf>
    <xf numFmtId="0" fontId="15" fillId="4" borderId="7" xfId="0" applyFont="1" applyFill="1" applyBorder="1" applyAlignment="1">
      <alignment horizontal="center"/>
    </xf>
    <xf numFmtId="0" fontId="15" fillId="4" borderId="7" xfId="0" applyFont="1" applyFill="1" applyBorder="1"/>
    <xf numFmtId="0" fontId="18" fillId="4" borderId="0" xfId="0" applyFont="1" applyFill="1"/>
    <xf numFmtId="0" fontId="19" fillId="4" borderId="8" xfId="0" applyFont="1" applyFill="1" applyBorder="1" applyAlignment="1">
      <alignment horizontal="left" vertical="center" wrapText="1"/>
    </xf>
    <xf numFmtId="0" fontId="1" fillId="4" borderId="8" xfId="0" applyFont="1" applyFill="1" applyBorder="1"/>
    <xf numFmtId="0" fontId="19" fillId="4" borderId="9" xfId="0" applyFont="1" applyFill="1" applyBorder="1" applyAlignment="1">
      <alignment horizontal="left" vertical="center" wrapText="1"/>
    </xf>
    <xf numFmtId="0" fontId="1" fillId="4" borderId="9" xfId="0" applyFont="1" applyFill="1" applyBorder="1"/>
    <xf numFmtId="0" fontId="1" fillId="4" borderId="9" xfId="0" applyFont="1" applyFill="1" applyBorder="1" applyAlignment="1">
      <alignment wrapText="1"/>
    </xf>
    <xf numFmtId="0" fontId="1" fillId="4" borderId="9" xfId="0" applyFont="1" applyFill="1" applyBorder="1" applyAlignment="1">
      <alignment horizontal="left"/>
    </xf>
    <xf numFmtId="0" fontId="19" fillId="4" borderId="9" xfId="0" applyFont="1" applyFill="1" applyBorder="1" applyAlignment="1">
      <alignment horizontal="center" vertical="center" wrapText="1"/>
    </xf>
    <xf numFmtId="0" fontId="1" fillId="4" borderId="10" xfId="0" applyFont="1" applyFill="1" applyBorder="1"/>
    <xf numFmtId="0" fontId="1" fillId="4" borderId="0" xfId="0" applyFont="1" applyFill="1"/>
    <xf numFmtId="0" fontId="15" fillId="4" borderId="9" xfId="0" applyFont="1" applyFill="1" applyBorder="1"/>
    <xf numFmtId="0" fontId="1" fillId="4" borderId="9" xfId="0" applyFont="1" applyFill="1" applyBorder="1" applyAlignment="1">
      <alignment horizontal="left" wrapText="1"/>
    </xf>
    <xf numFmtId="0" fontId="1" fillId="4" borderId="10" xfId="0" applyFont="1" applyFill="1" applyBorder="1" applyAlignment="1">
      <alignment horizontal="left"/>
    </xf>
    <xf numFmtId="0" fontId="15" fillId="4" borderId="11" xfId="0" applyFont="1" applyFill="1" applyBorder="1"/>
    <xf numFmtId="0" fontId="15" fillId="4" borderId="11" xfId="0" applyFont="1" applyFill="1" applyBorder="1" applyAlignment="1">
      <alignment horizontal="left"/>
    </xf>
    <xf numFmtId="0" fontId="15" fillId="4" borderId="0" xfId="0" applyFont="1" applyFill="1"/>
    <xf numFmtId="0" fontId="20" fillId="4" borderId="11" xfId="0" applyFont="1" applyFill="1" applyBorder="1"/>
    <xf numFmtId="0" fontId="20" fillId="4" borderId="12" xfId="0" applyFont="1" applyFill="1" applyBorder="1"/>
    <xf numFmtId="0" fontId="1" fillId="4" borderId="13" xfId="0" applyFont="1" applyFill="1" applyBorder="1"/>
    <xf numFmtId="0" fontId="1" fillId="4" borderId="0" xfId="0" applyFont="1" applyFill="1" applyAlignment="1">
      <alignment horizontal="center"/>
    </xf>
    <xf numFmtId="0" fontId="1" fillId="4" borderId="14" xfId="0" applyFont="1" applyFill="1" applyBorder="1"/>
    <xf numFmtId="0" fontId="0" fillId="4" borderId="0" xfId="0" applyFill="1"/>
    <xf numFmtId="0" fontId="18" fillId="4" borderId="15" xfId="0" applyFont="1" applyFill="1" applyBorder="1"/>
    <xf numFmtId="0" fontId="18" fillId="4" borderId="8" xfId="0" applyFont="1" applyFill="1" applyBorder="1" applyAlignment="1">
      <alignment horizontal="center"/>
    </xf>
    <xf numFmtId="0" fontId="18" fillId="4" borderId="16" xfId="0" applyFont="1" applyFill="1" applyBorder="1"/>
    <xf numFmtId="0" fontId="1" fillId="4" borderId="17" xfId="0" applyFont="1" applyFill="1" applyBorder="1"/>
    <xf numFmtId="0" fontId="1" fillId="4" borderId="9" xfId="0" applyFont="1" applyFill="1" applyBorder="1" applyAlignment="1">
      <alignment horizontal="center"/>
    </xf>
    <xf numFmtId="0" fontId="18" fillId="4" borderId="17" xfId="0" applyFont="1" applyFill="1" applyBorder="1"/>
    <xf numFmtId="0" fontId="18" fillId="4" borderId="9" xfId="0" applyFont="1" applyFill="1" applyBorder="1" applyAlignment="1">
      <alignment horizontal="center"/>
    </xf>
    <xf numFmtId="0" fontId="18" fillId="4" borderId="14" xfId="0" applyFont="1" applyFill="1" applyBorder="1"/>
    <xf numFmtId="0" fontId="18" fillId="4" borderId="18" xfId="0" applyFont="1" applyFill="1" applyBorder="1"/>
    <xf numFmtId="0" fontId="18" fillId="4" borderId="10" xfId="0" applyFont="1" applyFill="1" applyBorder="1" applyAlignment="1">
      <alignment horizontal="center"/>
    </xf>
    <xf numFmtId="0" fontId="18" fillId="4" borderId="19" xfId="0" applyFont="1" applyFill="1" applyBorder="1"/>
    <xf numFmtId="0" fontId="0" fillId="4" borderId="20" xfId="0" applyFill="1" applyBorder="1"/>
    <xf numFmtId="0" fontId="1" fillId="4" borderId="21" xfId="0" applyFont="1" applyFill="1" applyBorder="1"/>
    <xf numFmtId="0" fontId="1" fillId="4" borderId="22" xfId="0" applyFont="1" applyFill="1" applyBorder="1"/>
    <xf numFmtId="0" fontId="1" fillId="4" borderId="23" xfId="0" applyFont="1" applyFill="1" applyBorder="1" applyAlignment="1">
      <alignment horizontal="center"/>
    </xf>
    <xf numFmtId="0" fontId="1" fillId="4" borderId="24" xfId="0" applyFont="1" applyFill="1" applyBorder="1"/>
    <xf numFmtId="0" fontId="0" fillId="4" borderId="13" xfId="0" applyFill="1" applyBorder="1"/>
    <xf numFmtId="0" fontId="0" fillId="4" borderId="0" xfId="0" applyFill="1" applyAlignment="1">
      <alignment horizontal="center"/>
    </xf>
    <xf numFmtId="0" fontId="0" fillId="4" borderId="21" xfId="0" applyFill="1" applyBorder="1"/>
    <xf numFmtId="0" fontId="3" fillId="0" borderId="0" xfId="0" applyFont="1"/>
    <xf numFmtId="0" fontId="20" fillId="4" borderId="25" xfId="0" applyFont="1" applyFill="1" applyBorder="1" applyAlignment="1">
      <alignment horizontal="center"/>
    </xf>
    <xf numFmtId="0" fontId="20" fillId="4" borderId="26" xfId="0" applyFont="1" applyFill="1" applyBorder="1" applyAlignment="1">
      <alignment horizontal="center"/>
    </xf>
    <xf numFmtId="0" fontId="20" fillId="4" borderId="27" xfId="0" applyFont="1" applyFill="1" applyBorder="1" applyAlignment="1">
      <alignment horizontal="center"/>
    </xf>
    <xf numFmtId="0" fontId="15" fillId="4" borderId="0" xfId="0" applyFont="1" applyFill="1" applyAlignment="1">
      <alignment horizontal="left"/>
    </xf>
    <xf numFmtId="0" fontId="15" fillId="4" borderId="0" xfId="0" applyFont="1" applyFill="1" applyAlignment="1">
      <alignment horizontal="center"/>
    </xf>
    <xf numFmtId="0" fontId="15" fillId="4" borderId="14" xfId="0" applyFont="1" applyFill="1" applyBorder="1"/>
    <xf numFmtId="0" fontId="15" fillId="4" borderId="28" xfId="0" applyFont="1" applyFill="1" applyBorder="1"/>
    <xf numFmtId="0" fontId="15" fillId="4" borderId="29" xfId="0" applyFont="1" applyFill="1" applyBorder="1" applyAlignment="1">
      <alignment horizontal="center"/>
    </xf>
    <xf numFmtId="0" fontId="15" fillId="4" borderId="30" xfId="0" applyFont="1" applyFill="1" applyBorder="1"/>
    <xf numFmtId="0" fontId="15" fillId="4" borderId="17" xfId="0" applyFont="1" applyFill="1" applyBorder="1"/>
    <xf numFmtId="0" fontId="15" fillId="4" borderId="9" xfId="0" applyFont="1" applyFill="1" applyBorder="1" applyAlignment="1">
      <alignment horizontal="center"/>
    </xf>
    <xf numFmtId="0" fontId="15" fillId="4" borderId="22" xfId="0" applyFont="1" applyFill="1" applyBorder="1"/>
    <xf numFmtId="0" fontId="15" fillId="4" borderId="23" xfId="0" applyFont="1" applyFill="1" applyBorder="1" applyAlignment="1">
      <alignment horizontal="center"/>
    </xf>
    <xf numFmtId="0" fontId="15" fillId="4" borderId="24" xfId="0" applyFont="1" applyFill="1" applyBorder="1"/>
    <xf numFmtId="0" fontId="15" fillId="4" borderId="31" xfId="0" applyFont="1" applyFill="1" applyBorder="1"/>
    <xf numFmtId="0" fontId="15" fillId="4" borderId="32" xfId="0" applyFont="1" applyFill="1" applyBorder="1" applyAlignment="1">
      <alignment horizontal="center"/>
    </xf>
    <xf numFmtId="0" fontId="15" fillId="4" borderId="33" xfId="0" applyFont="1" applyFill="1" applyBorder="1"/>
    <xf numFmtId="0" fontId="15" fillId="4" borderId="18" xfId="0" applyFont="1" applyFill="1" applyBorder="1"/>
    <xf numFmtId="0" fontId="15" fillId="4" borderId="10" xfId="0" applyFont="1" applyFill="1" applyBorder="1" applyAlignment="1">
      <alignment horizontal="center"/>
    </xf>
    <xf numFmtId="0" fontId="15" fillId="4" borderId="19" xfId="0" applyFont="1" applyFill="1" applyBorder="1"/>
    <xf numFmtId="0" fontId="15" fillId="4" borderId="34" xfId="0" applyFont="1" applyFill="1" applyBorder="1"/>
    <xf numFmtId="0" fontId="15" fillId="4" borderId="35" xfId="0" applyFont="1" applyFill="1" applyBorder="1" applyAlignment="1">
      <alignment horizontal="center"/>
    </xf>
    <xf numFmtId="0" fontId="15" fillId="4" borderId="36" xfId="0" applyFont="1" applyFill="1" applyBorder="1"/>
    <xf numFmtId="169" fontId="12" fillId="0" borderId="2" xfId="0" applyNumberFormat="1" applyFont="1" applyBorder="1"/>
    <xf numFmtId="0" fontId="12" fillId="0" borderId="3" xfId="0" applyFont="1" applyBorder="1"/>
    <xf numFmtId="14" fontId="0" fillId="0" borderId="0" xfId="0" applyNumberFormat="1" applyAlignment="1">
      <alignment wrapText="1"/>
    </xf>
    <xf numFmtId="169" fontId="0" fillId="0" borderId="0" xfId="0" applyNumberFormat="1" applyAlignment="1">
      <alignment wrapText="1"/>
    </xf>
    <xf numFmtId="170" fontId="0" fillId="0" borderId="0" xfId="24" applyNumberFormat="1" applyFont="1" applyBorder="1">
      <alignment wrapText="1"/>
    </xf>
    <xf numFmtId="49" fontId="0" fillId="0" borderId="0" xfId="0" applyNumberFormat="1" applyAlignment="1">
      <alignment wrapText="1"/>
    </xf>
    <xf numFmtId="0" fontId="0" fillId="0" borderId="0" xfId="0" applyAlignment="1">
      <alignment wrapText="1"/>
    </xf>
    <xf numFmtId="14" fontId="9" fillId="0" borderId="5" xfId="0" applyNumberFormat="1" applyFont="1" applyBorder="1" applyAlignment="1">
      <alignment wrapText="1"/>
    </xf>
    <xf numFmtId="1" fontId="9" fillId="0" borderId="5" xfId="0" applyNumberFormat="1" applyFont="1" applyBorder="1" applyAlignment="1">
      <alignment wrapText="1"/>
    </xf>
    <xf numFmtId="169" fontId="9" fillId="0" borderId="5" xfId="24" applyNumberFormat="1" applyFont="1" applyBorder="1">
      <alignment wrapText="1"/>
    </xf>
    <xf numFmtId="1" fontId="9" fillId="0" borderId="5" xfId="24" applyNumberFormat="1" applyFont="1" applyBorder="1">
      <alignment wrapText="1"/>
    </xf>
    <xf numFmtId="1" fontId="1" fillId="0" borderId="1" xfId="0" applyNumberFormat="1" applyFont="1" applyBorder="1" applyAlignment="1">
      <alignment wrapText="1"/>
    </xf>
    <xf numFmtId="171" fontId="1" fillId="0" borderId="1" xfId="26" applyNumberFormat="1" applyFont="1" applyBorder="1" applyAlignment="1">
      <alignment wrapText="1"/>
    </xf>
    <xf numFmtId="3" fontId="1" fillId="0" borderId="1" xfId="24" applyNumberFormat="1">
      <alignment wrapText="1"/>
    </xf>
    <xf numFmtId="0" fontId="22" fillId="0" borderId="1" xfId="1" applyFill="1" applyBorder="1" applyAlignment="1">
      <alignment horizontal="left"/>
    </xf>
    <xf numFmtId="0" fontId="1" fillId="0" borderId="0" xfId="0" applyFont="1" applyAlignment="1">
      <alignment horizontal="left" vertical="top" wrapText="1"/>
    </xf>
    <xf numFmtId="1" fontId="13" fillId="0" borderId="2" xfId="0" applyNumberFormat="1" applyFont="1" applyBorder="1"/>
    <xf numFmtId="1" fontId="0" fillId="0" borderId="0" xfId="0" applyNumberFormat="1" applyAlignment="1">
      <alignment wrapText="1"/>
    </xf>
    <xf numFmtId="14" fontId="1" fillId="0" borderId="1" xfId="0" applyNumberFormat="1" applyFont="1" applyBorder="1" applyAlignment="1">
      <alignment horizontal="left" vertical="top" wrapText="1"/>
    </xf>
    <xf numFmtId="3" fontId="0" fillId="0" borderId="0" xfId="0" applyNumberFormat="1" applyAlignment="1">
      <alignment wrapText="1"/>
    </xf>
    <xf numFmtId="0" fontId="28" fillId="0" borderId="0" xfId="0" applyFont="1" applyAlignment="1">
      <alignment horizontal="center" wrapText="1"/>
    </xf>
    <xf numFmtId="0" fontId="24" fillId="0" borderId="0" xfId="0" applyFont="1" applyAlignment="1">
      <alignment horizontal="center" wrapText="1"/>
    </xf>
    <xf numFmtId="14" fontId="17" fillId="5" borderId="1" xfId="0" applyNumberFormat="1" applyFont="1" applyFill="1" applyBorder="1" applyAlignment="1">
      <alignment horizontal="left" vertical="top" wrapText="1"/>
    </xf>
    <xf numFmtId="14" fontId="1" fillId="0" borderId="39" xfId="0" applyNumberFormat="1" applyFont="1" applyBorder="1" applyAlignment="1">
      <alignment horizontal="center" wrapText="1"/>
    </xf>
    <xf numFmtId="14" fontId="17" fillId="0" borderId="1" xfId="0" applyNumberFormat="1" applyFont="1" applyBorder="1" applyAlignment="1">
      <alignment wrapText="1"/>
    </xf>
    <xf numFmtId="0" fontId="29" fillId="0" borderId="5" xfId="0" applyFont="1" applyBorder="1" applyAlignment="1">
      <alignment wrapText="1"/>
    </xf>
    <xf numFmtId="14" fontId="17" fillId="0" borderId="1" xfId="0" applyNumberFormat="1" applyFont="1" applyBorder="1" applyAlignment="1">
      <alignment horizontal="left" vertical="top" wrapText="1"/>
    </xf>
    <xf numFmtId="0" fontId="30" fillId="0" borderId="0" xfId="1" applyFont="1" applyFill="1" applyBorder="1"/>
    <xf numFmtId="0" fontId="30" fillId="0" borderId="1" xfId="1" applyFont="1" applyFill="1" applyBorder="1" applyAlignment="1">
      <alignment horizontal="left"/>
    </xf>
    <xf numFmtId="14" fontId="1" fillId="5" borderId="6" xfId="0" applyNumberFormat="1" applyFont="1" applyFill="1" applyBorder="1" applyAlignment="1">
      <alignment horizontal="center" wrapText="1"/>
    </xf>
    <xf numFmtId="14" fontId="1" fillId="5" borderId="1" xfId="0" applyNumberFormat="1" applyFont="1" applyFill="1" applyBorder="1" applyAlignment="1">
      <alignment wrapText="1"/>
    </xf>
    <xf numFmtId="0" fontId="0" fillId="5" borderId="0" xfId="0" applyFill="1" applyAlignment="1">
      <alignment horizontal="center" wrapText="1"/>
    </xf>
    <xf numFmtId="1" fontId="1" fillId="5" borderId="1" xfId="0" applyNumberFormat="1" applyFont="1" applyFill="1" applyBorder="1" applyAlignment="1">
      <alignment wrapText="1"/>
    </xf>
    <xf numFmtId="0" fontId="1" fillId="5" borderId="1" xfId="0" applyFont="1" applyFill="1" applyBorder="1" applyAlignment="1">
      <alignment wrapText="1"/>
    </xf>
    <xf numFmtId="171" fontId="1" fillId="5" borderId="1" xfId="26" applyNumberFormat="1" applyFont="1" applyFill="1" applyBorder="1" applyAlignment="1">
      <alignment wrapText="1"/>
    </xf>
    <xf numFmtId="3" fontId="1" fillId="5" borderId="1" xfId="24" applyNumberFormat="1" applyFill="1">
      <alignment wrapText="1"/>
    </xf>
    <xf numFmtId="14" fontId="1" fillId="5" borderId="1" xfId="0" applyNumberFormat="1" applyFont="1" applyFill="1" applyBorder="1" applyAlignment="1">
      <alignment horizontal="left" wrapText="1"/>
    </xf>
    <xf numFmtId="0" fontId="22" fillId="5" borderId="1" xfId="1" applyFill="1" applyBorder="1" applyAlignment="1">
      <alignment horizontal="left"/>
    </xf>
    <xf numFmtId="14" fontId="1" fillId="5" borderId="1" xfId="0" applyNumberFormat="1" applyFont="1" applyFill="1" applyBorder="1" applyAlignment="1">
      <alignment horizontal="left" vertical="top" wrapText="1"/>
    </xf>
    <xf numFmtId="14" fontId="1" fillId="5" borderId="39" xfId="0" applyNumberFormat="1" applyFont="1" applyFill="1" applyBorder="1" applyAlignment="1">
      <alignment horizontal="center" wrapText="1"/>
    </xf>
    <xf numFmtId="49" fontId="1" fillId="5" borderId="1" xfId="0" applyNumberFormat="1" applyFont="1" applyFill="1" applyBorder="1" applyAlignment="1">
      <alignment wrapText="1"/>
    </xf>
    <xf numFmtId="0" fontId="30" fillId="5" borderId="1" xfId="1" applyFont="1" applyFill="1" applyBorder="1" applyAlignment="1">
      <alignment horizontal="left"/>
    </xf>
    <xf numFmtId="14" fontId="31" fillId="5" borderId="1" xfId="0" applyNumberFormat="1" applyFont="1" applyFill="1" applyBorder="1" applyAlignment="1">
      <alignment horizontal="left" vertical="top" wrapText="1"/>
    </xf>
    <xf numFmtId="14" fontId="15" fillId="5" borderId="6" xfId="0" applyNumberFormat="1" applyFont="1" applyFill="1" applyBorder="1" applyAlignment="1">
      <alignment horizontal="center" wrapText="1"/>
    </xf>
    <xf numFmtId="14" fontId="15" fillId="5" borderId="1" xfId="0" applyNumberFormat="1" applyFont="1" applyFill="1" applyBorder="1" applyAlignment="1">
      <alignment wrapText="1"/>
    </xf>
    <xf numFmtId="1" fontId="15" fillId="5" borderId="1" xfId="0" applyNumberFormat="1" applyFont="1" applyFill="1" applyBorder="1" applyAlignment="1">
      <alignment wrapText="1"/>
    </xf>
    <xf numFmtId="0" fontId="15" fillId="5" borderId="1" xfId="0" applyFont="1" applyFill="1" applyBorder="1" applyAlignment="1">
      <alignment wrapText="1"/>
    </xf>
    <xf numFmtId="171" fontId="15" fillId="5" borderId="1" xfId="26" applyNumberFormat="1" applyFont="1" applyFill="1" applyBorder="1" applyAlignment="1">
      <alignment wrapText="1"/>
    </xf>
    <xf numFmtId="3" fontId="15" fillId="5" borderId="1" xfId="24" applyNumberFormat="1" applyFont="1" applyFill="1">
      <alignment wrapText="1"/>
    </xf>
    <xf numFmtId="14" fontId="15" fillId="5" borderId="1" xfId="0" applyNumberFormat="1" applyFont="1" applyFill="1" applyBorder="1" applyAlignment="1">
      <alignment horizontal="left" vertical="top" wrapText="1"/>
    </xf>
    <xf numFmtId="14" fontId="15" fillId="5" borderId="1" xfId="0" applyNumberFormat="1" applyFont="1" applyFill="1" applyBorder="1" applyAlignment="1">
      <alignment horizontal="left" wrapText="1"/>
    </xf>
    <xf numFmtId="0" fontId="33" fillId="5" borderId="1" xfId="1" applyFont="1" applyFill="1" applyBorder="1" applyAlignment="1">
      <alignment horizontal="left"/>
    </xf>
    <xf numFmtId="14" fontId="31" fillId="5" borderId="1" xfId="0" applyNumberFormat="1" applyFont="1" applyFill="1" applyBorder="1" applyAlignment="1">
      <alignment wrapText="1"/>
    </xf>
    <xf numFmtId="14" fontId="34" fillId="5" borderId="1" xfId="0" applyNumberFormat="1" applyFont="1" applyFill="1" applyBorder="1" applyAlignment="1">
      <alignment wrapText="1"/>
    </xf>
    <xf numFmtId="0" fontId="1" fillId="5" borderId="37" xfId="0" applyFont="1" applyFill="1" applyBorder="1" applyAlignment="1">
      <alignment wrapText="1"/>
    </xf>
    <xf numFmtId="0" fontId="0" fillId="5" borderId="0" xfId="0" applyFill="1"/>
    <xf numFmtId="0" fontId="1" fillId="5" borderId="38" xfId="0" applyFont="1" applyFill="1" applyBorder="1" applyAlignment="1">
      <alignment wrapText="1"/>
    </xf>
    <xf numFmtId="14" fontId="1" fillId="5" borderId="0" xfId="0" applyNumberFormat="1" applyFont="1" applyFill="1" applyAlignment="1">
      <alignment wrapText="1"/>
    </xf>
    <xf numFmtId="0" fontId="22" fillId="0" borderId="0" xfId="1" applyFill="1" applyBorder="1"/>
    <xf numFmtId="14" fontId="1" fillId="5" borderId="1" xfId="0" applyNumberFormat="1" applyFont="1" applyFill="1" applyBorder="1" applyAlignment="1">
      <alignment horizontal="center" wrapText="1"/>
    </xf>
    <xf numFmtId="14" fontId="15" fillId="5" borderId="1" xfId="0" applyNumberFormat="1" applyFont="1" applyFill="1" applyBorder="1" applyAlignment="1">
      <alignment horizontal="right" wrapText="1"/>
    </xf>
    <xf numFmtId="0" fontId="15" fillId="5" borderId="1" xfId="0" applyFont="1" applyFill="1" applyBorder="1" applyAlignment="1">
      <alignment horizontal="right" wrapText="1"/>
    </xf>
    <xf numFmtId="14" fontId="15" fillId="5" borderId="1" xfId="0" applyNumberFormat="1" applyFont="1" applyFill="1" applyBorder="1" applyAlignment="1">
      <alignment horizontal="center" wrapText="1"/>
    </xf>
    <xf numFmtId="0" fontId="1" fillId="5" borderId="1" xfId="0" applyFont="1" applyFill="1" applyBorder="1" applyAlignment="1">
      <alignment horizontal="center" wrapText="1"/>
    </xf>
    <xf numFmtId="170" fontId="1" fillId="5" borderId="1" xfId="0" applyNumberFormat="1" applyFont="1" applyFill="1" applyBorder="1" applyAlignment="1">
      <alignment horizontal="right" wrapText="1"/>
    </xf>
    <xf numFmtId="2" fontId="15" fillId="5" borderId="1" xfId="24" applyNumberFormat="1" applyFont="1" applyFill="1" applyAlignment="1">
      <alignment horizontal="right" wrapText="1"/>
    </xf>
    <xf numFmtId="3" fontId="15" fillId="5" borderId="1" xfId="24" applyNumberFormat="1" applyFont="1" applyFill="1" applyAlignment="1">
      <alignment horizontal="right" wrapText="1"/>
    </xf>
    <xf numFmtId="0" fontId="1" fillId="0" borderId="0" xfId="0" applyFont="1" applyAlignment="1">
      <alignment horizontal="left" vertical="top" wrapText="1"/>
    </xf>
  </cellXfs>
  <cellStyles count="27">
    <cellStyle name="Capacity" xfId="2" xr:uid="{00000000-0005-0000-0000-000006000000}"/>
    <cellStyle name="Comma 2" xfId="3" xr:uid="{00000000-0005-0000-0000-000007000000}"/>
    <cellStyle name="Comma 4" xfId="4" xr:uid="{00000000-0005-0000-0000-000008000000}"/>
    <cellStyle name="County" xfId="5" xr:uid="{00000000-0005-0000-0000-000009000000}"/>
    <cellStyle name="Date" xfId="6" xr:uid="{00000000-0005-0000-0000-00000A000000}"/>
    <cellStyle name="DRN" xfId="7" xr:uid="{00000000-0005-0000-0000-00000B000000}"/>
    <cellStyle name="FlowDirection" xfId="8" xr:uid="{00000000-0005-0000-0000-00000C000000}"/>
    <cellStyle name="Hyperlink" xfId="1" builtinId="8"/>
    <cellStyle name="LocationType" xfId="9" xr:uid="{00000000-0005-0000-0000-00000D000000}"/>
    <cellStyle name="Normal" xfId="0" builtinId="0"/>
    <cellStyle name="Normal 2" xfId="10" xr:uid="{00000000-0005-0000-0000-00000E000000}"/>
    <cellStyle name="Normal 3" xfId="11" xr:uid="{00000000-0005-0000-0000-00000F000000}"/>
    <cellStyle name="Normal 3 2" xfId="12" xr:uid="{00000000-0005-0000-0000-000010000000}"/>
    <cellStyle name="Normal 4" xfId="13" xr:uid="{00000000-0005-0000-0000-000011000000}"/>
    <cellStyle name="Normal 4 2" xfId="14" xr:uid="{00000000-0005-0000-0000-000012000000}"/>
    <cellStyle name="Normal 4 2 2" xfId="15" xr:uid="{00000000-0005-0000-0000-000013000000}"/>
    <cellStyle name="Normal 4 3" xfId="16" xr:uid="{00000000-0005-0000-0000-000014000000}"/>
    <cellStyle name="Normal 5" xfId="17" xr:uid="{00000000-0005-0000-0000-000015000000}"/>
    <cellStyle name="Normal 5 2" xfId="18" xr:uid="{00000000-0005-0000-0000-000016000000}"/>
    <cellStyle name="Normal 6" xfId="19" xr:uid="{00000000-0005-0000-0000-000017000000}"/>
    <cellStyle name="Pipeline" xfId="20" xr:uid="{00000000-0005-0000-0000-000018000000}"/>
    <cellStyle name="PointName" xfId="21" xr:uid="{00000000-0005-0000-0000-000019000000}"/>
    <cellStyle name="Region" xfId="22" xr:uid="{00000000-0005-0000-0000-00001A000000}"/>
    <cellStyle name="State" xfId="23" xr:uid="{00000000-0005-0000-0000-00001B000000}"/>
    <cellStyle name="Table_EIA" xfId="24" xr:uid="{00000000-0005-0000-0000-00001C000000}"/>
    <cellStyle name="Utilization" xfId="25" xr:uid="{00000000-0005-0000-0000-00001D000000}"/>
    <cellStyle name="Volume" xfId="26" xr:uid="{00000000-0005-0000-0000-00001E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9ED6"/>
      <rgbColor rgb="FFBFBFBF"/>
      <rgbColor rgb="FF808080"/>
      <rgbColor rgb="FF95B3D7"/>
      <rgbColor rgb="FF993366"/>
      <rgbColor rgb="FFFDEADA"/>
      <rgbColor rgb="FFCCFFFF"/>
      <rgbColor rgb="FF660066"/>
      <rgbColor rgb="FFFF8080"/>
      <rgbColor rgb="FF0073D7"/>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3CDDD"/>
      <rgbColor rgb="FFFF99CC"/>
      <rgbColor rgb="FFCC99FF"/>
      <rgbColor rgb="FFFFCC99"/>
      <rgbColor rgb="FF3366FF"/>
      <rgbColor rgb="FF4BACC6"/>
      <rgbColor rgb="FF99CC00"/>
      <rgbColor rgb="FFFFCC00"/>
      <rgbColor rgb="FFFF9900"/>
      <rgbColor rgb="FFFF6600"/>
      <rgbColor rgb="FF558ED5"/>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557280</xdr:colOff>
      <xdr:row>12</xdr:row>
      <xdr:rowOff>37080</xdr:rowOff>
    </xdr:from>
    <xdr:to>
      <xdr:col>17</xdr:col>
      <xdr:colOff>517680</xdr:colOff>
      <xdr:row>50</xdr:row>
      <xdr:rowOff>54000</xdr:rowOff>
    </xdr:to>
    <xdr:pic>
      <xdr:nvPicPr>
        <xdr:cNvPr id="2" name="Picture 6">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rcRect t="3594"/>
        <a:stretch/>
      </xdr:blipFill>
      <xdr:spPr>
        <a:xfrm>
          <a:off x="3529800" y="1999080"/>
          <a:ext cx="10554120" cy="617040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9360</xdr:colOff>
      <xdr:row>10</xdr:row>
      <xdr:rowOff>114480</xdr:rowOff>
    </xdr:from>
    <xdr:to>
      <xdr:col>17</xdr:col>
      <xdr:colOff>118800</xdr:colOff>
      <xdr:row>44</xdr:row>
      <xdr:rowOff>102240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3038310" y="1752780"/>
          <a:ext cx="8300940" cy="5493210"/>
          <a:chOff x="3672720" y="1752840"/>
          <a:chExt cx="10012320" cy="5493240"/>
        </a:xfrm>
      </xdr:grpSpPr>
      <xdr:pic>
        <xdr:nvPicPr>
          <xdr:cNvPr id="3" name="Picture 2">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stretch/>
        </xdr:blipFill>
        <xdr:spPr>
          <a:xfrm>
            <a:off x="3672720" y="1752840"/>
            <a:ext cx="10012320" cy="5493240"/>
          </a:xfrm>
          <a:prstGeom prst="rect">
            <a:avLst/>
          </a:prstGeom>
          <a:noFill/>
          <a:ln w="0">
            <a:noFill/>
          </a:ln>
        </xdr:spPr>
      </xdr:pic>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william_brown_eia_gov/Documents/Documents/_2026/_OMAS/PipelineTracker/copy%20of%20June%20tracker/727/EIA-NaturalGasPipelineProjects_July2026_emc_v1.wbr_review.xlsx" TargetMode="External"/><Relationship Id="rId2" Type="http://schemas.openxmlformats.org/officeDocument/2006/relationships/externalLinkPath" Target="https://eiagov-my.sharepoint.com/personal/william_brown_eia_gov/Documents/Documents/_2026/_OMAS/PipelineTracker/copy%20of%20June%20tracker/727/EIA-NaturalGasPipelineProjects_July2026_emc_v1.wbr_review.xlsx" TargetMode="External"/><Relationship Id="rId1" Type="http://schemas.openxmlformats.org/officeDocument/2006/relationships/externalLinkPath" Target="/personal/william_brown_eia_gov/Documents/Documents/_2026/_OMAS/PipelineTracker/copy%20of%20June%20tracker/727/EIA-NaturalGasPipelineProjects_July2026_emc_v1.wbr_revi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Gprojects other sources sites"/>
      <sheetName val="Contents"/>
      <sheetName val="Sheet1"/>
      <sheetName val="Natural Gas Pipeline Projects"/>
      <sheetName val="Sheet3"/>
      <sheetName val="Sheet2"/>
      <sheetName val="Historical Projects (1996-2024)"/>
      <sheetName val="Definitions"/>
      <sheetName val="Regions"/>
      <sheetName val="Regions_OLD"/>
      <sheetName val="State "/>
    </sheetNames>
    <sheetDataSet>
      <sheetData sheetId="0"/>
      <sheetData sheetId="1"/>
      <sheetData sheetId="2"/>
      <sheetData sheetId="3"/>
      <sheetData sheetId="4"/>
      <sheetData sheetId="5"/>
      <sheetData sheetId="6"/>
      <sheetData sheetId="7"/>
      <sheetData sheetId="8"/>
      <sheetData sheetId="9"/>
      <sheetData sheetId="10">
        <row r="1">
          <cell r="A1" t="str">
            <v>State Name</v>
          </cell>
          <cell r="B1" t="str">
            <v>State</v>
          </cell>
          <cell r="C1" t="str">
            <v>Region</v>
          </cell>
        </row>
        <row r="2">
          <cell r="A2" t="str">
            <v>Alaska</v>
          </cell>
          <cell r="B2" t="str">
            <v>AK</v>
          </cell>
          <cell r="C2" t="str">
            <v>Pacific</v>
          </cell>
        </row>
        <row r="3">
          <cell r="A3" t="str">
            <v>Hawaii</v>
          </cell>
          <cell r="B3" t="str">
            <v>HI</v>
          </cell>
          <cell r="C3" t="str">
            <v>Pacific</v>
          </cell>
        </row>
        <row r="4">
          <cell r="A4" t="str">
            <v>Alabama</v>
          </cell>
          <cell r="B4" t="str">
            <v>AL</v>
          </cell>
          <cell r="C4" t="str">
            <v>South Central</v>
          </cell>
        </row>
        <row r="5">
          <cell r="A5" t="str">
            <v>Arizona</v>
          </cell>
          <cell r="B5" t="str">
            <v>AZ</v>
          </cell>
          <cell r="C5" t="str">
            <v>Mountain</v>
          </cell>
        </row>
        <row r="6">
          <cell r="A6" t="str">
            <v>Arkansas</v>
          </cell>
          <cell r="B6" t="str">
            <v>AR</v>
          </cell>
          <cell r="C6" t="str">
            <v>South Central</v>
          </cell>
        </row>
        <row r="7">
          <cell r="A7" t="str">
            <v>California</v>
          </cell>
          <cell r="B7" t="str">
            <v>CA</v>
          </cell>
          <cell r="C7" t="str">
            <v>Pacific</v>
          </cell>
        </row>
        <row r="8">
          <cell r="A8" t="str">
            <v>Colorado</v>
          </cell>
          <cell r="B8" t="str">
            <v>CO</v>
          </cell>
          <cell r="C8" t="str">
            <v>Mountain</v>
          </cell>
        </row>
        <row r="9">
          <cell r="A9" t="str">
            <v>Connecticut</v>
          </cell>
          <cell r="B9" t="str">
            <v>CT</v>
          </cell>
          <cell r="C9" t="str">
            <v>Northeast</v>
          </cell>
        </row>
        <row r="10">
          <cell r="A10" t="str">
            <v>District of Columbia</v>
          </cell>
          <cell r="B10" t="str">
            <v>DE</v>
          </cell>
          <cell r="C10" t="str">
            <v>Northeast</v>
          </cell>
        </row>
        <row r="11">
          <cell r="A11" t="str">
            <v>Delaware</v>
          </cell>
          <cell r="B11" t="str">
            <v>DC</v>
          </cell>
          <cell r="C11" t="str">
            <v>Northeast</v>
          </cell>
        </row>
        <row r="12">
          <cell r="A12" t="str">
            <v>Florida</v>
          </cell>
          <cell r="B12" t="str">
            <v>FL</v>
          </cell>
          <cell r="C12" t="str">
            <v>Southeast</v>
          </cell>
        </row>
        <row r="13">
          <cell r="A13" t="str">
            <v>Georgia</v>
          </cell>
          <cell r="B13" t="str">
            <v>GA</v>
          </cell>
          <cell r="C13" t="str">
            <v>Southeast</v>
          </cell>
        </row>
        <row r="14">
          <cell r="A14" t="str">
            <v>Gulf of Mexico</v>
          </cell>
          <cell r="B14" t="str">
            <v>GM</v>
          </cell>
          <cell r="C14" t="str">
            <v>Gulf of Mexico</v>
          </cell>
        </row>
        <row r="15">
          <cell r="A15" t="str">
            <v>Idaho</v>
          </cell>
          <cell r="B15" t="str">
            <v>ID</v>
          </cell>
          <cell r="C15" t="str">
            <v>Mountain</v>
          </cell>
        </row>
        <row r="16">
          <cell r="A16" t="str">
            <v>Illinois</v>
          </cell>
          <cell r="B16" t="str">
            <v>IL</v>
          </cell>
          <cell r="C16" t="str">
            <v>Midwest</v>
          </cell>
        </row>
        <row r="17">
          <cell r="A17" t="str">
            <v>Indiana</v>
          </cell>
          <cell r="B17" t="str">
            <v>IN</v>
          </cell>
          <cell r="C17" t="str">
            <v>Midwest</v>
          </cell>
        </row>
        <row r="18">
          <cell r="A18" t="str">
            <v>Iowa</v>
          </cell>
          <cell r="B18" t="str">
            <v>IA</v>
          </cell>
          <cell r="C18" t="str">
            <v>Midwest</v>
          </cell>
        </row>
        <row r="19">
          <cell r="A19" t="str">
            <v>Kansas</v>
          </cell>
          <cell r="B19" t="str">
            <v>KS</v>
          </cell>
          <cell r="C19" t="str">
            <v>South Central</v>
          </cell>
        </row>
        <row r="20">
          <cell r="A20" t="str">
            <v>Kentucky</v>
          </cell>
          <cell r="B20" t="str">
            <v>KY</v>
          </cell>
          <cell r="C20" t="str">
            <v>Midwest</v>
          </cell>
        </row>
        <row r="21">
          <cell r="A21" t="str">
            <v>Louisiana</v>
          </cell>
          <cell r="B21" t="str">
            <v>LA</v>
          </cell>
          <cell r="C21" t="str">
            <v>South Central</v>
          </cell>
        </row>
        <row r="22">
          <cell r="A22" t="str">
            <v>Maine</v>
          </cell>
          <cell r="B22" t="str">
            <v>ME</v>
          </cell>
          <cell r="C22" t="str">
            <v>Northeast</v>
          </cell>
        </row>
        <row r="23">
          <cell r="A23" t="str">
            <v>Maryland</v>
          </cell>
          <cell r="B23" t="str">
            <v>MD</v>
          </cell>
          <cell r="C23" t="str">
            <v>Northeast</v>
          </cell>
        </row>
        <row r="24">
          <cell r="A24" t="str">
            <v>Massachusetts</v>
          </cell>
          <cell r="B24" t="str">
            <v>MA</v>
          </cell>
          <cell r="C24" t="str">
            <v>Northeast</v>
          </cell>
        </row>
        <row r="25">
          <cell r="A25" t="str">
            <v>Michigan</v>
          </cell>
          <cell r="B25" t="str">
            <v>MI</v>
          </cell>
          <cell r="C25" t="str">
            <v>Midwest</v>
          </cell>
        </row>
        <row r="26">
          <cell r="A26" t="str">
            <v>Minnesota</v>
          </cell>
          <cell r="B26" t="str">
            <v>MN</v>
          </cell>
          <cell r="C26" t="str">
            <v>Midwest</v>
          </cell>
        </row>
        <row r="27">
          <cell r="A27" t="str">
            <v>Mississippi</v>
          </cell>
          <cell r="B27" t="str">
            <v>MS</v>
          </cell>
          <cell r="C27" t="str">
            <v>South Central</v>
          </cell>
        </row>
        <row r="28">
          <cell r="A28" t="str">
            <v>Missouri</v>
          </cell>
          <cell r="B28" t="str">
            <v>MO</v>
          </cell>
          <cell r="C28" t="str">
            <v>Midwest</v>
          </cell>
        </row>
        <row r="29">
          <cell r="A29" t="str">
            <v>Montana</v>
          </cell>
          <cell r="B29" t="str">
            <v>MT</v>
          </cell>
          <cell r="C29" t="str">
            <v>Mountain</v>
          </cell>
        </row>
        <row r="30">
          <cell r="A30" t="str">
            <v>Nebraska</v>
          </cell>
          <cell r="B30" t="str">
            <v>NE</v>
          </cell>
          <cell r="C30" t="str">
            <v>Mountain</v>
          </cell>
        </row>
        <row r="31">
          <cell r="A31" t="str">
            <v>Nevada</v>
          </cell>
          <cell r="B31" t="str">
            <v>NV</v>
          </cell>
          <cell r="C31" t="str">
            <v>Mountain</v>
          </cell>
        </row>
        <row r="32">
          <cell r="A32" t="str">
            <v>New Hampshire</v>
          </cell>
          <cell r="B32" t="str">
            <v>NH</v>
          </cell>
          <cell r="C32" t="str">
            <v>Northeast</v>
          </cell>
        </row>
        <row r="33">
          <cell r="A33" t="str">
            <v>New Jersey</v>
          </cell>
          <cell r="B33" t="str">
            <v>NJ</v>
          </cell>
          <cell r="C33" t="str">
            <v>Northeast</v>
          </cell>
        </row>
        <row r="34">
          <cell r="A34" t="str">
            <v>New Mexico</v>
          </cell>
          <cell r="B34" t="str">
            <v>NM</v>
          </cell>
          <cell r="C34" t="str">
            <v>Mountain</v>
          </cell>
        </row>
        <row r="35">
          <cell r="A35" t="str">
            <v>New York</v>
          </cell>
          <cell r="B35" t="str">
            <v>NY</v>
          </cell>
          <cell r="C35" t="str">
            <v>Northeast</v>
          </cell>
        </row>
        <row r="36">
          <cell r="A36" t="str">
            <v>North Carolina</v>
          </cell>
          <cell r="B36" t="str">
            <v>NC</v>
          </cell>
          <cell r="C36" t="str">
            <v>Southeast</v>
          </cell>
        </row>
        <row r="37">
          <cell r="A37" t="str">
            <v>North Dakota</v>
          </cell>
          <cell r="B37" t="str">
            <v>ND</v>
          </cell>
          <cell r="C37" t="str">
            <v>Mountain</v>
          </cell>
        </row>
        <row r="38">
          <cell r="A38" t="str">
            <v>Ohio</v>
          </cell>
          <cell r="B38" t="str">
            <v>OH</v>
          </cell>
          <cell r="C38" t="str">
            <v>Northeast</v>
          </cell>
        </row>
        <row r="39">
          <cell r="A39" t="str">
            <v>Oklahoma</v>
          </cell>
          <cell r="B39" t="str">
            <v>OK</v>
          </cell>
          <cell r="C39" t="str">
            <v>South Central</v>
          </cell>
        </row>
        <row r="40">
          <cell r="A40" t="str">
            <v>Oregon</v>
          </cell>
          <cell r="B40" t="str">
            <v>OR</v>
          </cell>
          <cell r="C40" t="str">
            <v>Pacific</v>
          </cell>
        </row>
        <row r="41">
          <cell r="A41" t="str">
            <v>Pennsylvania</v>
          </cell>
          <cell r="B41" t="str">
            <v>PA</v>
          </cell>
          <cell r="C41" t="str">
            <v>Northeast</v>
          </cell>
        </row>
        <row r="42">
          <cell r="A42" t="str">
            <v>Rhode Island</v>
          </cell>
          <cell r="B42" t="str">
            <v>RI</v>
          </cell>
          <cell r="C42" t="str">
            <v>Northeast</v>
          </cell>
        </row>
        <row r="43">
          <cell r="A43" t="str">
            <v>South Carolina</v>
          </cell>
          <cell r="B43" t="str">
            <v>SC</v>
          </cell>
          <cell r="C43" t="str">
            <v>Southeast</v>
          </cell>
        </row>
        <row r="44">
          <cell r="A44" t="str">
            <v>South Dakota</v>
          </cell>
          <cell r="B44" t="str">
            <v>SD</v>
          </cell>
          <cell r="C44" t="str">
            <v>Mountain</v>
          </cell>
        </row>
        <row r="45">
          <cell r="A45" t="str">
            <v>Tennessee</v>
          </cell>
          <cell r="B45" t="str">
            <v>TN</v>
          </cell>
          <cell r="C45" t="str">
            <v>Midwest</v>
          </cell>
        </row>
        <row r="46">
          <cell r="A46" t="str">
            <v>Texas</v>
          </cell>
          <cell r="B46" t="str">
            <v>TX</v>
          </cell>
          <cell r="C46" t="str">
            <v>South Central</v>
          </cell>
        </row>
        <row r="47">
          <cell r="A47" t="str">
            <v>Utah</v>
          </cell>
          <cell r="B47" t="str">
            <v>UT</v>
          </cell>
          <cell r="C47" t="str">
            <v>Mountain</v>
          </cell>
        </row>
        <row r="48">
          <cell r="A48" t="str">
            <v>Vermont</v>
          </cell>
          <cell r="B48" t="str">
            <v>VT</v>
          </cell>
          <cell r="C48" t="str">
            <v>Northeast</v>
          </cell>
        </row>
        <row r="49">
          <cell r="A49" t="str">
            <v>Virginia</v>
          </cell>
          <cell r="B49" t="str">
            <v>VA</v>
          </cell>
          <cell r="C49" t="str">
            <v>Northeast</v>
          </cell>
        </row>
        <row r="50">
          <cell r="A50" t="str">
            <v>Washington</v>
          </cell>
          <cell r="B50" t="str">
            <v>WA</v>
          </cell>
          <cell r="C50" t="str">
            <v>Pacific</v>
          </cell>
        </row>
        <row r="51">
          <cell r="A51" t="str">
            <v>West Virginia</v>
          </cell>
          <cell r="B51" t="str">
            <v>WV</v>
          </cell>
          <cell r="C51" t="str">
            <v>Northeast</v>
          </cell>
        </row>
        <row r="52">
          <cell r="A52" t="str">
            <v>Wisconsin</v>
          </cell>
          <cell r="B52" t="str">
            <v>WI</v>
          </cell>
          <cell r="C52" t="str">
            <v>Midwest</v>
          </cell>
        </row>
        <row r="53">
          <cell r="A53" t="str">
            <v>Wyoming</v>
          </cell>
          <cell r="B53" t="str">
            <v>WY</v>
          </cell>
          <cell r="C53" t="str">
            <v>Mountain</v>
          </cell>
        </row>
        <row r="54">
          <cell r="A54" t="str">
            <v>Alberta</v>
          </cell>
          <cell r="B54" t="str">
            <v>AB</v>
          </cell>
          <cell r="C54" t="str">
            <v>Canada</v>
          </cell>
        </row>
        <row r="55">
          <cell r="A55" t="str">
            <v>British Comlumbia</v>
          </cell>
          <cell r="B55" t="str">
            <v>BC</v>
          </cell>
          <cell r="C55" t="str">
            <v>Canada</v>
          </cell>
        </row>
        <row r="56">
          <cell r="A56" t="str">
            <v>Ontario</v>
          </cell>
          <cell r="B56" t="str">
            <v>ON</v>
          </cell>
          <cell r="C56" t="str">
            <v>Canada</v>
          </cell>
        </row>
        <row r="57">
          <cell r="A57" t="str">
            <v>New Brunswick</v>
          </cell>
          <cell r="B57" t="str">
            <v>NB</v>
          </cell>
          <cell r="C57" t="str">
            <v>Canada</v>
          </cell>
        </row>
        <row r="58">
          <cell r="A58" t="str">
            <v>Manitoba</v>
          </cell>
          <cell r="B58" t="str">
            <v>MB</v>
          </cell>
          <cell r="C58" t="str">
            <v>Canada</v>
          </cell>
        </row>
        <row r="59">
          <cell r="A59" t="str">
            <v>Quebec</v>
          </cell>
          <cell r="B59" t="str">
            <v>QU</v>
          </cell>
          <cell r="C59" t="str">
            <v>Canada</v>
          </cell>
        </row>
        <row r="60">
          <cell r="A60" t="str">
            <v>Saskatchewan</v>
          </cell>
          <cell r="B60" t="str">
            <v>SK</v>
          </cell>
          <cell r="C60" t="str">
            <v>Canada</v>
          </cell>
        </row>
        <row r="61">
          <cell r="A61" t="str">
            <v>Yukon</v>
          </cell>
          <cell r="B61" t="str">
            <v>YK</v>
          </cell>
          <cell r="C61" t="str">
            <v>Canada</v>
          </cell>
        </row>
        <row r="62">
          <cell r="A62" t="str">
            <v>Mexico</v>
          </cell>
          <cell r="B62" t="str">
            <v>MX</v>
          </cell>
          <cell r="C62" t="str">
            <v>Mexico</v>
          </cell>
        </row>
      </sheetData>
    </sheetDataSet>
  </externalBook>
</externalLink>
</file>

<file path=xl/persons/person.xml><?xml version="1.0" encoding="utf-8"?>
<personList xmlns="http://schemas.microsoft.com/office/spreadsheetml/2018/threadedcomments" xmlns:x="http://schemas.openxmlformats.org/spreadsheetml/2006/main">
  <person displayName="Brown, William" id="{310655DD-9491-44C8-8960-465636B3DEDD}" userId="S::William.Brown@eia.gov::55de53b7-1d72-476e-b6a1-e70fc2203db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C37" totalsRowShown="0">
  <tableColumns count="3">
    <tableColumn id="1" xr3:uid="{00000000-0010-0000-0000-000001000000}" name="Field"/>
    <tableColumn id="2" xr3:uid="{00000000-0010-0000-0000-000002000000}" name="Category"/>
    <tableColumn id="3" xr3:uid="{00000000-0010-0000-0000-000003000000}" name="Definitio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3" displayName="Table13" ref="A1:C51" totalsRowShown="0">
  <tableColumns count="3">
    <tableColumn id="1" xr3:uid="{00000000-0010-0000-0100-000001000000}" name="State Name"/>
    <tableColumn id="2" xr3:uid="{00000000-0010-0000-0100-000002000000}" name="State"/>
    <tableColumn id="3" xr3:uid="{00000000-0010-0000-0100-000003000000}" name="Regio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7" displayName="Table7" ref="E1:G9" totalsRowShown="0">
  <tableColumns count="3">
    <tableColumn id="1" xr3:uid="{00000000-0010-0000-0200-000001000000}" name="State Name"/>
    <tableColumn id="2" xr3:uid="{00000000-0010-0000-0200-000002000000}" name="State"/>
    <tableColumn id="3" xr3:uid="{00000000-0010-0000-0200-000003000000}" name="Regio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132" displayName="Table132" ref="A1:C51" totalsRowShown="0">
  <autoFilter ref="A1:C51" xr:uid="{00000000-0009-0000-0100-000002000000}"/>
  <tableColumns count="3">
    <tableColumn id="1" xr3:uid="{00000000-0010-0000-0300-000001000000}" name="State Name"/>
    <tableColumn id="2" xr3:uid="{00000000-0010-0000-0300-000002000000}" name="State"/>
    <tableColumn id="3" xr3:uid="{00000000-0010-0000-0300-000003000000}" name="Regio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75" displayName="Table75" ref="E1:G9" totalsRowShown="0">
  <tableColumns count="3">
    <tableColumn id="1" xr3:uid="{00000000-0010-0000-0400-000001000000}" name="State Name"/>
    <tableColumn id="2" xr3:uid="{00000000-0010-0000-0400-000002000000}" name="State"/>
    <tableColumn id="3" xr3:uid="{00000000-0010-0000-0400-000003000000}" name="Region"/>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W28" dT="2026-07-20T18:15:17.07" personId="{310655DD-9491-44C8-8960-465636B3DEDD}" id="{D01A1145-D2E7-4D56-B5E2-BF0BFC6AE49A}">
    <text xml:space="preserve">Dropping LNG facility status </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54"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5102C02-865C-419E-9BBC-8DE08CE5893C}">
  <we:reference id="wa200009404" version="1.0.0.8" store="en-US" storeType="OMEX"/>
  <we:alternateReferences>
    <we:reference id="WA200009404" version="1.0.0.8" store="" storeType="OMEX"/>
  </we:alternateReferences>
  <we:properties>
    <we:property name="claude.fileId" value="&quot;ba796ade-60a2-45fe-b5cd-3cc83be2686f&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openxmlformats.org/officeDocument/2006/relationships/hyperlink" Target="https://ferc.gov/legal/staff-reports.asp" TargetMode="External"/><Relationship Id="rId2" Type="http://schemas.openxmlformats.org/officeDocument/2006/relationships/hyperlink" Target="http://www.rrc.state.tx.us/pipeline-safety/reports/" TargetMode="External"/><Relationship Id="rId1" Type="http://schemas.openxmlformats.org/officeDocument/2006/relationships/hyperlink" Target="https://www.eia.gov/naturalgas/data.cfm" TargetMode="External"/><Relationship Id="rId4" Type="http://schemas.openxmlformats.org/officeDocument/2006/relationships/hyperlink" Target="mailto:Eulalia.Munoz-Cortijo@eia.gov"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enbridge.com/projects-and-infrastructure/projects/texas-eastern-line-31-expansion-project" TargetMode="External"/><Relationship Id="rId21" Type="http://schemas.openxmlformats.org/officeDocument/2006/relationships/hyperlink" Target="https://www.targaresources.com/static-files/3f119e57-5bac-4fd9-930f-8305620cd99d" TargetMode="External"/><Relationship Id="rId42" Type="http://schemas.openxmlformats.org/officeDocument/2006/relationships/hyperlink" Target="https://pipeline2.kindermorgan.com/Documents/NGPL/GCEP_Phase_3_Non_Binding_Open_Season_04_25_18-20180426092105.pdf" TargetMode="External"/><Relationship Id="rId63" Type="http://schemas.openxmlformats.org/officeDocument/2006/relationships/hyperlink" Target="https://www.kindermorgan.com/Operations/Projects/Texas-Access-Project" TargetMode="External"/><Relationship Id="rId84" Type="http://schemas.openxmlformats.org/officeDocument/2006/relationships/hyperlink" Target="https://s205.q4cdn.com/630272887/files/doc_financials/2025/q4/EQT-Q4-2025-Earnings-Presentation.pdf" TargetMode="External"/><Relationship Id="rId16" Type="http://schemas.openxmlformats.org/officeDocument/2006/relationships/hyperlink" Target="https://www.ferc.gov/dela-express-pipeline-project" TargetMode="External"/><Relationship Id="rId107" Type="http://schemas.openxmlformats.org/officeDocument/2006/relationships/hyperlink" Target="https://www.spireenergy.com/spire-mogas-pipeline" TargetMode="External"/><Relationship Id="rId11" Type="http://schemas.openxmlformats.org/officeDocument/2006/relationships/hyperlink" Target="https://ventureglobal.com/projects-cp2/cp-express-2" TargetMode="External"/><Relationship Id="rId32" Type="http://schemas.openxmlformats.org/officeDocument/2006/relationships/hyperlink" Target="https://www.ferc.gov/sites/default/files/2020-05/20151113-4001%2831020450%29.pdf" TargetMode="External"/><Relationship Id="rId37" Type="http://schemas.openxmlformats.org/officeDocument/2006/relationships/hyperlink" Target="https://www.kindermorgan.com/Operations/Projects/Mississippi-Crossing-Project" TargetMode="External"/><Relationship Id="rId53" Type="http://schemas.openxmlformats.org/officeDocument/2006/relationships/hyperlink" Target="http://sabaltrailtransmission.com/" TargetMode="External"/><Relationship Id="rId58" Type="http://schemas.openxmlformats.org/officeDocument/2006/relationships/hyperlink" Target="https://pipelines.energytransfer.com/InfoPost/resources/documents/ETIH_South_Mississippi_Project_Open_Season.pdf" TargetMode="External"/><Relationship Id="rId74" Type="http://schemas.openxmlformats.org/officeDocument/2006/relationships/hyperlink" Target="https://www.federalregister.gov/documents/2025/08/06/2025-14916/transwestern-pipeline-company-llc-notice-of-availability-of-the-environmental-assessment-for-the" TargetMode="External"/><Relationship Id="rId79" Type="http://schemas.openxmlformats.org/officeDocument/2006/relationships/hyperlink" Target="https://sourcenm.com/2026/03/04/texas-energy-company-seeks-federal-approval-for-pipeline-through-new-mexico-to-power-data-center/" TargetMode="External"/><Relationship Id="rId102" Type="http://schemas.openxmlformats.org/officeDocument/2006/relationships/hyperlink" Target="https://www.federalregister.gov/documents/2026/04/30/2026-08457/transcontinental-gas-pipe-line-company-llc-notice-of-request-under-blanket-authorization-and" TargetMode="External"/><Relationship Id="rId123" Type="http://schemas.openxmlformats.org/officeDocument/2006/relationships/hyperlink" Target="https://investor.dtmidstream.com/investors/news/news-details/2025/DT-Midstream-Announces-Successful-Guardian-Pipeline-Expansion-Open-Season/default.aspx" TargetMode="External"/><Relationship Id="rId128" Type="http://schemas.openxmlformats.org/officeDocument/2006/relationships/hyperlink" Target="https://www.ferc.gov/yumapipeline" TargetMode="External"/><Relationship Id="rId5" Type="http://schemas.openxmlformats.org/officeDocument/2006/relationships/hyperlink" Target="https://www.federalregister.gov/documents/2025/09/10/2025-17408/eastern-gas-transmission-and-storage-inc-notice-of-scoping-period-requesting-comments-on" TargetMode="External"/><Relationship Id="rId90" Type="http://schemas.openxmlformats.org/officeDocument/2006/relationships/hyperlink" Target="https://www.federalregister.gov/documents/2026/01/15/2026-00715/enable-mississippi-river-transmission-llc-notice-of-schedule-for-the-preparation-of-an-environmental" TargetMode="External"/><Relationship Id="rId95" Type="http://schemas.openxmlformats.org/officeDocument/2006/relationships/hyperlink" Target="https://www.atlantapipeliners.com/wp-content/uploads/2018/09/Dalton-Expansion-Project_010818.pdf" TargetMode="External"/><Relationship Id="rId22" Type="http://schemas.openxmlformats.org/officeDocument/2006/relationships/hyperlink" Target="https://www.federalregister.gov/documents/2025/09/17/2025-17989/golden-pass-lng-terminal-llc-notice-of-availability-of-the-environmental-assessment-for-the-proposed" TargetMode="External"/><Relationship Id="rId27" Type="http://schemas.openxmlformats.org/officeDocument/2006/relationships/hyperlink" Target="https://semprainfrastructure.com/what-we-do/energy-networks/holbrook-expansion-project" TargetMode="External"/><Relationship Id="rId43" Type="http://schemas.openxmlformats.org/officeDocument/2006/relationships/hyperlink" Target="https://pipeline2.kindermorgan.com/Documents/NGPL/Binding_Open_Season_North_Extension_Project_7.14.25_Ext-20250714083524.pdf" TargetMode="External"/><Relationship Id="rId48" Type="http://schemas.openxmlformats.org/officeDocument/2006/relationships/hyperlink" Target="https://www.tcenergy.com/operations/natural-gas/pulaski-project/" TargetMode="External"/><Relationship Id="rId64" Type="http://schemas.openxmlformats.org/officeDocument/2006/relationships/hyperlink" Target="https://semprainfrastructure.com/what-we-do/energy-networks/texas-connector-pipeline" TargetMode="External"/><Relationship Id="rId69" Type="http://schemas.openxmlformats.org/officeDocument/2006/relationships/hyperlink" Target="https://investor.williams.com/news-releases/news-release-details/williams-announces-strong-first-quarter-2025-results-and-raises" TargetMode="External"/><Relationship Id="rId113" Type="http://schemas.openxmlformats.org/officeDocument/2006/relationships/hyperlink" Target="https://www.kindermorgan.com/Operations/Projects/Trident-Intrastate-Project" TargetMode="External"/><Relationship Id="rId118" Type="http://schemas.openxmlformats.org/officeDocument/2006/relationships/hyperlink" Target="https://www.businesswire.com/news/home/20260216863193/en/Energy-Transfer-Reports-Fourth-Quarter-2025-Results" TargetMode="External"/><Relationship Id="rId80" Type="http://schemas.openxmlformats.org/officeDocument/2006/relationships/hyperlink" Target="https://www.williams.com/expansion-project/constitution-pipeline/" TargetMode="External"/><Relationship Id="rId85" Type="http://schemas.openxmlformats.org/officeDocument/2006/relationships/hyperlink" Target="https://agdc.us/" TargetMode="External"/><Relationship Id="rId12" Type="http://schemas.openxmlformats.org/officeDocument/2006/relationships/hyperlink" Target="https://ventureglobal.com/2025/07/28/venture-global-announces-final-investment-decision-and-financial-close-for-phase-1-of-cp2-lng" TargetMode="External"/><Relationship Id="rId17" Type="http://schemas.openxmlformats.org/officeDocument/2006/relationships/hyperlink" Target="https://dog.dnr.alaska.gov/Services/Pipeline/Donlin%20Pipeline" TargetMode="External"/><Relationship Id="rId33" Type="http://schemas.openxmlformats.org/officeDocument/2006/relationships/hyperlink" Target="https://semprainfrastructure.com/what-we-do/energy-networks/port-arthur-pipeline-louisiana-connector/" TargetMode="External"/><Relationship Id="rId38" Type="http://schemas.openxmlformats.org/officeDocument/2006/relationships/hyperlink" Target="https://www.mvpsouthgate.com/project-updates" TargetMode="External"/><Relationship Id="rId59" Type="http://schemas.openxmlformats.org/officeDocument/2006/relationships/hyperlink" Target="https://www.williams.com/expansion-project/southeast-supply-enhancement/" TargetMode="External"/><Relationship Id="rId103" Type="http://schemas.openxmlformats.org/officeDocument/2006/relationships/hyperlink" Target="https://www.williams.com/wp-content/uploads/sites/8/2019/11/hillabee-expansion_map.pdf" TargetMode="External"/><Relationship Id="rId108" Type="http://schemas.openxmlformats.org/officeDocument/2006/relationships/hyperlink" Target="https://bwpipelines.com/project/parks-line-upgrade-and-sorrento-station-project" TargetMode="External"/><Relationship Id="rId124" Type="http://schemas.openxmlformats.org/officeDocument/2006/relationships/hyperlink" Target="https://www.vector-pipeline.com/" TargetMode="External"/><Relationship Id="rId129" Type="http://schemas.openxmlformats.org/officeDocument/2006/relationships/hyperlink" Target="https://www.federalregister.gov/documents/2026/06/25/2026-12847/double-e-pipeline-llc-notice-of-request-under-blanket-authorization-and-establishing-intervention" TargetMode="External"/><Relationship Id="rId54" Type="http://schemas.openxmlformats.org/officeDocument/2006/relationships/hyperlink" Target="https://www.ferc.gov/media/c-3-cp23-29-000" TargetMode="External"/><Relationship Id="rId70" Type="http://schemas.openxmlformats.org/officeDocument/2006/relationships/hyperlink" Target="https://www.1line.williams.com/1Line/wgp/download;jsessionid=CC9FE5989CEE74D8D8E24C62D62A6E47?delvid=16115584&amp;hfNoticeFlag=Y&amp;hfDownloadFlag=false&amp;hfFileName=download.html" TargetMode="External"/><Relationship Id="rId75" Type="http://schemas.openxmlformats.org/officeDocument/2006/relationships/hyperlink" Target="https://bwpipelines.com/project/carnation-project" TargetMode="External"/><Relationship Id="rId91" Type="http://schemas.openxmlformats.org/officeDocument/2006/relationships/hyperlink" Target="https://www.tcenergy.com/operations/natural-gas/bison-xpress-project/" TargetMode="External"/><Relationship Id="rId96" Type="http://schemas.openxmlformats.org/officeDocument/2006/relationships/hyperlink" Target="https://decaturlateral.com/" TargetMode="External"/><Relationship Id="rId1" Type="http://schemas.openxmlformats.org/officeDocument/2006/relationships/hyperlink" Target="https://www.enbridge.com/projects-and-infrastructure/projects/algonquin-reliable-affordable-resilient-enhancement" TargetMode="External"/><Relationship Id="rId6" Type="http://schemas.openxmlformats.org/officeDocument/2006/relationships/hyperlink" Target="https://www.chpk.com/chesapeake-utilities-corporation-expands-energy-infrastructure-in-ohio-to-support-new-data-center/" TargetMode="External"/><Relationship Id="rId23" Type="http://schemas.openxmlformats.org/officeDocument/2006/relationships/hyperlink" Target="https://www.federalregister.gov/documents/2025/06/02/2025-09917/great-basin-gas-transmission-company-notice-of-scoping-period-requesting-comments-on-environmental" TargetMode="External"/><Relationship Id="rId28" Type="http://schemas.openxmlformats.org/officeDocument/2006/relationships/hyperlink" Target="https://ir.energytransfer.com/news-releases/news-release-details/energy-transfer-announces-pipeline-project-connecting-permian" TargetMode="External"/><Relationship Id="rId49" Type="http://schemas.openxmlformats.org/officeDocument/2006/relationships/hyperlink" Target="https://www.enbridge.com/projects-and-infrastructure/projects/ridgeline-expansion-project" TargetMode="External"/><Relationship Id="rId114" Type="http://schemas.openxmlformats.org/officeDocument/2006/relationships/hyperlink" Target="https://www.tcenergy.com/operations/natural-gas/crossroads-pipeline/" TargetMode="External"/><Relationship Id="rId119" Type="http://schemas.openxmlformats.org/officeDocument/2006/relationships/hyperlink" Target="https://www.businesswire.com/news/home/20260216863193/en/Energy-Transfer-Reports-Fourth-Quarter-2025-Results" TargetMode="External"/><Relationship Id="rId44" Type="http://schemas.openxmlformats.org/officeDocument/2006/relationships/hyperlink" Target="https://www.williams.com/wp-content/uploads/sites/8/2025/05/NESE-Project-Fact-Sheet.pdf" TargetMode="External"/><Relationship Id="rId60" Type="http://schemas.openxmlformats.org/officeDocument/2006/relationships/hyperlink" Target="https://www.kindermorgan.com/Operations/Projects/SSE4-Project-Page" TargetMode="External"/><Relationship Id="rId65" Type="http://schemas.openxmlformats.org/officeDocument/2006/relationships/hyperlink" Target="https://bwpipelines.com/project/texas-gateway-project" TargetMode="External"/><Relationship Id="rId81" Type="http://schemas.openxmlformats.org/officeDocument/2006/relationships/hyperlink" Target="https://pipeline2.kindermorgan.com/Documents/EPNG/Permian_West_Expansion_Open_Season-20251006171427.pdf" TargetMode="External"/><Relationship Id="rId86" Type="http://schemas.openxmlformats.org/officeDocument/2006/relationships/hyperlink" Target="https://www.tcenergy.com/operations/natural-gas/bison-xpress-project/" TargetMode="External"/><Relationship Id="rId130" Type="http://schemas.openxmlformats.org/officeDocument/2006/relationships/hyperlink" Target="https://infopost.enbridge.com/GotoLINK/GetLINKdocument.asp?Pipe=10076&amp;Environment=Production&amp;DocumentType=Notice&amp;FileName=AGT_OPN_InfoPostNoticeID_177967_20260518150033.pdf&amp;DocumentId=8a9cae929e28aede019e2cb3c6ad0681" TargetMode="External"/><Relationship Id="rId13" Type="http://schemas.openxmlformats.org/officeDocument/2006/relationships/hyperlink" Target="https://www.criticalenergyreliabilitylink.com/" TargetMode="External"/><Relationship Id="rId18" Type="http://schemas.openxmlformats.org/officeDocument/2006/relationships/hyperlink" Target="https://www.woodside.com/what-we-do/growth-projects/woodside-louisiana-lng/pipeline-project" TargetMode="External"/><Relationship Id="rId39" Type="http://schemas.openxmlformats.org/officeDocument/2006/relationships/hyperlink" Target="https://www.mvpboost.info/" TargetMode="External"/><Relationship Id="rId109" Type="http://schemas.openxmlformats.org/officeDocument/2006/relationships/hyperlink" Target="https://lngconnectionapi.cheniere.com/tempImages/SCL-Open-Season.pdf" TargetMode="External"/><Relationship Id="rId34" Type="http://schemas.openxmlformats.org/officeDocument/2006/relationships/hyperlink" Target="http://sempralng.com/port-arthur-pipeline-louisiana-connector/" TargetMode="External"/><Relationship Id="rId50" Type="http://schemas.openxmlformats.org/officeDocument/2006/relationships/hyperlink" Target="https://www.ferc.gov/cameron-county-projects" TargetMode="External"/><Relationship Id="rId55" Type="http://schemas.openxmlformats.org/officeDocument/2006/relationships/hyperlink" Target="https://www.federalregister.gov/documents/2023/08/31/2023-18869/saguaro-connector-pipeline-llc-notice-of-availability-of-the-environmental-assessment-for-the" TargetMode="External"/><Relationship Id="rId76" Type="http://schemas.openxmlformats.org/officeDocument/2006/relationships/hyperlink" Target="https://www.tcenergy.com/operations/natural-gas/nky-project/" TargetMode="External"/><Relationship Id="rId97" Type="http://schemas.openxmlformats.org/officeDocument/2006/relationships/hyperlink" Target="https://www.ogj.com/pipelines-transportation/lng/article/55296501/venture-global-withdraws-delta-lng-from-pre-filing-to-focus-on-plaquemines-expansion" TargetMode="External"/><Relationship Id="rId104" Type="http://schemas.openxmlformats.org/officeDocument/2006/relationships/hyperlink" Target="https://www.mwpipe.com/mwpipe/pdf/2025_MWP_NWP_Customer_Meeting.pdf" TargetMode="External"/><Relationship Id="rId120" Type="http://schemas.openxmlformats.org/officeDocument/2006/relationships/hyperlink" Target="https://www.tcenergy.com/operations/natural-gas/northwoods-project/" TargetMode="External"/><Relationship Id="rId125" Type="http://schemas.openxmlformats.org/officeDocument/2006/relationships/hyperlink" Target="https://www.energytransfer.com/wp-content/uploads/2026/03/ET-March-2026-Investor-Presentation_Final-1.pdf" TargetMode="External"/><Relationship Id="rId7" Type="http://schemas.openxmlformats.org/officeDocument/2006/relationships/hyperlink" Target="https://www.wbienergybakkeneast.com/" TargetMode="External"/><Relationship Id="rId71" Type="http://schemas.openxmlformats.org/officeDocument/2006/relationships/hyperlink" Target="https://traversepipeline.com/" TargetMode="External"/><Relationship Id="rId92" Type="http://schemas.openxmlformats.org/officeDocument/2006/relationships/hyperlink" Target="https://blackfinpipeline.com/maps" TargetMode="External"/><Relationship Id="rId2" Type="http://schemas.openxmlformats.org/officeDocument/2006/relationships/hyperlink" Target="https://www.ferc.gov/final-environmental-impact-statement-apex-expansion-project" TargetMode="External"/><Relationship Id="rId29" Type="http://schemas.openxmlformats.org/officeDocument/2006/relationships/hyperlink" Target="https://www.intensityinfra.com/news/intensity-infrastructure-partners-and-rainbow-energy-center-advance-36-inch-natural-gas" TargetMode="External"/><Relationship Id="rId24" Type="http://schemas.openxmlformats.org/officeDocument/2006/relationships/hyperlink" Target="https://investor.dtmidstream.com/investors/news/news-details/2025/DT-Midstream-Announces-Successful-Guardian-Pipeline-Expansion-Open-Season/default.aspx" TargetMode="External"/><Relationship Id="rId40" Type="http://schemas.openxmlformats.org/officeDocument/2006/relationships/hyperlink" Target="https://www.mvpsouthgate.com/" TargetMode="External"/><Relationship Id="rId45" Type="http://schemas.openxmlformats.org/officeDocument/2006/relationships/hyperlink" Target="https://www.columbiagasohio.com/services/work-in-your-neighborhood/northern-loop-project" TargetMode="External"/><Relationship Id="rId66" Type="http://schemas.openxmlformats.org/officeDocument/2006/relationships/hyperlink" Target="https://www.kindermorgan.com/Operations/Projects/Texas-Louisiana-Expansion-Project" TargetMode="External"/><Relationship Id="rId87" Type="http://schemas.openxmlformats.org/officeDocument/2006/relationships/hyperlink" Target="https://www.targaresources.com/news-releases/news-release-details/targa-resources-corp-announces-permian-growth-projects-and" TargetMode="External"/><Relationship Id="rId110" Type="http://schemas.openxmlformats.org/officeDocument/2006/relationships/hyperlink" Target="https://bwpipelines.com/project/secure-project/" TargetMode="External"/><Relationship Id="rId115" Type="http://schemas.openxmlformats.org/officeDocument/2006/relationships/hyperlink" Target="https://www.iroquois.com/operations/projects/wip-project/" TargetMode="External"/><Relationship Id="rId131" Type="http://schemas.openxmlformats.org/officeDocument/2006/relationships/vmlDrawing" Target="../drawings/vmlDrawing1.vml"/><Relationship Id="rId61" Type="http://schemas.openxmlformats.org/officeDocument/2006/relationships/hyperlink" Target="https://springcreekgas.com/" TargetMode="External"/><Relationship Id="rId82" Type="http://schemas.openxmlformats.org/officeDocument/2006/relationships/hyperlink" Target="https://www.federalregister.gov/documents/2026/02/06/2026-02426/nueva-era-dos-llc-notice-of-availability-of-the-environmental-assessment-for-the-proposed-nueva-era" TargetMode="External"/><Relationship Id="rId19" Type="http://schemas.openxmlformats.org/officeDocument/2006/relationships/hyperlink" Target="https://www.sec.gov/Archives/edgar/data/0001692787/000169278726000047/kntkex991pressreleaseq42025.htm" TargetMode="External"/><Relationship Id="rId14" Type="http://schemas.openxmlformats.org/officeDocument/2006/relationships/hyperlink" Target="https://www.permits.performance.gov/permitting-projects/crow-creek-pipeline-project" TargetMode="External"/><Relationship Id="rId30" Type="http://schemas.openxmlformats.org/officeDocument/2006/relationships/hyperlink" Target="https://www.iroquois.com/operations/projects/exc-project/" TargetMode="External"/><Relationship Id="rId35" Type="http://schemas.openxmlformats.org/officeDocument/2006/relationships/hyperlink" Target="https://dis.puc.state.oh.us/DocumentRecord.aspx?DocID=606ea458-88fc-414d-9efd-ff65920cfdab" TargetMode="External"/><Relationship Id="rId56" Type="http://schemas.openxmlformats.org/officeDocument/2006/relationships/hyperlink" Target="https://elibrary.ferc.gov/eLibrary/docinfo?accession_number=20250908-3017&amp;sid=3f2fa233-444b-4e87-a5c4-0277499c4be4" TargetMode="External"/><Relationship Id="rId77" Type="http://schemas.openxmlformats.org/officeDocument/2006/relationships/hyperlink" Target="https://www.kindermorgan.com/Operations/Projects/Texas-Arkansas-Power-Project" TargetMode="External"/><Relationship Id="rId100" Type="http://schemas.openxmlformats.org/officeDocument/2006/relationships/hyperlink" Target="https://www.woodside.com/what-we-do/growth-projects/woodside-louisiana-lng/pipeline-project" TargetMode="External"/><Relationship Id="rId105" Type="http://schemas.openxmlformats.org/officeDocument/2006/relationships/hyperlink" Target="https://www.williams.com/expansion-project/kelso-beaver-reliability" TargetMode="External"/><Relationship Id="rId126" Type="http://schemas.openxmlformats.org/officeDocument/2006/relationships/hyperlink" Target="https://bwpipelines.com/project/borealis" TargetMode="External"/><Relationship Id="rId8" Type="http://schemas.openxmlformats.org/officeDocument/2006/relationships/hyperlink" Target="https://www.enbridge.com/media-center/news/details?id=123825" TargetMode="External"/><Relationship Id="rId51" Type="http://schemas.openxmlformats.org/officeDocument/2006/relationships/hyperlink" Target="https://elibrary.ferc.gov/eLibrary/filelist?accession_number=20241031-5360&amp;optimized=false" TargetMode="External"/><Relationship Id="rId72" Type="http://schemas.openxmlformats.org/officeDocument/2006/relationships/hyperlink" Target="https://www.eversource.com/content/residential/about/transmission-distribution/projects/western-massachusetts-natural-gas-reliability-project" TargetMode="External"/><Relationship Id="rId93" Type="http://schemas.openxmlformats.org/officeDocument/2006/relationships/hyperlink" Target="https://www.federalregister.gov/documents/2025/12/22/2025-23501/forza-pipeline-llc-bull-run-pipeline-llc-notice-of-application-and-establishing-intervention" TargetMode="External"/><Relationship Id="rId98" Type="http://schemas.openxmlformats.org/officeDocument/2006/relationships/hyperlink" Target="https://www.williams.com/expansion-project/driftwood-line-200/" TargetMode="External"/><Relationship Id="rId121" Type="http://schemas.openxmlformats.org/officeDocument/2006/relationships/hyperlink" Target="https://www.wbienergy.com/projects/line-section-32/" TargetMode="External"/><Relationship Id="rId3" Type="http://schemas.openxmlformats.org/officeDocument/2006/relationships/hyperlink" Target="https://www.enbridge.com/projects-and-infrastructure/projects/appalachia-to-market-ii-armagh-and-entriken-hp-replacement" TargetMode="External"/><Relationship Id="rId25" Type="http://schemas.openxmlformats.org/officeDocument/2006/relationships/hyperlink" Target="https://ir.kindermorgan.com/news/news-details/2025/Kinder-Morgan-Reports-Fourth-Quarter-2024-Financial-Results/default.aspx" TargetMode="External"/><Relationship Id="rId46" Type="http://schemas.openxmlformats.org/officeDocument/2006/relationships/hyperlink" Target="https://www.prnewswire.com/news-releases/pelican-pipeline-announces-capacity-expansion-302515218.html" TargetMode="External"/><Relationship Id="rId67" Type="http://schemas.openxmlformats.org/officeDocument/2006/relationships/hyperlink" Target="https://www.energytransfer.com/wp-content/uploads/2025/11/ET-November-2025-Investor-Presentation_Final.pdf" TargetMode="External"/><Relationship Id="rId116" Type="http://schemas.openxmlformats.org/officeDocument/2006/relationships/hyperlink" Target="https://www.cheniere.com/about/where-we-work/corpus-christi-pipeline" TargetMode="External"/><Relationship Id="rId20" Type="http://schemas.openxmlformats.org/officeDocument/2006/relationships/hyperlink" Target="https://www.enbridge.com/media-center/news/details?id=123866" TargetMode="External"/><Relationship Id="rId41" Type="http://schemas.openxmlformats.org/officeDocument/2006/relationships/hyperlink" Target="https://www.sec.gov/Archives/edgar/data/107263/000119312525057293/d877727dars.pdf" TargetMode="External"/><Relationship Id="rId62" Type="http://schemas.openxmlformats.org/officeDocument/2006/relationships/hyperlink" Target="https://www.enbridge.com/projects-and-infrastructure/public-awareness/east-tennessee-natural-gas-system-alignment-program/project-timeline" TargetMode="External"/><Relationship Id="rId83" Type="http://schemas.openxmlformats.org/officeDocument/2006/relationships/hyperlink" Target="https://ir.energytransfer.com/news-releases/news-release-details/energy-transfer-upsize-transwestern-pipelines-desert-southwest" TargetMode="External"/><Relationship Id="rId88" Type="http://schemas.openxmlformats.org/officeDocument/2006/relationships/hyperlink" Target="https://capitalareaproject.com/" TargetMode="External"/><Relationship Id="rId111" Type="http://schemas.openxmlformats.org/officeDocument/2006/relationships/hyperlink" Target="https://ttcconnector.com/" TargetMode="External"/><Relationship Id="rId132" Type="http://schemas.openxmlformats.org/officeDocument/2006/relationships/comments" Target="../comments1.xml"/><Relationship Id="rId15" Type="http://schemas.openxmlformats.org/officeDocument/2006/relationships/hyperlink" Target="https://www.kindermorgan.com/Operations/Projects/cumberland-project" TargetMode="External"/><Relationship Id="rId36" Type="http://schemas.openxmlformats.org/officeDocument/2006/relationships/hyperlink" Target="https://www.tcenergy.com/operations/natural-gas/maysville-project/" TargetMode="External"/><Relationship Id="rId57" Type="http://schemas.openxmlformats.org/officeDocument/2006/relationships/hyperlink" Target="https://www.federalregister.gov/documents/2025/02/26/2025-03129/florida-gas-transmission-llc-notice-of-schedule-for-the-preparation-of-an-environmental-assessment" TargetMode="External"/><Relationship Id="rId106" Type="http://schemas.openxmlformats.org/officeDocument/2006/relationships/hyperlink" Target="https://www.prnewswire.com/news-releases/southern-star-announces-an-open-season-for-the-midwest-market-access-and-southeast-expansion-to-ngpl-projects-300775594.html" TargetMode="External"/><Relationship Id="rId127" Type="http://schemas.openxmlformats.org/officeDocument/2006/relationships/hyperlink" Target="https://www.mustangexpresspipeline.com/" TargetMode="External"/><Relationship Id="rId10" Type="http://schemas.openxmlformats.org/officeDocument/2006/relationships/hyperlink" Target="https://www.enbridge.com/media-center/news/details?id=123866" TargetMode="External"/><Relationship Id="rId31" Type="http://schemas.openxmlformats.org/officeDocument/2006/relationships/hyperlink" Target="https://www.ferc.gov/kosciusko-junction-pipeline-project" TargetMode="External"/><Relationship Id="rId52" Type="http://schemas.openxmlformats.org/officeDocument/2006/relationships/hyperlink" Target="https://www.williams.com/expansion-project/ryckman-creek-lateral-loop-project/" TargetMode="External"/><Relationship Id="rId73" Type="http://schemas.openxmlformats.org/officeDocument/2006/relationships/hyperlink" Target="https://www.williams.com/expansion-project/wild-trail-project" TargetMode="External"/><Relationship Id="rId78" Type="http://schemas.openxmlformats.org/officeDocument/2006/relationships/hyperlink" Target="https://southernstar.com/newsroom/" TargetMode="External"/><Relationship Id="rId94" Type="http://schemas.openxmlformats.org/officeDocument/2006/relationships/hyperlink" Target="https://www.federalregister.gov/documents/2025/09/25/2025-18535/southern-star-central-gas-pipeline-inc-notice-of-availability-of-the-environmental-assessment-for" TargetMode="External"/><Relationship Id="rId99" Type="http://schemas.openxmlformats.org/officeDocument/2006/relationships/hyperlink" Target="https://cms.ferc.gov/news-events/news/staff-issues-driftwood-line-200-and-line-300-project-cp21-465-000-cp21-465-001" TargetMode="External"/><Relationship Id="rId101" Type="http://schemas.openxmlformats.org/officeDocument/2006/relationships/hyperlink" Target="https://bwpipelines.com/project/eunice-reliability" TargetMode="External"/><Relationship Id="rId122" Type="http://schemas.openxmlformats.org/officeDocument/2006/relationships/hyperlink" Target="https://www.northernnaturalgas.com/expansionprojects/Pages/V2F-and-NL27.aspx" TargetMode="External"/><Relationship Id="rId4" Type="http://schemas.openxmlformats.org/officeDocument/2006/relationships/hyperlink" Target="https://www.enbridge.com/projects-and-infrastructure/projects/appalachia-to-market-iii-project" TargetMode="External"/><Relationship Id="rId9" Type="http://schemas.openxmlformats.org/officeDocument/2006/relationships/hyperlink" Target="https://www.kindermorgan.com/Operations/Projects/Bridge-project-ce9c9ce67ec33ffbfbcab9b6bda44917-4c9c476b182a57c8283c12bc5f28a26e" TargetMode="External"/><Relationship Id="rId26" Type="http://schemas.openxmlformats.org/officeDocument/2006/relationships/hyperlink" Target="https://www.tcenergy.com/operations/natural-gas/heartland-project" TargetMode="External"/><Relationship Id="rId47" Type="http://schemas.openxmlformats.org/officeDocument/2006/relationships/hyperlink" Target="https://www.energy.gov/documents/20251001lcelclng-export-doefe-orders33243324-asarptirpdf" TargetMode="External"/><Relationship Id="rId68" Type="http://schemas.openxmlformats.org/officeDocument/2006/relationships/hyperlink" Target="https://www.sec.gov/Archives/edgar/data/0000070145/000119312526027371/d56680dex99.htm" TargetMode="External"/><Relationship Id="rId89" Type="http://schemas.openxmlformats.org/officeDocument/2006/relationships/hyperlink" Target="https://www.cheniere.com/about/where-we-work/sabine-pass" TargetMode="External"/><Relationship Id="rId112" Type="http://schemas.openxmlformats.org/officeDocument/2006/relationships/hyperlink" Target="https://www.siemens-energy.com/global/en/home/press-releases/esentia-and-siemens-energy-drive-the-expansion-of-mexico-s-natur.html" TargetMode="External"/><Relationship Id="rId133"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6" Type="http://schemas.openxmlformats.org/officeDocument/2006/relationships/hyperlink" Target="http://ir.oneok.com/news-and-events/press-releases/2019/02-25-2019-211707239" TargetMode="External"/><Relationship Id="rId117" Type="http://schemas.openxmlformats.org/officeDocument/2006/relationships/hyperlink" Target="https://www.sec.gov/Archives/edgar/data/0001842022/000114036126006115/ef20066058_ex99-2.htm" TargetMode="External"/><Relationship Id="rId21" Type="http://schemas.openxmlformats.org/officeDocument/2006/relationships/hyperlink" Target="https://www.kindermorgan.com/business/gas_pipelines/central/chicago/" TargetMode="External"/><Relationship Id="rId42" Type="http://schemas.openxmlformats.org/officeDocument/2006/relationships/hyperlink" Target="http://co.williams.com/expansionprojects/north-seattle-lateral-upgrade-project/" TargetMode="External"/><Relationship Id="rId47" Type="http://schemas.openxmlformats.org/officeDocument/2006/relationships/hyperlink" Target="https://www.equitransmidstream.com/gathering/" TargetMode="External"/><Relationship Id="rId63" Type="http://schemas.openxmlformats.org/officeDocument/2006/relationships/hyperlink" Target="http://maritimesenergy.com/flow/uploads/MonctonNaturalGasSupplyALL.pdf" TargetMode="External"/><Relationship Id="rId68" Type="http://schemas.openxmlformats.org/officeDocument/2006/relationships/hyperlink" Target="https://www.tcenergy.com/siteassets/pdfs/investors/reports-and-filings/regulatory-filings/2022/tce-2022-annual-information-form.pdf" TargetMode="External"/><Relationship Id="rId84" Type="http://schemas.openxmlformats.org/officeDocument/2006/relationships/hyperlink" Target="http://venturegloballng.com/plaquemines-project/plaquemines-pipeline/" TargetMode="External"/><Relationship Id="rId89" Type="http://schemas.openxmlformats.org/officeDocument/2006/relationships/hyperlink" Target="https://www.worldpipelines.com/project-news/15072024/adcc-pipeline-begins-commercial-service/" TargetMode="External"/><Relationship Id="rId112" Type="http://schemas.openxmlformats.org/officeDocument/2006/relationships/hyperlink" Target="https://pscdocs.utah.gov/misc/24docs/2499906/337135KinderMorganNtnlRgstrNtfcF202412175981512-17-2024.pdf" TargetMode="External"/><Relationship Id="rId16" Type="http://schemas.openxmlformats.org/officeDocument/2006/relationships/hyperlink" Target="http://www.pngts.com/expansion/" TargetMode="External"/><Relationship Id="rId107" Type="http://schemas.openxmlformats.org/officeDocument/2006/relationships/hyperlink" Target="https://ir.kindermorgan.com/news/news-details/2024/Kinder-Morgan-Reports-Second-Quarter-2024-Financial-Results/default.aspx" TargetMode="External"/><Relationship Id="rId11" Type="http://schemas.openxmlformats.org/officeDocument/2006/relationships/hyperlink" Target="https://www.floridasoutheastconnection.com/okeechobee-lateral-pipeline" TargetMode="External"/><Relationship Id="rId32" Type="http://schemas.openxmlformats.org/officeDocument/2006/relationships/hyperlink" Target="http://www.millenniumpipeline.com/eastern-system-upgrade/" TargetMode="External"/><Relationship Id="rId37" Type="http://schemas.openxmlformats.org/officeDocument/2006/relationships/hyperlink" Target="http://equitransproject.com/" TargetMode="External"/><Relationship Id="rId53" Type="http://schemas.openxmlformats.org/officeDocument/2006/relationships/hyperlink" Target="https://phpproject.com/" TargetMode="External"/><Relationship Id="rId58" Type="http://schemas.openxmlformats.org/officeDocument/2006/relationships/hyperlink" Target="http://www.okenergytoday.com/2019/11/net-cash-grows-for-enable-midstream-but-net-income-slips/" TargetMode="External"/><Relationship Id="rId74" Type="http://schemas.openxmlformats.org/officeDocument/2006/relationships/hyperlink" Target="https://ir.enterpriseproducts.com/news-releases/news-release-details/enterprise-completes-expansion-acadian-haynesville-extension" TargetMode="External"/><Relationship Id="rId79" Type="http://schemas.openxmlformats.org/officeDocument/2006/relationships/hyperlink" Target="https://ir.kindermorgan.com/news/news-details/2024/Kinder-Morgan-Reports-Fourth-Quarter-2023-Financial-Results/default.aspx" TargetMode="External"/><Relationship Id="rId102" Type="http://schemas.openxmlformats.org/officeDocument/2006/relationships/hyperlink" Target="http://www.iroquois.com/project/WIP/" TargetMode="External"/><Relationship Id="rId123" Type="http://schemas.openxmlformats.org/officeDocument/2006/relationships/hyperlink" Target="https://investor.williams.com/news-releases/news-release-details/williams-places-two-transco-projects-service-meet-growing-energy" TargetMode="External"/><Relationship Id="rId128" Type="http://schemas.openxmlformats.org/officeDocument/2006/relationships/comments" Target="../comments2.xml"/><Relationship Id="rId5" Type="http://schemas.openxmlformats.org/officeDocument/2006/relationships/hyperlink" Target="https://www.kindermorgan.com/pages/business/gas_pipelines/east/swlouisianasupply/default.aspx" TargetMode="External"/><Relationship Id="rId90" Type="http://schemas.openxmlformats.org/officeDocument/2006/relationships/hyperlink" Target="https://filecache.investorroom.com/mr5ir_eogresources2/362/3Q%202024.pdf" TargetMode="External"/><Relationship Id="rId95" Type="http://schemas.openxmlformats.org/officeDocument/2006/relationships/hyperlink" Target="https://www.wbienergy.com/projects/wahpeton/" TargetMode="External"/><Relationship Id="rId22" Type="http://schemas.openxmlformats.org/officeDocument/2006/relationships/hyperlink" Target="http://www.1line.williams.com/Transco/files/presentations/2018CSSpringUpdate.pdf" TargetMode="External"/><Relationship Id="rId27" Type="http://schemas.openxmlformats.org/officeDocument/2006/relationships/hyperlink" Target="http://ir.oneok.com/news-and-events/press-releases/2019/02-25-2019-211707239" TargetMode="External"/><Relationship Id="rId43" Type="http://schemas.openxmlformats.org/officeDocument/2006/relationships/hyperlink" Target="https://www.blackhillsenergy.com/our-company/delivering-energy/natural-bridge-pipeline" TargetMode="External"/><Relationship Id="rId48" Type="http://schemas.openxmlformats.org/officeDocument/2006/relationships/hyperlink" Target="https://psc.wi.gov/Pages/MajorCases/LakeshoreCapacityProject.aspx" TargetMode="External"/><Relationship Id="rId64" Type="http://schemas.openxmlformats.org/officeDocument/2006/relationships/hyperlink" Target="https://www.tcenergy.com/operations/natural-gas/tuscarora-xpress-project/" TargetMode="External"/><Relationship Id="rId69" Type="http://schemas.openxmlformats.org/officeDocument/2006/relationships/hyperlink" Target="https://www.northernnaturalgas.com/expansionprojects/Pages/NorthernLights2021.aspx" TargetMode="External"/><Relationship Id="rId113" Type="http://schemas.openxmlformats.org/officeDocument/2006/relationships/hyperlink" Target="https://us-east-1.storage.xata.sh/m70jvtiust7hq5o10ub7hovf8oc4j82o" TargetMode="External"/><Relationship Id="rId118" Type="http://schemas.openxmlformats.org/officeDocument/2006/relationships/hyperlink" Target="https://www.northernnaturalgas.com/expansionprojects/Pages/Northern-Lights-2025.aspx" TargetMode="External"/><Relationship Id="rId80" Type="http://schemas.openxmlformats.org/officeDocument/2006/relationships/hyperlink" Target="https://www.sdge.com/major-projects/major-projects-pipeline-safety-enhancement-plan" TargetMode="External"/><Relationship Id="rId85" Type="http://schemas.openxmlformats.org/officeDocument/2006/relationships/hyperlink" Target="https://www.kernrivergas.com/Projects/Delta-Lateral-Project/FERC-Filings-and-Information" TargetMode="External"/><Relationship Id="rId12" Type="http://schemas.openxmlformats.org/officeDocument/2006/relationships/hyperlink" Target="http://projects.enablemidstream.com/project/enable-gas-transmission-cana-stack-expansion-case/" TargetMode="External"/><Relationship Id="rId17" Type="http://schemas.openxmlformats.org/officeDocument/2006/relationships/hyperlink" Target="https://www.enbridge.com/projects-and-infrastructure/projects/texas-eastern-appalachian-lease-project" TargetMode="External"/><Relationship Id="rId33" Type="http://schemas.openxmlformats.org/officeDocument/2006/relationships/hyperlink" Target="https://www.enbridge.com/projects-and-infrastructure/projects/stratton-ridge-project" TargetMode="External"/><Relationship Id="rId38" Type="http://schemas.openxmlformats.org/officeDocument/2006/relationships/hyperlink" Target="https://www.dominionenergy.com/about-us/natural-gas-projects/eastern-market-access-project" TargetMode="External"/><Relationship Id="rId59" Type="http://schemas.openxmlformats.org/officeDocument/2006/relationships/hyperlink" Target="http://venturegloballng.com/calcasieu-pass/transcameron-pipeline/" TargetMode="External"/><Relationship Id="rId103" Type="http://schemas.openxmlformats.org/officeDocument/2006/relationships/hyperlink" Target="http://pacificconnectorgp.com/project-overview/" TargetMode="External"/><Relationship Id="rId108" Type="http://schemas.openxmlformats.org/officeDocument/2006/relationships/hyperlink" Target="https://elibrary.ferc.gov/eLibrary/filelist?accession_number=20240401-5384&amp;optimized=false" TargetMode="External"/><Relationship Id="rId124" Type="http://schemas.openxmlformats.org/officeDocument/2006/relationships/hyperlink" Target="https://www.tcenergy.com/newsroom/statements/tc-energy-celebrates-virginia-reliability-project-enhancing-energy-security/" TargetMode="External"/><Relationship Id="rId54" Type="http://schemas.openxmlformats.org/officeDocument/2006/relationships/hyperlink" Target="https://www.enbridge.com/projects-and-infrastructure/projects/atlantic-bridge" TargetMode="External"/><Relationship Id="rId70" Type="http://schemas.openxmlformats.org/officeDocument/2006/relationships/hyperlink" Target="https://www.gulfrunpipeline.com/" TargetMode="External"/><Relationship Id="rId75" Type="http://schemas.openxmlformats.org/officeDocument/2006/relationships/hyperlink" Target="https://elibrary.ferc.gov/eLibrary/filelist?accession_number=20231206-5038&amp;optimized=false" TargetMode="External"/><Relationship Id="rId91" Type="http://schemas.openxmlformats.org/officeDocument/2006/relationships/hyperlink" Target="https://rrcsearch3.neubus.com/esd3-rrc/index.php?_module_=esd&amp;_action_=keysearch&amp;profile=12" TargetMode="External"/><Relationship Id="rId96" Type="http://schemas.openxmlformats.org/officeDocument/2006/relationships/hyperlink" Target="https://elibrary.ferc.gov/eLibrary/filelist?accession_number=20241126-5315&amp;optimized=false" TargetMode="External"/><Relationship Id="rId1" Type="http://schemas.openxmlformats.org/officeDocument/2006/relationships/hyperlink" Target="http://www.nexusgastransmission.com/content/project-overview-map" TargetMode="External"/><Relationship Id="rId6" Type="http://schemas.openxmlformats.org/officeDocument/2006/relationships/hyperlink" Target="http://whitewatermidstream.com/operations" TargetMode="External"/><Relationship Id="rId23" Type="http://schemas.openxmlformats.org/officeDocument/2006/relationships/hyperlink" Target="http://ir.energytransfer.com/phoenix.zhtml?c=106094&amp;p=RssLanding&amp;cat=news&amp;id=2347076" TargetMode="External"/><Relationship Id="rId28" Type="http://schemas.openxmlformats.org/officeDocument/2006/relationships/hyperlink" Target="http://www.pngts.com/expansion/" TargetMode="External"/><Relationship Id="rId49" Type="http://schemas.openxmlformats.org/officeDocument/2006/relationships/hyperlink" Target="https://www.dominionenergy.com/library/domcom/media/about-us/natural-gas-projects/tri-west-project-overview.pdf?modified=20200113182306&amp;la=en" TargetMode="External"/><Relationship Id="rId114" Type="http://schemas.openxmlformats.org/officeDocument/2006/relationships/hyperlink" Target="https://elibrary.ferc.gov/eLibrary/filelist?accession_number=20250407-3024&amp;optimized=false" TargetMode="External"/><Relationship Id="rId119" Type="http://schemas.openxmlformats.org/officeDocument/2006/relationships/hyperlink" Target="https://www.sec.gov/Archives/edgar/data/0001506307/000150630726000011/kmi-20251231.htm" TargetMode="External"/><Relationship Id="rId44" Type="http://schemas.openxmlformats.org/officeDocument/2006/relationships/hyperlink" Target="https://www.midshippipeline.com/" TargetMode="External"/><Relationship Id="rId60" Type="http://schemas.openxmlformats.org/officeDocument/2006/relationships/hyperlink" Target="https://www.dominionenergy.com/company/natural-gas-projects/west-loop" TargetMode="External"/><Relationship Id="rId65" Type="http://schemas.openxmlformats.org/officeDocument/2006/relationships/hyperlink" Target="https://www.wbienergy.com/docs/default-source/north-bakken-expansion-project/north-bakken-handout.pdf?sfvrsn=0" TargetMode="External"/><Relationship Id="rId81" Type="http://schemas.openxmlformats.org/officeDocument/2006/relationships/hyperlink" Target="https://investor.dtmidstream.com/investors/news/news-details/2023/DT-Midstream-Announces-Early-Mechanical-Completion-of-LEAP-Phase-2-Expansion/default.aspx" TargetMode="External"/><Relationship Id="rId86" Type="http://schemas.openxmlformats.org/officeDocument/2006/relationships/hyperlink" Target="https://elibrary.ferc.gov/eLibrary/filelist?accession_number=20240819-5112&amp;optimized=false" TargetMode="External"/><Relationship Id="rId13" Type="http://schemas.openxmlformats.org/officeDocument/2006/relationships/hyperlink" Target="http://www.1line.williams.com/Transco/files/presentations/2018CSSpringUpdate.pdf" TargetMode="External"/><Relationship Id="rId18" Type="http://schemas.openxmlformats.org/officeDocument/2006/relationships/hyperlink" Target="https://www.enbridge.com/projects-and-infrastructure/projects/south-texas-expansion-project" TargetMode="External"/><Relationship Id="rId39" Type="http://schemas.openxmlformats.org/officeDocument/2006/relationships/hyperlink" Target="https://ir.energytransfer.com/static-files/01151f48-806c-4969-b067-4574f83c9c4d" TargetMode="External"/><Relationship Id="rId109" Type="http://schemas.openxmlformats.org/officeDocument/2006/relationships/hyperlink" Target="https://www.namerico-energy.com/portfolio/energy/pecos-trail-pipeline/" TargetMode="External"/><Relationship Id="rId34" Type="http://schemas.openxmlformats.org/officeDocument/2006/relationships/hyperlink" Target="https://www.enbridge.com/projects-and-infrastructure/projects/texas-eastern-appalachian-lease-project" TargetMode="External"/><Relationship Id="rId50" Type="http://schemas.openxmlformats.org/officeDocument/2006/relationships/hyperlink" Target="http://www.pngts.com/expansion/" TargetMode="External"/><Relationship Id="rId55" Type="http://schemas.openxmlformats.org/officeDocument/2006/relationships/hyperlink" Target="https://www.enbridge.com/projects-and-infrastructure/projects/atlantic-bridge" TargetMode="External"/><Relationship Id="rId76" Type="http://schemas.openxmlformats.org/officeDocument/2006/relationships/hyperlink" Target="https://ir.kindermorgan.com/news/news-details/2024/Kinder-Morgan-Reports-Fourth-Quarter-2023-Financial-Results/default.aspx" TargetMode="External"/><Relationship Id="rId97" Type="http://schemas.openxmlformats.org/officeDocument/2006/relationships/hyperlink" Target="https://elibrary.ferc.gov/eLibrary/filelist?accession_number=20250113-5037&amp;optimized=false" TargetMode="External"/><Relationship Id="rId104" Type="http://schemas.openxmlformats.org/officeDocument/2006/relationships/hyperlink" Target="http://www.iroquois.com/project/sono/SoNo_OpenSeasonBrochure_1_12_15.pdf" TargetMode="External"/><Relationship Id="rId120" Type="http://schemas.openxmlformats.org/officeDocument/2006/relationships/hyperlink" Target="https://investor.williams.com/news-releases/news-release-details/williams-places-two-transco-projects-service-meet-growing-energy" TargetMode="External"/><Relationship Id="rId125" Type="http://schemas.openxmlformats.org/officeDocument/2006/relationships/hyperlink" Target="https://www.mwpipe.com/Home/MWOP" TargetMode="External"/><Relationship Id="rId7" Type="http://schemas.openxmlformats.org/officeDocument/2006/relationships/hyperlink" Target="https://www.energytransfer.com/docs/mainpage/ETE_ETP_Morgan_Stanley_Conference_Presentation_Final.pdf" TargetMode="External"/><Relationship Id="rId71" Type="http://schemas.openxmlformats.org/officeDocument/2006/relationships/hyperlink" Target="https://adelphiagateway.com/" TargetMode="External"/><Relationship Id="rId92" Type="http://schemas.openxmlformats.org/officeDocument/2006/relationships/hyperlink" Target="https://ir.kindermorgan.com/news/news-details/2024/Kinder-Morgan-Reports-Third-Quarter-2024-Financial-Results/default.aspx" TargetMode="External"/><Relationship Id="rId2" Type="http://schemas.openxmlformats.org/officeDocument/2006/relationships/hyperlink" Target="https://www.kindermorgan.com/business/gas_pipelines/central/gulfcoast/" TargetMode="External"/><Relationship Id="rId29" Type="http://schemas.openxmlformats.org/officeDocument/2006/relationships/hyperlink" Target="https://www.transcanada.com/en/operations/natural-gas/mountaineer-xpress-project/" TargetMode="External"/><Relationship Id="rId24" Type="http://schemas.openxmlformats.org/officeDocument/2006/relationships/hyperlink" Target="http://ir.oneok.com/news-and-events/press-releases/2019/02-25-2019-211707239" TargetMode="External"/><Relationship Id="rId40" Type="http://schemas.openxmlformats.org/officeDocument/2006/relationships/hyperlink" Target="https://www.kindermorgan.com/pages/business/gas_pipelines/projects/kmtp/" TargetMode="External"/><Relationship Id="rId45" Type="http://schemas.openxmlformats.org/officeDocument/2006/relationships/hyperlink" Target="http://sabaltrailtransmission.com/" TargetMode="External"/><Relationship Id="rId66" Type="http://schemas.openxmlformats.org/officeDocument/2006/relationships/hyperlink" Target="https://www.duke-energy.com/home/natural-gas-projects/central-corridor-pipeline-ext" TargetMode="External"/><Relationship Id="rId87" Type="http://schemas.openxmlformats.org/officeDocument/2006/relationships/hyperlink" Target="https://s28.q4cdn.com/581450200/files/doc_presentations/2024/Sep/04/dtm-company-presentation-september-2024.pdf" TargetMode="External"/><Relationship Id="rId110" Type="http://schemas.openxmlformats.org/officeDocument/2006/relationships/hyperlink" Target="http://agdc.us/" TargetMode="External"/><Relationship Id="rId115" Type="http://schemas.openxmlformats.org/officeDocument/2006/relationships/hyperlink" Target="https://www.tcenergy.com/operations/natural-gas/eastern-panhandle-expansion-project/" TargetMode="External"/><Relationship Id="rId61" Type="http://schemas.openxmlformats.org/officeDocument/2006/relationships/hyperlink" Target="https://www.kindermorgan.com/Operations/Projects/261-Upgrade-Projects" TargetMode="External"/><Relationship Id="rId82" Type="http://schemas.openxmlformats.org/officeDocument/2006/relationships/hyperlink" Target="https://www.tcenergy.com/announcements/2024/2024-05-03-tc-energy-reports-strong-first-quarter-2024-operating-and-financial-results/" TargetMode="External"/><Relationship Id="rId19" Type="http://schemas.openxmlformats.org/officeDocument/2006/relationships/hyperlink" Target="https://dtemidstream.com/location/birdsboro-pipeline/" TargetMode="External"/><Relationship Id="rId14" Type="http://schemas.openxmlformats.org/officeDocument/2006/relationships/hyperlink" Target="http://www.gulfsouthpl.com/ExpansionProjects.aspx?id=4294967564" TargetMode="External"/><Relationship Id="rId30" Type="http://schemas.openxmlformats.org/officeDocument/2006/relationships/hyperlink" Target="https://www.transcanada.com/en/operations/natural-gas/mountaineer-xpress-project/" TargetMode="External"/><Relationship Id="rId35" Type="http://schemas.openxmlformats.org/officeDocument/2006/relationships/hyperlink" Target="https://www.transcanada.com/en/operations/natural-gas/gulf-xpress-project/" TargetMode="External"/><Relationship Id="rId56" Type="http://schemas.openxmlformats.org/officeDocument/2006/relationships/hyperlink" Target="https://www.nmgco.com/userfiles/files/5%204%2020%20Santa%20Fe%20Loop.pdf" TargetMode="External"/><Relationship Id="rId77" Type="http://schemas.openxmlformats.org/officeDocument/2006/relationships/hyperlink" Target="https://www.howardenergypartners.com/news/howard-energy-partners-announces-completion-of-800-million-in-growth-projects-and-record-volumes-in-2023/" TargetMode="External"/><Relationship Id="rId100" Type="http://schemas.openxmlformats.org/officeDocument/2006/relationships/hyperlink" Target="http://p2kpipeline.com/" TargetMode="External"/><Relationship Id="rId105" Type="http://schemas.openxmlformats.org/officeDocument/2006/relationships/hyperlink" Target="https://elibrary.ferc.gov/eLibrary/filelist?accession_number=20240930-3002&amp;optimized=false" TargetMode="External"/><Relationship Id="rId126" Type="http://schemas.openxmlformats.org/officeDocument/2006/relationships/hyperlink" Target="https://www.tcenergy.com/operations/natural-gas/WRP/" TargetMode="External"/><Relationship Id="rId8" Type="http://schemas.openxmlformats.org/officeDocument/2006/relationships/hyperlink" Target="http://www.1line.williams.com/Transco/files/presentations/2018CSSpringUpdate.pdf" TargetMode="External"/><Relationship Id="rId51" Type="http://schemas.openxmlformats.org/officeDocument/2006/relationships/hyperlink" Target="https://www.consumersenergy.com/company/reliability/saginaw-trail-pipeline" TargetMode="External"/><Relationship Id="rId72" Type="http://schemas.openxmlformats.org/officeDocument/2006/relationships/hyperlink" Target="https://ir.energytransfer.com/news-releases/news-release-details/energy-transfer-reports-strong-fourth-quarter-2022-results-and" TargetMode="External"/><Relationship Id="rId93" Type="http://schemas.openxmlformats.org/officeDocument/2006/relationships/hyperlink" Target="https://elibrary.ferc.gov/eLibrary/filelist?accession_number=20241127-3021&amp;optimized=false" TargetMode="External"/><Relationship Id="rId98" Type="http://schemas.openxmlformats.org/officeDocument/2006/relationships/hyperlink" Target="https://atlanticcoastpipeline.com/" TargetMode="External"/><Relationship Id="rId121" Type="http://schemas.openxmlformats.org/officeDocument/2006/relationships/hyperlink" Target="https://www.sec.gov/Archives/edgar/data/107263/000119312525057293/d877727dars.pdf" TargetMode="External"/><Relationship Id="rId3" Type="http://schemas.openxmlformats.org/officeDocument/2006/relationships/hyperlink" Target="http://newenglandcouncil.com/assets/Energy-Environment-PNGTS.pdf" TargetMode="External"/><Relationship Id="rId25" Type="http://schemas.openxmlformats.org/officeDocument/2006/relationships/hyperlink" Target="http://ir.oneok.com/news-and-events/press-releases/2019/02-25-2019-211707239" TargetMode="External"/><Relationship Id="rId46" Type="http://schemas.openxmlformats.org/officeDocument/2006/relationships/hyperlink" Target="https://www.natfuel.com/pipelineandstorage/empire/empirenorth2017/Jackson_Public_Info_Session_Presentation.pdf" TargetMode="External"/><Relationship Id="rId67" Type="http://schemas.openxmlformats.org/officeDocument/2006/relationships/hyperlink" Target="https://elibrary.ferc.gov/eLibrary/filelist?accession_number=20221025-5125&amp;optimized=false" TargetMode="External"/><Relationship Id="rId116" Type="http://schemas.openxmlformats.org/officeDocument/2006/relationships/hyperlink" Target="https://goldenpasspipeline.com/" TargetMode="External"/><Relationship Id="rId20" Type="http://schemas.openxmlformats.org/officeDocument/2006/relationships/hyperlink" Target="https://pipelineandstorage.natfuel.com/current-projects/ym28-and-fm120-modernization-project/" TargetMode="External"/><Relationship Id="rId41" Type="http://schemas.openxmlformats.org/officeDocument/2006/relationships/hyperlink" Target="http://www.northernnaturalgas.com/expansionprojects/Pages/NorthernLights2019-Rochester.aspx" TargetMode="External"/><Relationship Id="rId62" Type="http://schemas.openxmlformats.org/officeDocument/2006/relationships/hyperlink" Target="http://maritimesenergy.com/flow/uploads/MonctonNaturalGasSupplyALL.pdf" TargetMode="External"/><Relationship Id="rId83" Type="http://schemas.openxmlformats.org/officeDocument/2006/relationships/hyperlink" Target="https://elibrary.ferc.gov/eLibrary/filelist?accession_number=20240306-5157&amp;optimized=false" TargetMode="External"/><Relationship Id="rId88" Type="http://schemas.openxmlformats.org/officeDocument/2006/relationships/hyperlink" Target="https://www.mountainvalleypipeline.info/" TargetMode="External"/><Relationship Id="rId111" Type="http://schemas.openxmlformats.org/officeDocument/2006/relationships/hyperlink" Target="https://www.federalregister.gov/documents/2023/06/08/2023-12244/transcontinental-gas-pipe-line-company-llc-notice-of-scoping-period-requesting-comments-on" TargetMode="External"/><Relationship Id="rId15" Type="http://schemas.openxmlformats.org/officeDocument/2006/relationships/hyperlink" Target="http://www.pngts.com/expansion/" TargetMode="External"/><Relationship Id="rId36" Type="http://schemas.openxmlformats.org/officeDocument/2006/relationships/hyperlink" Target="http://maritimesenergy.com/flow/uploads/MonctonNaturalGasSupplyALL.pdf" TargetMode="External"/><Relationship Id="rId57" Type="http://schemas.openxmlformats.org/officeDocument/2006/relationships/hyperlink" Target="https://www.midcoastenergy.com/cj-express-pipeline-project/" TargetMode="External"/><Relationship Id="rId106" Type="http://schemas.openxmlformats.org/officeDocument/2006/relationships/hyperlink" Target="https://www.northernnaturalgas.com/expansionprojects/Pages/SouthSiouxCity.aspx" TargetMode="External"/><Relationship Id="rId127" Type="http://schemas.openxmlformats.org/officeDocument/2006/relationships/vmlDrawing" Target="../drawings/vmlDrawing2.vml"/><Relationship Id="rId10" Type="http://schemas.openxmlformats.org/officeDocument/2006/relationships/hyperlink" Target="http://www.millenniumpipeline.com/valley-lateral-project/" TargetMode="External"/><Relationship Id="rId31" Type="http://schemas.openxmlformats.org/officeDocument/2006/relationships/hyperlink" Target="https://www.virginianaturalgas.com/-/media/Files/VNG/Work%20in%20your%20neighborhood/Completed%20Projects/18270_VNG_SSConnector_Project_factsheet.pdf" TargetMode="External"/><Relationship Id="rId52" Type="http://schemas.openxmlformats.org/officeDocument/2006/relationships/hyperlink" Target="https://www.transcanada.com/en/operations/natural-gas/buckeye-xpress-project/" TargetMode="External"/><Relationship Id="rId73" Type="http://schemas.openxmlformats.org/officeDocument/2006/relationships/hyperlink" Target="https://www.tcenergy.com/operations/natural-gas/north-baja-xpress-project/" TargetMode="External"/><Relationship Id="rId78" Type="http://schemas.openxmlformats.org/officeDocument/2006/relationships/hyperlink" Target="https://event.webcasts.com/viewer/event.jsp?ei=1644800&amp;tp_key=79d3a007dd" TargetMode="External"/><Relationship Id="rId94" Type="http://schemas.openxmlformats.org/officeDocument/2006/relationships/hyperlink" Target="https://elibrary.ferc.gov/eLibrary/filelist?accession_number=20241218-5116&amp;optimized=false" TargetMode="External"/><Relationship Id="rId99" Type="http://schemas.openxmlformats.org/officeDocument/2006/relationships/hyperlink" Target="https://tracemidstream.com/operations/" TargetMode="External"/><Relationship Id="rId101" Type="http://schemas.openxmlformats.org/officeDocument/2006/relationships/hyperlink" Target="https://westhp.com/" TargetMode="External"/><Relationship Id="rId122" Type="http://schemas.openxmlformats.org/officeDocument/2006/relationships/hyperlink" Target="https://elibrary.ferc.gov/eLibrary/filelist?accession_number=20250110-5262&amp;optimized=false" TargetMode="External"/><Relationship Id="rId4" Type="http://schemas.openxmlformats.org/officeDocument/2006/relationships/hyperlink" Target="https://www.platts.com/latest-news/natural-gas/denver/columbia-gas-seeks-january-1-startup-for-leach-21831045" TargetMode="External"/><Relationship Id="rId9" Type="http://schemas.openxmlformats.org/officeDocument/2006/relationships/hyperlink" Target="https://www.kindermorgan.com/pages/business/gas_pipelines/east/broadrun/"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pageSetUpPr fitToPage="1"/>
  </sheetPr>
  <dimension ref="B1:F74"/>
  <sheetViews>
    <sheetView showGridLines="0" zoomScale="130" zoomScaleNormal="130" workbookViewId="0">
      <selection activeCell="D17" sqref="D17"/>
    </sheetView>
  </sheetViews>
  <sheetFormatPr defaultColWidth="9.140625" defaultRowHeight="12.75" customHeight="1" x14ac:dyDescent="0.2"/>
  <cols>
    <col min="1" max="1" width="4.7109375" style="1" customWidth="1"/>
    <col min="2" max="2" width="26.5703125" style="1" customWidth="1"/>
    <col min="3" max="3" width="57.140625" style="1" customWidth="1"/>
    <col min="4" max="4" width="30.140625" style="1" customWidth="1"/>
    <col min="5" max="5" width="13.28515625" style="1" customWidth="1"/>
    <col min="6" max="6" width="19" style="1" customWidth="1"/>
    <col min="7" max="7" width="13.28515625" style="1" customWidth="1"/>
    <col min="8" max="16384" width="9.140625" style="1"/>
  </cols>
  <sheetData>
    <row r="1" spans="2:6" ht="18" customHeight="1" x14ac:dyDescent="0.25">
      <c r="C1" s="2" t="s">
        <v>0</v>
      </c>
    </row>
    <row r="2" spans="2:6" ht="15.75" customHeight="1" x14ac:dyDescent="0.25">
      <c r="B2" s="3" t="s">
        <v>1</v>
      </c>
    </row>
    <row r="3" spans="2:6" ht="12.75" customHeight="1" x14ac:dyDescent="0.2">
      <c r="B3" s="4"/>
    </row>
    <row r="4" spans="2:6" ht="12.75" customHeight="1" x14ac:dyDescent="0.2">
      <c r="B4" s="4" t="s">
        <v>2</v>
      </c>
    </row>
    <row r="5" spans="2:6" ht="12.75" customHeight="1" x14ac:dyDescent="0.2">
      <c r="B5" s="5" t="s">
        <v>3</v>
      </c>
      <c r="C5" s="6" t="s">
        <v>4</v>
      </c>
      <c r="D5" s="6" t="s">
        <v>5</v>
      </c>
      <c r="E5" s="6" t="s">
        <v>6</v>
      </c>
    </row>
    <row r="6" spans="2:6" ht="12.75" customHeight="1" x14ac:dyDescent="0.2">
      <c r="B6" s="7" t="s">
        <v>7</v>
      </c>
      <c r="C6" s="8" t="s">
        <v>8</v>
      </c>
      <c r="D6" s="8" t="s">
        <v>9</v>
      </c>
      <c r="E6" s="8" t="s">
        <v>10</v>
      </c>
    </row>
    <row r="7" spans="2:6" ht="12.75" customHeight="1" x14ac:dyDescent="0.2">
      <c r="B7" s="7" t="s">
        <v>11</v>
      </c>
      <c r="C7" s="8" t="s">
        <v>12</v>
      </c>
      <c r="D7" s="8" t="s">
        <v>9</v>
      </c>
      <c r="E7" s="8" t="s">
        <v>13</v>
      </c>
    </row>
    <row r="8" spans="2:6" ht="12.75" customHeight="1" x14ac:dyDescent="0.2">
      <c r="B8" s="7" t="s">
        <v>14</v>
      </c>
      <c r="C8" s="8" t="s">
        <v>15</v>
      </c>
      <c r="D8" s="8"/>
      <c r="E8" s="8"/>
    </row>
    <row r="9" spans="2:6" ht="12.75" customHeight="1" x14ac:dyDescent="0.2">
      <c r="B9" s="7" t="s">
        <v>16</v>
      </c>
      <c r="C9" s="8" t="s">
        <v>17</v>
      </c>
      <c r="D9" s="8"/>
      <c r="E9" s="8"/>
    </row>
    <row r="11" spans="2:6" ht="12.75" customHeight="1" x14ac:dyDescent="0.2">
      <c r="B11" s="1" t="s">
        <v>18</v>
      </c>
      <c r="C11" s="9">
        <v>46238</v>
      </c>
    </row>
    <row r="12" spans="2:6" ht="12.75" customHeight="1" x14ac:dyDescent="0.2">
      <c r="B12" s="1" t="s">
        <v>19</v>
      </c>
      <c r="C12" s="1" t="s">
        <v>20</v>
      </c>
      <c r="F12" s="10" t="s">
        <v>21</v>
      </c>
    </row>
    <row r="13" spans="2:6" ht="12.75" customHeight="1" x14ac:dyDescent="0.2">
      <c r="B13" s="1" t="s">
        <v>22</v>
      </c>
      <c r="C13" s="11" t="s">
        <v>23</v>
      </c>
    </row>
    <row r="14" spans="2:6" ht="12.75" customHeight="1" x14ac:dyDescent="0.2">
      <c r="B14" s="1" t="s">
        <v>24</v>
      </c>
      <c r="C14" s="1" t="s">
        <v>3888</v>
      </c>
    </row>
    <row r="15" spans="2:6" ht="12.75" customHeight="1" x14ac:dyDescent="0.2">
      <c r="C15" s="1" t="s">
        <v>25</v>
      </c>
      <c r="D15" s="11" t="s">
        <v>26</v>
      </c>
    </row>
    <row r="16" spans="2:6" ht="12.75" customHeight="1" x14ac:dyDescent="0.2">
      <c r="C16" s="11" t="s">
        <v>27</v>
      </c>
      <c r="D16" s="11"/>
    </row>
    <row r="17" spans="2:5" ht="12.75" customHeight="1" x14ac:dyDescent="0.2">
      <c r="B17" s="1" t="s">
        <v>28</v>
      </c>
      <c r="C17" s="1" t="s">
        <v>3982</v>
      </c>
      <c r="D17" s="11" t="s">
        <v>3983</v>
      </c>
    </row>
    <row r="20" spans="2:5" ht="15" customHeight="1" x14ac:dyDescent="0.2">
      <c r="B20" s="1" t="s">
        <v>29</v>
      </c>
      <c r="C20" s="257" t="s">
        <v>30</v>
      </c>
      <c r="D20" s="257"/>
      <c r="E20" s="257"/>
    </row>
    <row r="21" spans="2:5" ht="12.75" customHeight="1" x14ac:dyDescent="0.2">
      <c r="C21" s="257"/>
      <c r="D21" s="257"/>
      <c r="E21" s="257"/>
    </row>
    <row r="22" spans="2:5" ht="12.75" customHeight="1" x14ac:dyDescent="0.2">
      <c r="C22" s="257"/>
      <c r="D22" s="257"/>
      <c r="E22" s="257"/>
    </row>
    <row r="23" spans="2:5" ht="12.75" customHeight="1" x14ac:dyDescent="0.2">
      <c r="C23" s="257"/>
      <c r="D23" s="257"/>
      <c r="E23" s="257"/>
    </row>
    <row r="24" spans="2:5" ht="12.75" customHeight="1" x14ac:dyDescent="0.2">
      <c r="C24" s="257"/>
      <c r="D24" s="257"/>
      <c r="E24" s="257"/>
    </row>
    <row r="25" spans="2:5" ht="12.75" customHeight="1" x14ac:dyDescent="0.2">
      <c r="C25" s="257"/>
      <c r="D25" s="257"/>
      <c r="E25" s="257"/>
    </row>
    <row r="26" spans="2:5" ht="12.75" customHeight="1" x14ac:dyDescent="0.2">
      <c r="C26" s="257"/>
      <c r="D26" s="257"/>
      <c r="E26" s="257"/>
    </row>
    <row r="27" spans="2:5" ht="12.75" customHeight="1" x14ac:dyDescent="0.2">
      <c r="C27" s="257"/>
      <c r="D27" s="257"/>
      <c r="E27" s="257"/>
    </row>
    <row r="28" spans="2:5" ht="12.75" customHeight="1" x14ac:dyDescent="0.2">
      <c r="C28" s="12" t="s">
        <v>3886</v>
      </c>
      <c r="D28" s="205"/>
      <c r="E28" s="205"/>
    </row>
    <row r="29" spans="2:5" ht="12.75" customHeight="1" x14ac:dyDescent="0.2">
      <c r="C29" s="13" t="s">
        <v>3887</v>
      </c>
      <c r="D29" s="205"/>
      <c r="E29" s="205"/>
    </row>
    <row r="30" spans="2:5" ht="12.75" customHeight="1" x14ac:dyDescent="0.2">
      <c r="C30" s="14" t="s">
        <v>36</v>
      </c>
      <c r="D30" s="205"/>
      <c r="E30" s="205"/>
    </row>
    <row r="31" spans="2:5" ht="12.75" customHeight="1" x14ac:dyDescent="0.2">
      <c r="C31" s="14"/>
      <c r="D31" s="205"/>
      <c r="E31" s="205"/>
    </row>
    <row r="32" spans="2:5" ht="12.75" customHeight="1" x14ac:dyDescent="0.2">
      <c r="C32" s="15" t="s">
        <v>31</v>
      </c>
      <c r="D32" s="205"/>
      <c r="E32" s="205"/>
    </row>
    <row r="33" spans="3:5" ht="12.75" customHeight="1" x14ac:dyDescent="0.2">
      <c r="C33" s="16" t="s">
        <v>32</v>
      </c>
    </row>
    <row r="34" spans="3:5" ht="12.75" customHeight="1" x14ac:dyDescent="0.2">
      <c r="C34" s="17" t="s">
        <v>33</v>
      </c>
    </row>
    <row r="35" spans="3:5" ht="12.75" customHeight="1" x14ac:dyDescent="0.2">
      <c r="C35" s="205"/>
      <c r="D35" s="205"/>
      <c r="E35" s="205"/>
    </row>
    <row r="36" spans="3:5" ht="12.75" customHeight="1" x14ac:dyDescent="0.2">
      <c r="C36" s="15" t="s">
        <v>34</v>
      </c>
      <c r="D36" s="205"/>
      <c r="E36" s="205"/>
    </row>
    <row r="37" spans="3:5" ht="12.75" customHeight="1" x14ac:dyDescent="0.2">
      <c r="C37" s="16" t="s">
        <v>35</v>
      </c>
    </row>
    <row r="38" spans="3:5" ht="12.75" customHeight="1" x14ac:dyDescent="0.2">
      <c r="C38" s="17" t="s">
        <v>36</v>
      </c>
    </row>
    <row r="39" spans="3:5" ht="12.75" customHeight="1" x14ac:dyDescent="0.2">
      <c r="C39" s="205"/>
    </row>
    <row r="40" spans="3:5" ht="12.75" customHeight="1" x14ac:dyDescent="0.2">
      <c r="C40" s="15" t="s">
        <v>37</v>
      </c>
    </row>
    <row r="41" spans="3:5" ht="12.75" customHeight="1" x14ac:dyDescent="0.2">
      <c r="C41" s="16" t="s">
        <v>38</v>
      </c>
    </row>
    <row r="42" spans="3:5" ht="12.75" customHeight="1" x14ac:dyDescent="0.2">
      <c r="C42" s="17" t="s">
        <v>36</v>
      </c>
    </row>
    <row r="43" spans="3:5" ht="12.75" customHeight="1" x14ac:dyDescent="0.2">
      <c r="C43" s="205"/>
    </row>
    <row r="44" spans="3:5" ht="12.75" customHeight="1" x14ac:dyDescent="0.2">
      <c r="C44" s="18" t="s">
        <v>39</v>
      </c>
    </row>
    <row r="45" spans="3:5" ht="12.75" customHeight="1" x14ac:dyDescent="0.2">
      <c r="C45" s="16" t="s">
        <v>40</v>
      </c>
    </row>
    <row r="46" spans="3:5" ht="12.75" customHeight="1" x14ac:dyDescent="0.2">
      <c r="C46" s="17" t="s">
        <v>36</v>
      </c>
    </row>
    <row r="47" spans="3:5" ht="12.75" customHeight="1" x14ac:dyDescent="0.2">
      <c r="C47" s="16" t="s">
        <v>41</v>
      </c>
    </row>
    <row r="48" spans="3:5" ht="12.75" customHeight="1" x14ac:dyDescent="0.2">
      <c r="C48" s="205"/>
    </row>
    <row r="49" spans="3:3" ht="12.75" customHeight="1" x14ac:dyDescent="0.2">
      <c r="C49" s="18" t="s">
        <v>42</v>
      </c>
    </row>
    <row r="50" spans="3:3" ht="12.75" customHeight="1" x14ac:dyDescent="0.2">
      <c r="C50" s="16" t="s">
        <v>43</v>
      </c>
    </row>
    <row r="51" spans="3:3" ht="12.75" customHeight="1" x14ac:dyDescent="0.2">
      <c r="C51" s="17" t="s">
        <v>36</v>
      </c>
    </row>
    <row r="53" spans="3:3" ht="12.75" customHeight="1" x14ac:dyDescent="0.2">
      <c r="C53" s="18" t="s">
        <v>44</v>
      </c>
    </row>
    <row r="54" spans="3:3" ht="12.75" customHeight="1" x14ac:dyDescent="0.2">
      <c r="C54" s="19" t="s">
        <v>45</v>
      </c>
    </row>
    <row r="55" spans="3:3" ht="12.75" customHeight="1" x14ac:dyDescent="0.2">
      <c r="C55" s="17" t="s">
        <v>46</v>
      </c>
    </row>
    <row r="56" spans="3:3" ht="12.75" customHeight="1" x14ac:dyDescent="0.2">
      <c r="C56" s="16" t="s">
        <v>47</v>
      </c>
    </row>
    <row r="57" spans="3:3" ht="12.75" customHeight="1" x14ac:dyDescent="0.2">
      <c r="C57" s="16" t="s">
        <v>48</v>
      </c>
    </row>
    <row r="58" spans="3:3" ht="12.75" customHeight="1" x14ac:dyDescent="0.2">
      <c r="C58" s="17" t="s">
        <v>36</v>
      </c>
    </row>
    <row r="59" spans="3:3" ht="12.75" customHeight="1" x14ac:dyDescent="0.2">
      <c r="C59" s="16" t="s">
        <v>49</v>
      </c>
    </row>
    <row r="60" spans="3:3" ht="12.75" customHeight="1" x14ac:dyDescent="0.2">
      <c r="C60" s="16" t="s">
        <v>50</v>
      </c>
    </row>
    <row r="61" spans="3:3" ht="12.75" customHeight="1" x14ac:dyDescent="0.2">
      <c r="C61" s="14"/>
    </row>
    <row r="62" spans="3:3" ht="12.75" customHeight="1" x14ac:dyDescent="0.2">
      <c r="C62" s="18" t="s">
        <v>51</v>
      </c>
    </row>
    <row r="63" spans="3:3" ht="12.75" customHeight="1" x14ac:dyDescent="0.2">
      <c r="C63" s="19" t="s">
        <v>52</v>
      </c>
    </row>
    <row r="64" spans="3:3" ht="12.75" customHeight="1" x14ac:dyDescent="0.2">
      <c r="C64" s="16" t="s">
        <v>53</v>
      </c>
    </row>
    <row r="65" spans="3:3" ht="12.75" customHeight="1" x14ac:dyDescent="0.2">
      <c r="C65" s="17" t="s">
        <v>36</v>
      </c>
    </row>
    <row r="66" spans="3:3" ht="12.75" customHeight="1" x14ac:dyDescent="0.2">
      <c r="C66" s="20"/>
    </row>
    <row r="67" spans="3:3" ht="12.75" customHeight="1" x14ac:dyDescent="0.2">
      <c r="C67" s="18" t="s">
        <v>54</v>
      </c>
    </row>
    <row r="68" spans="3:3" ht="12.75" customHeight="1" x14ac:dyDescent="0.2">
      <c r="C68" s="19" t="s">
        <v>55</v>
      </c>
    </row>
    <row r="69" spans="3:3" ht="12.75" customHeight="1" x14ac:dyDescent="0.2">
      <c r="C69" s="19" t="s">
        <v>56</v>
      </c>
    </row>
    <row r="70" spans="3:3" ht="12.75" customHeight="1" x14ac:dyDescent="0.2">
      <c r="C70" s="17" t="s">
        <v>57</v>
      </c>
    </row>
    <row r="71" spans="3:3" ht="12.75" customHeight="1" x14ac:dyDescent="0.2">
      <c r="C71" s="19" t="s">
        <v>58</v>
      </c>
    </row>
    <row r="72" spans="3:3" ht="12.75" customHeight="1" x14ac:dyDescent="0.2">
      <c r="C72" s="17" t="s">
        <v>59</v>
      </c>
    </row>
    <row r="73" spans="3:3" ht="12.75" customHeight="1" x14ac:dyDescent="0.2">
      <c r="C73" s="17" t="s">
        <v>60</v>
      </c>
    </row>
    <row r="74" spans="3:3" ht="12.75" customHeight="1" x14ac:dyDescent="0.2">
      <c r="C74" s="17" t="s">
        <v>61</v>
      </c>
    </row>
  </sheetData>
  <mergeCells count="1">
    <mergeCell ref="C20:E27"/>
  </mergeCells>
  <hyperlinks>
    <hyperlink ref="B6" location="'Natural Gas Pipeline Projects'!A1" display="Natural Gas Pipeline Projects" xr:uid="{00000000-0004-0000-0000-000000000000}"/>
    <hyperlink ref="B7" location="'Historical Projects'!A1" display="Historical Projects" xr:uid="{00000000-0004-0000-0000-000001000000}"/>
    <hyperlink ref="B8" location="Definitions!A1" display="Definitions" xr:uid="{00000000-0004-0000-0000-000002000000}"/>
    <hyperlink ref="B9" location="Contents!A1" display="Regions" xr:uid="{00000000-0004-0000-0000-000003000000}"/>
    <hyperlink ref="C13" r:id="rId1" location="pipelines" xr:uid="{00000000-0004-0000-0000-000004000000}"/>
    <hyperlink ref="D15" r:id="rId2" xr:uid="{00000000-0004-0000-0000-000005000000}"/>
    <hyperlink ref="C16" r:id="rId3" xr:uid="{00000000-0004-0000-0000-000006000000}"/>
    <hyperlink ref="D17" r:id="rId4" display="Eulalia.Munoz-Cortijo@eia.gov" xr:uid="{00000000-0004-0000-0000-000007000000}"/>
  </hyperlinks>
  <pageMargins left="0.75" right="0.75" top="1" bottom="1" header="0.511811023622047" footer="0.511811023622047"/>
  <pageSetup orientation="landscape"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T144"/>
  <sheetViews>
    <sheetView showGridLines="0" tabSelected="1" zoomScaleNormal="100" workbookViewId="0">
      <pane xSplit="2" ySplit="2" topLeftCell="C3" activePane="bottomRight" state="frozen"/>
      <selection pane="topRight" activeCell="C1" sqref="C1"/>
      <selection pane="bottomLeft" activeCell="A3" sqref="A3"/>
      <selection pane="bottomRight" activeCell="D1" sqref="D1"/>
    </sheetView>
  </sheetViews>
  <sheetFormatPr defaultColWidth="25" defaultRowHeight="12.75" x14ac:dyDescent="0.2"/>
  <cols>
    <col min="1" max="1" width="15.85546875" style="21" customWidth="1"/>
    <col min="2" max="2" width="52.42578125" style="196" customWidth="1"/>
    <col min="3" max="3" width="34.140625" style="196" customWidth="1"/>
    <col min="4" max="4" width="14.7109375" style="196" customWidth="1"/>
    <col min="5" max="5" width="15.5703125" customWidth="1"/>
    <col min="6" max="6" width="12" customWidth="1"/>
    <col min="7" max="7" width="9.85546875" style="74" bestFit="1" customWidth="1"/>
    <col min="8" max="8" width="12.7109375" style="192" customWidth="1"/>
    <col min="9" max="10" width="11.28515625" style="192" customWidth="1"/>
    <col min="11" max="11" width="12.28515625" style="196" customWidth="1"/>
    <col min="12" max="13" width="13.5703125" style="192" customWidth="1"/>
    <col min="14" max="14" width="12.140625" style="192" customWidth="1"/>
    <col min="15" max="15" width="11.28515625" style="193" customWidth="1"/>
    <col min="16" max="16" width="6" style="207" customWidth="1"/>
    <col min="17" max="17" width="11.7109375" style="196" customWidth="1"/>
    <col min="18" max="18" width="10.7109375" style="194" customWidth="1"/>
    <col min="19" max="19" width="11.85546875" style="194" customWidth="1"/>
    <col min="20" max="20" width="12.140625" style="196" customWidth="1"/>
    <col min="21" max="21" width="14.28515625" style="195" customWidth="1"/>
    <col min="22" max="22" width="9.5703125" style="196" customWidth="1"/>
    <col min="23" max="23" width="93.7109375" style="30" customWidth="1"/>
    <col min="24" max="24" width="22" style="25" customWidth="1"/>
    <col min="25" max="25" width="43.7109375" style="22" customWidth="1"/>
    <col min="26" max="16384" width="25" style="25"/>
  </cols>
  <sheetData>
    <row r="1" spans="1:225" ht="15.75" x14ac:dyDescent="0.25">
      <c r="A1" s="32" t="s">
        <v>7</v>
      </c>
      <c r="B1" s="35"/>
      <c r="C1" s="35"/>
      <c r="D1" s="35"/>
      <c r="E1" s="35"/>
      <c r="F1" s="35"/>
      <c r="G1" s="34"/>
      <c r="H1" s="35"/>
      <c r="I1" s="35"/>
      <c r="J1" s="35"/>
      <c r="K1" s="35"/>
      <c r="L1" s="35"/>
      <c r="M1" s="35"/>
      <c r="N1" s="35"/>
      <c r="O1" s="190"/>
      <c r="P1" s="206"/>
      <c r="Q1" s="35"/>
      <c r="R1" s="35"/>
      <c r="S1" s="35"/>
      <c r="T1" s="35"/>
      <c r="U1" s="191"/>
      <c r="V1" s="37"/>
      <c r="W1" s="38"/>
      <c r="X1" s="37"/>
      <c r="Y1" s="75"/>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c r="DQ1" s="37"/>
      <c r="DR1" s="37"/>
      <c r="DS1" s="37"/>
      <c r="DT1" s="37"/>
      <c r="DU1" s="37"/>
      <c r="DV1" s="37"/>
      <c r="DW1" s="37"/>
      <c r="DX1" s="37"/>
      <c r="DY1" s="37"/>
      <c r="DZ1" s="37"/>
      <c r="EA1" s="37"/>
      <c r="EB1" s="37"/>
      <c r="EC1" s="37"/>
      <c r="ED1" s="37"/>
      <c r="EE1" s="37"/>
      <c r="EF1" s="37"/>
      <c r="EG1" s="37"/>
      <c r="EH1" s="37"/>
      <c r="EI1" s="37"/>
      <c r="EJ1" s="37"/>
      <c r="EK1" s="37"/>
      <c r="EL1" s="37"/>
      <c r="EM1" s="37"/>
      <c r="EN1" s="37"/>
      <c r="EO1" s="37"/>
      <c r="EP1" s="37"/>
      <c r="EQ1" s="37"/>
      <c r="ER1" s="37"/>
      <c r="ES1" s="37"/>
      <c r="ET1" s="37"/>
      <c r="EU1" s="37"/>
      <c r="EV1" s="37"/>
      <c r="EW1" s="37"/>
      <c r="EX1" s="37"/>
      <c r="EY1" s="37"/>
      <c r="EZ1" s="37"/>
      <c r="FA1" s="37"/>
      <c r="FB1" s="37"/>
      <c r="FC1" s="37"/>
      <c r="FD1" s="37"/>
      <c r="FE1" s="37"/>
      <c r="FF1" s="37"/>
      <c r="FG1" s="37"/>
      <c r="FH1" s="37"/>
      <c r="FI1" s="37"/>
      <c r="FJ1" s="37"/>
      <c r="FK1" s="37"/>
      <c r="FL1" s="37"/>
      <c r="FM1" s="37"/>
      <c r="FN1" s="37"/>
      <c r="FO1" s="37"/>
      <c r="FP1" s="37"/>
      <c r="FQ1" s="37"/>
      <c r="FR1" s="37"/>
      <c r="FS1" s="37"/>
      <c r="FT1" s="37"/>
      <c r="FU1" s="37"/>
      <c r="FV1" s="37"/>
      <c r="FW1" s="37"/>
      <c r="FX1" s="37"/>
      <c r="FY1" s="37"/>
      <c r="FZ1" s="37"/>
      <c r="GA1" s="37"/>
      <c r="GB1" s="37"/>
      <c r="GC1" s="37"/>
      <c r="GD1" s="37"/>
      <c r="GE1" s="37"/>
      <c r="GF1" s="37"/>
      <c r="GG1" s="37"/>
      <c r="GH1" s="37"/>
      <c r="GI1" s="37"/>
      <c r="GJ1" s="37"/>
      <c r="GK1" s="37"/>
      <c r="GL1" s="37"/>
      <c r="GM1" s="37"/>
      <c r="GN1" s="37"/>
      <c r="GO1" s="37"/>
      <c r="GP1" s="37"/>
      <c r="GQ1" s="37"/>
      <c r="GR1" s="37"/>
      <c r="GS1" s="37"/>
      <c r="GT1" s="37"/>
      <c r="GU1" s="37"/>
      <c r="GV1" s="37"/>
      <c r="GW1" s="37"/>
      <c r="GX1" s="37"/>
      <c r="GY1" s="37"/>
      <c r="GZ1" s="37"/>
      <c r="HA1" s="37"/>
      <c r="HB1" s="37"/>
      <c r="HC1" s="37"/>
      <c r="HD1" s="37"/>
      <c r="HE1" s="37"/>
      <c r="HF1" s="37"/>
      <c r="HG1" s="37"/>
      <c r="HH1" s="37"/>
      <c r="HI1" s="37"/>
      <c r="HJ1" s="37"/>
      <c r="HK1" s="37"/>
      <c r="HL1" s="37"/>
      <c r="HM1" s="37"/>
      <c r="HN1" s="37"/>
      <c r="HO1" s="37"/>
      <c r="HP1" s="37"/>
      <c r="HQ1" s="37"/>
    </row>
    <row r="2" spans="1:225" s="44" customFormat="1" ht="39" thickBot="1" x14ac:dyDescent="0.25">
      <c r="A2" s="39" t="s">
        <v>62</v>
      </c>
      <c r="B2" s="43" t="s">
        <v>63</v>
      </c>
      <c r="C2" s="43" t="s">
        <v>64</v>
      </c>
      <c r="D2" s="43" t="s">
        <v>65</v>
      </c>
      <c r="E2" s="43" t="s">
        <v>66</v>
      </c>
      <c r="F2" s="197" t="s">
        <v>67</v>
      </c>
      <c r="G2" s="198" t="s">
        <v>68</v>
      </c>
      <c r="H2" s="43" t="s">
        <v>69</v>
      </c>
      <c r="I2" s="43" t="s">
        <v>70</v>
      </c>
      <c r="J2" s="43" t="s">
        <v>71</v>
      </c>
      <c r="K2" s="43" t="s">
        <v>72</v>
      </c>
      <c r="L2" s="43" t="s">
        <v>73</v>
      </c>
      <c r="M2" s="43" t="s">
        <v>74</v>
      </c>
      <c r="N2" s="43" t="s">
        <v>75</v>
      </c>
      <c r="O2" s="199" t="s">
        <v>76</v>
      </c>
      <c r="P2" s="200" t="s">
        <v>77</v>
      </c>
      <c r="Q2" s="43" t="s">
        <v>78</v>
      </c>
      <c r="R2" s="43" t="s">
        <v>79</v>
      </c>
      <c r="S2" s="43" t="s">
        <v>80</v>
      </c>
      <c r="T2" s="43" t="s">
        <v>81</v>
      </c>
      <c r="U2" s="215" t="s">
        <v>3939</v>
      </c>
      <c r="V2" s="43" t="s">
        <v>83</v>
      </c>
      <c r="W2" s="42" t="s">
        <v>84</v>
      </c>
      <c r="X2" s="42" t="s">
        <v>85</v>
      </c>
      <c r="Y2" s="40" t="s">
        <v>86</v>
      </c>
    </row>
    <row r="3" spans="1:225" ht="89.25" x14ac:dyDescent="0.2">
      <c r="A3" s="45">
        <v>46208</v>
      </c>
      <c r="B3" s="79" t="s">
        <v>99</v>
      </c>
      <c r="C3" s="214" t="s">
        <v>3940</v>
      </c>
      <c r="D3" s="79" t="s">
        <v>101</v>
      </c>
      <c r="E3" s="79" t="s">
        <v>3778</v>
      </c>
      <c r="F3" s="79"/>
      <c r="G3" s="201">
        <v>2029</v>
      </c>
      <c r="H3" s="79" t="s">
        <v>103</v>
      </c>
      <c r="I3" s="79" t="str">
        <f>LEFT($H3,2)</f>
        <v>AK</v>
      </c>
      <c r="J3" s="79" t="str">
        <f>RIGHT($H3,2)</f>
        <v>AK</v>
      </c>
      <c r="K3" s="120" t="str">
        <f>IF($L3=$M3,L3,CONCATENATE($L3,", ",IF(ISBLANK(N3),"",CONCATENATE(N3,", ")),$M3))</f>
        <v>Pacific</v>
      </c>
      <c r="L3" s="79" t="str">
        <f>INDEX('State '!$A$1:$C$62,MATCH($I3,'State '!$B:$B,0),3)</f>
        <v>Pacific</v>
      </c>
      <c r="M3" s="79" t="str">
        <f>INDEX('State '!$A$1:$C$62,MATCH($J3,'State '!$B:$B,0),3)</f>
        <v>Pacific</v>
      </c>
      <c r="N3" s="79"/>
      <c r="O3" s="202" t="s">
        <v>3893</v>
      </c>
      <c r="P3" s="201">
        <v>807</v>
      </c>
      <c r="Q3" s="203">
        <v>3300</v>
      </c>
      <c r="R3" s="120">
        <v>42</v>
      </c>
      <c r="S3" s="79" t="s">
        <v>105</v>
      </c>
      <c r="T3" s="79" t="s">
        <v>93</v>
      </c>
      <c r="U3" s="79" t="s">
        <v>106</v>
      </c>
      <c r="V3" s="79" t="s">
        <v>107</v>
      </c>
      <c r="W3" s="216" t="s">
        <v>3941</v>
      </c>
      <c r="X3" s="46" t="s">
        <v>108</v>
      </c>
      <c r="Y3" s="218" t="s">
        <v>109</v>
      </c>
    </row>
    <row r="4" spans="1:225" ht="51" x14ac:dyDescent="0.2">
      <c r="A4" s="45">
        <v>46209</v>
      </c>
      <c r="B4" s="79" t="s">
        <v>3942</v>
      </c>
      <c r="C4" s="79" t="s">
        <v>3924</v>
      </c>
      <c r="D4" s="79" t="s">
        <v>89</v>
      </c>
      <c r="E4" s="79" t="s">
        <v>142</v>
      </c>
      <c r="F4" s="79"/>
      <c r="G4" s="201">
        <v>2030</v>
      </c>
      <c r="H4" s="79" t="s">
        <v>3921</v>
      </c>
      <c r="I4" s="79" t="s">
        <v>713</v>
      </c>
      <c r="J4" s="79" t="s">
        <v>1402</v>
      </c>
      <c r="K4" s="120" t="s">
        <v>1772</v>
      </c>
      <c r="L4" s="79" t="s">
        <v>1772</v>
      </c>
      <c r="M4" s="79" t="s">
        <v>1772</v>
      </c>
      <c r="N4" s="79"/>
      <c r="O4" s="202"/>
      <c r="P4" s="201"/>
      <c r="Q4" s="203">
        <v>300</v>
      </c>
      <c r="R4" s="120"/>
      <c r="S4" s="79" t="s">
        <v>92</v>
      </c>
      <c r="T4" s="79" t="s">
        <v>93</v>
      </c>
      <c r="U4" s="79"/>
      <c r="V4" s="79" t="s">
        <v>95</v>
      </c>
      <c r="W4" s="208" t="s">
        <v>3943</v>
      </c>
      <c r="X4" s="46"/>
      <c r="Y4" s="217" t="s">
        <v>3923</v>
      </c>
    </row>
    <row r="5" spans="1:225" ht="51" x14ac:dyDescent="0.2">
      <c r="A5" s="45">
        <v>46209</v>
      </c>
      <c r="B5" s="79" t="s">
        <v>3922</v>
      </c>
      <c r="C5" s="79" t="s">
        <v>3924</v>
      </c>
      <c r="D5" s="79" t="s">
        <v>89</v>
      </c>
      <c r="E5" s="79" t="s">
        <v>111</v>
      </c>
      <c r="F5" s="79"/>
      <c r="G5" s="201">
        <v>2028</v>
      </c>
      <c r="H5" s="79" t="s">
        <v>112</v>
      </c>
      <c r="I5" s="79" t="str">
        <f t="shared" ref="I5:I19" si="0">LEFT($H5,2)</f>
        <v>MA</v>
      </c>
      <c r="J5" s="79" t="str">
        <f t="shared" ref="J5:J16" si="1">RIGHT($H5,2)</f>
        <v>CT</v>
      </c>
      <c r="K5" s="120" t="str">
        <f t="shared" ref="K5:K19" si="2">IF($L5=$M5,L5,CONCATENATE($L5,", ",IF(ISBLANK(N5),"",CONCATENATE(N5,", ")),$M5))</f>
        <v>Northeast</v>
      </c>
      <c r="L5" s="79" t="str">
        <f>INDEX('State '!$A$1:$C$62,MATCH($I5,'State '!$B:$B,0),3)</f>
        <v>Northeast</v>
      </c>
      <c r="M5" s="79" t="str">
        <f>INDEX('State '!$A$1:$C$62,MATCH($J5,'State '!$B:$B,0),3)</f>
        <v>Northeast</v>
      </c>
      <c r="N5" s="79"/>
      <c r="O5" s="202">
        <v>300</v>
      </c>
      <c r="P5" s="201">
        <v>8.25</v>
      </c>
      <c r="Q5" s="203">
        <v>75</v>
      </c>
      <c r="R5" s="120">
        <v>16</v>
      </c>
      <c r="S5" s="79" t="s">
        <v>92</v>
      </c>
      <c r="T5" s="79" t="s">
        <v>93</v>
      </c>
      <c r="U5" s="79" t="s">
        <v>3984</v>
      </c>
      <c r="V5" s="79" t="s">
        <v>95</v>
      </c>
      <c r="W5" s="208" t="s">
        <v>113</v>
      </c>
      <c r="X5" s="46"/>
      <c r="Y5" s="204" t="s">
        <v>109</v>
      </c>
    </row>
    <row r="6" spans="1:225" ht="102" x14ac:dyDescent="0.2">
      <c r="A6" s="45">
        <v>46209</v>
      </c>
      <c r="B6" s="79" t="s">
        <v>159</v>
      </c>
      <c r="C6" s="79" t="s">
        <v>160</v>
      </c>
      <c r="D6" s="79" t="s">
        <v>161</v>
      </c>
      <c r="E6" s="79" t="s">
        <v>132</v>
      </c>
      <c r="F6" s="79"/>
      <c r="G6" s="201">
        <v>2028</v>
      </c>
      <c r="H6" s="79" t="s">
        <v>162</v>
      </c>
      <c r="I6" s="79" t="str">
        <f t="shared" si="0"/>
        <v>IL</v>
      </c>
      <c r="J6" s="79" t="str">
        <f t="shared" si="1"/>
        <v>MO</v>
      </c>
      <c r="K6" s="120" t="str">
        <f t="shared" si="2"/>
        <v>Midwest</v>
      </c>
      <c r="L6" s="79" t="str">
        <f>INDEX('State '!$A$1:$C$62,MATCH($I6,'State '!$B:$B,0),3)</f>
        <v>Midwest</v>
      </c>
      <c r="M6" s="79" t="str">
        <f>INDEX('State '!$A$1:$C$62,MATCH($J6,'State '!$B:$B,0),3)</f>
        <v>Midwest</v>
      </c>
      <c r="N6" s="79"/>
      <c r="O6" s="202">
        <v>47.8</v>
      </c>
      <c r="P6" s="201">
        <v>9.5500000000000007</v>
      </c>
      <c r="Q6" s="203">
        <v>200</v>
      </c>
      <c r="R6" s="120">
        <v>20</v>
      </c>
      <c r="S6" s="79" t="s">
        <v>92</v>
      </c>
      <c r="T6" s="79" t="s">
        <v>93</v>
      </c>
      <c r="U6" s="79" t="s">
        <v>163</v>
      </c>
      <c r="V6" s="79" t="s">
        <v>95</v>
      </c>
      <c r="W6" s="208" t="s">
        <v>164</v>
      </c>
      <c r="X6" s="46" t="s">
        <v>165</v>
      </c>
      <c r="Y6" s="204" t="s">
        <v>98</v>
      </c>
    </row>
    <row r="7" spans="1:225" ht="51" x14ac:dyDescent="0.2">
      <c r="A7" s="45">
        <v>46234</v>
      </c>
      <c r="B7" s="79" t="s">
        <v>119</v>
      </c>
      <c r="C7" s="79" t="s">
        <v>120</v>
      </c>
      <c r="D7" s="79" t="s">
        <v>101</v>
      </c>
      <c r="E7" s="79" t="s">
        <v>257</v>
      </c>
      <c r="F7" s="79"/>
      <c r="G7" s="201">
        <v>2027</v>
      </c>
      <c r="H7" s="79" t="s">
        <v>121</v>
      </c>
      <c r="I7" s="79" t="str">
        <f t="shared" si="0"/>
        <v>TX</v>
      </c>
      <c r="J7" s="79" t="str">
        <f t="shared" si="1"/>
        <v>TX</v>
      </c>
      <c r="K7" s="120" t="str">
        <f t="shared" si="2"/>
        <v>South Central</v>
      </c>
      <c r="L7" s="79" t="str">
        <f>INDEX('State '!$A$1:$C$62,MATCH($I7,'State '!$B:$B,0),3)</f>
        <v>South Central</v>
      </c>
      <c r="M7" s="79" t="str">
        <f>INDEX('State '!$A$1:$C$62,MATCH($J7,'State '!$B:$B,0),3)</f>
        <v>South Central</v>
      </c>
      <c r="N7" s="79"/>
      <c r="O7" s="202">
        <v>2500</v>
      </c>
      <c r="P7" s="201">
        <v>563</v>
      </c>
      <c r="Q7" s="203">
        <v>2000</v>
      </c>
      <c r="R7" s="120">
        <v>42</v>
      </c>
      <c r="S7" s="79" t="s">
        <v>105</v>
      </c>
      <c r="T7" s="79" t="s">
        <v>122</v>
      </c>
      <c r="U7" s="79" t="s">
        <v>3979</v>
      </c>
      <c r="V7" s="79" t="s">
        <v>107</v>
      </c>
      <c r="W7" s="208" t="s">
        <v>3980</v>
      </c>
      <c r="X7" s="46" t="s">
        <v>108</v>
      </c>
      <c r="Y7" s="204" t="s">
        <v>98</v>
      </c>
    </row>
    <row r="8" spans="1:225" ht="51" x14ac:dyDescent="0.2">
      <c r="A8" s="45">
        <v>45618</v>
      </c>
      <c r="B8" s="79" t="s">
        <v>123</v>
      </c>
      <c r="C8" s="79" t="s">
        <v>124</v>
      </c>
      <c r="D8" s="79" t="s">
        <v>125</v>
      </c>
      <c r="E8" s="79" t="s">
        <v>126</v>
      </c>
      <c r="F8" s="79"/>
      <c r="G8" s="201">
        <v>2027</v>
      </c>
      <c r="H8" s="79" t="s">
        <v>127</v>
      </c>
      <c r="I8" s="79" t="str">
        <f t="shared" si="0"/>
        <v>PA</v>
      </c>
      <c r="J8" s="79" t="str">
        <f t="shared" si="1"/>
        <v>NJ</v>
      </c>
      <c r="K8" s="120" t="str">
        <f t="shared" si="2"/>
        <v>Northeast</v>
      </c>
      <c r="L8" s="79" t="str">
        <f>INDEX('State '!$A$1:$C$62,MATCH($I8,'State '!$B:$B,0),3)</f>
        <v>Northeast</v>
      </c>
      <c r="M8" s="79" t="str">
        <f>INDEX('State '!$A$1:$C$62,MATCH($J8,'State '!$B:$B,0),3)</f>
        <v>Northeast</v>
      </c>
      <c r="N8" s="79"/>
      <c r="O8" s="202">
        <v>368</v>
      </c>
      <c r="P8" s="201">
        <v>2</v>
      </c>
      <c r="Q8" s="203">
        <v>55</v>
      </c>
      <c r="R8" s="120">
        <v>36</v>
      </c>
      <c r="S8" s="79" t="s">
        <v>92</v>
      </c>
      <c r="T8" s="79" t="s">
        <v>93</v>
      </c>
      <c r="U8" s="79" t="s">
        <v>128</v>
      </c>
      <c r="V8" s="79" t="s">
        <v>95</v>
      </c>
      <c r="W8" s="208" t="s">
        <v>129</v>
      </c>
      <c r="X8" s="46"/>
      <c r="Y8" s="204" t="s">
        <v>109</v>
      </c>
    </row>
    <row r="9" spans="1:225" ht="38.25" x14ac:dyDescent="0.2">
      <c r="A9" s="45">
        <v>46139</v>
      </c>
      <c r="B9" s="79" t="s">
        <v>130</v>
      </c>
      <c r="C9" s="79" t="s">
        <v>131</v>
      </c>
      <c r="D9" s="79" t="s">
        <v>101</v>
      </c>
      <c r="E9" s="79" t="s">
        <v>132</v>
      </c>
      <c r="F9" s="79"/>
      <c r="G9" s="201">
        <v>2027</v>
      </c>
      <c r="H9" s="79" t="s">
        <v>133</v>
      </c>
      <c r="I9" s="79" t="str">
        <f t="shared" si="0"/>
        <v>DE</v>
      </c>
      <c r="J9" s="79" t="str">
        <f t="shared" si="1"/>
        <v>PA</v>
      </c>
      <c r="K9" s="120" t="str">
        <f t="shared" si="2"/>
        <v>Northeast</v>
      </c>
      <c r="L9" s="79" t="str">
        <f>INDEX('State '!$A$1:$C$62,MATCH($I9,'State '!$B:$B,0),3)</f>
        <v>Northeast</v>
      </c>
      <c r="M9" s="79" t="str">
        <f>INDEX('State '!$A$1:$C$62,MATCH($J9,'State '!$B:$B,0),3)</f>
        <v>Northeast</v>
      </c>
      <c r="N9" s="79"/>
      <c r="O9" s="202">
        <v>42.2</v>
      </c>
      <c r="P9" s="201">
        <v>2</v>
      </c>
      <c r="Q9" s="203">
        <v>32</v>
      </c>
      <c r="R9" s="120">
        <v>36</v>
      </c>
      <c r="S9" s="79" t="s">
        <v>92</v>
      </c>
      <c r="T9" s="79" t="s">
        <v>93</v>
      </c>
      <c r="U9" s="79" t="s">
        <v>134</v>
      </c>
      <c r="V9" s="79" t="s">
        <v>95</v>
      </c>
      <c r="W9" s="208" t="s">
        <v>135</v>
      </c>
      <c r="X9" s="46"/>
      <c r="Y9" s="204" t="s">
        <v>109</v>
      </c>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c r="GU9" s="211"/>
      <c r="GV9" s="211"/>
      <c r="GW9" s="211"/>
      <c r="GX9" s="211"/>
      <c r="GY9" s="211"/>
      <c r="GZ9" s="211"/>
      <c r="HA9" s="211"/>
      <c r="HB9" s="211"/>
      <c r="HC9" s="211"/>
      <c r="HD9" s="211"/>
      <c r="HE9" s="211"/>
      <c r="HF9" s="211"/>
      <c r="HG9" s="211"/>
      <c r="HH9" s="211"/>
      <c r="HI9" s="211"/>
      <c r="HJ9" s="211"/>
      <c r="HK9" s="211"/>
      <c r="HL9" s="211"/>
      <c r="HM9" s="211"/>
      <c r="HN9" s="211"/>
      <c r="HO9" s="211"/>
      <c r="HP9" s="211"/>
      <c r="HQ9" s="211"/>
    </row>
    <row r="10" spans="1:225" s="221" customFormat="1" ht="89.25" x14ac:dyDescent="0.2">
      <c r="A10" s="219">
        <v>46209</v>
      </c>
      <c r="B10" s="220" t="s">
        <v>136</v>
      </c>
      <c r="C10" s="220" t="s">
        <v>137</v>
      </c>
      <c r="D10" s="220" t="s">
        <v>89</v>
      </c>
      <c r="E10" s="220" t="s">
        <v>132</v>
      </c>
      <c r="F10" s="220"/>
      <c r="G10" s="222">
        <v>2028</v>
      </c>
      <c r="H10" s="220" t="s">
        <v>138</v>
      </c>
      <c r="I10" s="220" t="str">
        <f t="shared" si="0"/>
        <v>PA</v>
      </c>
      <c r="J10" s="220" t="str">
        <f t="shared" si="1"/>
        <v>OH</v>
      </c>
      <c r="K10" s="223" t="str">
        <f t="shared" si="2"/>
        <v>Northeast</v>
      </c>
      <c r="L10" s="220" t="str">
        <f>INDEX('State '!$A$1:$C$62,MATCH($I10,'State '!$B:$B,0),3)</f>
        <v>Northeast</v>
      </c>
      <c r="M10" s="220" t="str">
        <f>INDEX('State '!$A$1:$C$62,MATCH($J10,'State '!$B:$B,0),3)</f>
        <v>Northeast</v>
      </c>
      <c r="N10" s="220"/>
      <c r="O10" s="224"/>
      <c r="P10" s="222">
        <v>3.9</v>
      </c>
      <c r="Q10" s="225">
        <v>550</v>
      </c>
      <c r="R10" s="223"/>
      <c r="S10" s="220" t="s">
        <v>92</v>
      </c>
      <c r="T10" s="220" t="s">
        <v>93</v>
      </c>
      <c r="U10" s="220" t="s">
        <v>3946</v>
      </c>
      <c r="V10" s="220" t="s">
        <v>95</v>
      </c>
      <c r="W10" s="212" t="s">
        <v>3944</v>
      </c>
      <c r="X10" s="226"/>
      <c r="Y10" s="227" t="s">
        <v>139</v>
      </c>
    </row>
    <row r="11" spans="1:225" ht="38.25" x14ac:dyDescent="0.2">
      <c r="A11" s="45">
        <v>45839</v>
      </c>
      <c r="B11" s="79" t="s">
        <v>140</v>
      </c>
      <c r="C11" s="79" t="s">
        <v>141</v>
      </c>
      <c r="D11" s="79" t="s">
        <v>101</v>
      </c>
      <c r="E11" s="79" t="s">
        <v>142</v>
      </c>
      <c r="F11" s="79"/>
      <c r="G11" s="201">
        <v>2027</v>
      </c>
      <c r="H11" s="79" t="s">
        <v>143</v>
      </c>
      <c r="I11" s="79" t="str">
        <f t="shared" si="0"/>
        <v>OH</v>
      </c>
      <c r="J11" s="79" t="str">
        <f t="shared" si="1"/>
        <v>OH</v>
      </c>
      <c r="K11" s="120" t="str">
        <f t="shared" si="2"/>
        <v>Northeast</v>
      </c>
      <c r="L11" s="79" t="str">
        <f>INDEX('State '!$A$1:$C$62,MATCH($I11,'State '!$B:$B,0),3)</f>
        <v>Northeast</v>
      </c>
      <c r="M11" s="79" t="str">
        <f>INDEX('State '!$A$1:$C$62,MATCH($J11,'State '!$B:$B,0),3)</f>
        <v>Northeast</v>
      </c>
      <c r="N11" s="79"/>
      <c r="O11" s="202">
        <v>10</v>
      </c>
      <c r="P11" s="201" t="s">
        <v>144</v>
      </c>
      <c r="Q11" s="203">
        <v>300</v>
      </c>
      <c r="R11" s="120"/>
      <c r="S11" s="79" t="s">
        <v>105</v>
      </c>
      <c r="T11" s="79"/>
      <c r="U11" s="79"/>
      <c r="V11" s="79" t="s">
        <v>107</v>
      </c>
      <c r="W11" s="208" t="s">
        <v>145</v>
      </c>
      <c r="X11" s="46" t="s">
        <v>146</v>
      </c>
      <c r="Y11" s="204" t="s">
        <v>147</v>
      </c>
    </row>
    <row r="12" spans="1:225" s="221" customFormat="1" ht="102" x14ac:dyDescent="0.2">
      <c r="A12" s="229">
        <v>46209</v>
      </c>
      <c r="B12" s="220" t="s">
        <v>148</v>
      </c>
      <c r="C12" s="220" t="s">
        <v>149</v>
      </c>
      <c r="D12" s="220" t="s">
        <v>101</v>
      </c>
      <c r="E12" s="220" t="s">
        <v>111</v>
      </c>
      <c r="F12" s="220"/>
      <c r="G12" s="222">
        <v>2029</v>
      </c>
      <c r="H12" s="220" t="s">
        <v>150</v>
      </c>
      <c r="I12" s="220" t="str">
        <f t="shared" si="0"/>
        <v>ND</v>
      </c>
      <c r="J12" s="220" t="str">
        <f t="shared" si="1"/>
        <v>ND</v>
      </c>
      <c r="K12" s="223" t="str">
        <f t="shared" si="2"/>
        <v>Mountain</v>
      </c>
      <c r="L12" s="220" t="str">
        <f>INDEX('State '!$A$1:$C$62,MATCH($I12,'State '!$B:$B,0),3)</f>
        <v>Mountain</v>
      </c>
      <c r="M12" s="220" t="str">
        <f>INDEX('State '!$A$1:$C$62,MATCH($J12,'State '!$B:$B,0),3)</f>
        <v>Mountain</v>
      </c>
      <c r="N12" s="220"/>
      <c r="O12" s="224"/>
      <c r="P12" s="222">
        <v>350</v>
      </c>
      <c r="Q12" s="225">
        <v>1000</v>
      </c>
      <c r="R12" s="223" t="s">
        <v>151</v>
      </c>
      <c r="S12" s="220" t="s">
        <v>105</v>
      </c>
      <c r="T12" s="220"/>
      <c r="U12" s="220" t="s">
        <v>152</v>
      </c>
      <c r="V12" s="247" t="s">
        <v>107</v>
      </c>
      <c r="W12" s="212" t="s">
        <v>3945</v>
      </c>
      <c r="X12" s="226" t="s">
        <v>153</v>
      </c>
      <c r="Y12" s="227" t="s">
        <v>109</v>
      </c>
    </row>
    <row r="13" spans="1:225" s="210" customFormat="1" ht="89.25" x14ac:dyDescent="0.2">
      <c r="A13" s="45">
        <v>46133</v>
      </c>
      <c r="B13" s="79" t="s">
        <v>154</v>
      </c>
      <c r="C13" s="79" t="s">
        <v>155</v>
      </c>
      <c r="D13" s="79" t="s">
        <v>89</v>
      </c>
      <c r="E13" s="79" t="s">
        <v>126</v>
      </c>
      <c r="F13" s="79"/>
      <c r="G13" s="201">
        <v>2026</v>
      </c>
      <c r="H13" s="79" t="s">
        <v>156</v>
      </c>
      <c r="I13" s="79" t="str">
        <f t="shared" si="0"/>
        <v>ND</v>
      </c>
      <c r="J13" s="79" t="str">
        <f t="shared" si="1"/>
        <v>WY</v>
      </c>
      <c r="K13" s="120" t="str">
        <f t="shared" si="2"/>
        <v>Mountain</v>
      </c>
      <c r="L13" s="79" t="str">
        <f>INDEX('State '!$A$1:$C$62,MATCH($I13,'State '!$B:$B,0),3)</f>
        <v>Mountain</v>
      </c>
      <c r="M13" s="79" t="str">
        <f>INDEX('State '!$A$1:$C$62,MATCH($J13,'State '!$B:$B,0),3)</f>
        <v>Mountain</v>
      </c>
      <c r="N13" s="79"/>
      <c r="O13" s="202"/>
      <c r="P13" s="201" t="s">
        <v>144</v>
      </c>
      <c r="Q13" s="203">
        <v>300</v>
      </c>
      <c r="R13" s="120"/>
      <c r="S13" s="79" t="s">
        <v>92</v>
      </c>
      <c r="T13" s="79" t="s">
        <v>93</v>
      </c>
      <c r="U13" s="79" t="s">
        <v>157</v>
      </c>
      <c r="V13" s="79" t="s">
        <v>95</v>
      </c>
      <c r="W13" s="208" t="s">
        <v>158</v>
      </c>
      <c r="X13" s="46"/>
      <c r="Y13" s="204" t="s">
        <v>109</v>
      </c>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row>
    <row r="14" spans="1:225" ht="87.6" customHeight="1" x14ac:dyDescent="0.2">
      <c r="A14" s="219">
        <v>46209</v>
      </c>
      <c r="B14" s="220" t="s">
        <v>166</v>
      </c>
      <c r="C14" s="220" t="s">
        <v>167</v>
      </c>
      <c r="D14" s="220" t="s">
        <v>89</v>
      </c>
      <c r="E14" s="220" t="s">
        <v>90</v>
      </c>
      <c r="F14" s="220"/>
      <c r="G14" s="222">
        <v>2026</v>
      </c>
      <c r="H14" s="220" t="s">
        <v>168</v>
      </c>
      <c r="I14" s="220" t="str">
        <f t="shared" si="0"/>
        <v>ND</v>
      </c>
      <c r="J14" s="220" t="str">
        <f t="shared" si="1"/>
        <v>WY</v>
      </c>
      <c r="K14" s="223" t="str">
        <f t="shared" si="2"/>
        <v>Mountain</v>
      </c>
      <c r="L14" s="220" t="str">
        <f>INDEX('State '!$A$1:$C$62,MATCH($I14,'State '!$B:$B,0),3)</f>
        <v>Mountain</v>
      </c>
      <c r="M14" s="220" t="str">
        <f>INDEX('State '!$A$1:$C$62,MATCH($J14,'State '!$B:$B,0),3)</f>
        <v>Mountain</v>
      </c>
      <c r="N14" s="220"/>
      <c r="O14" s="224">
        <v>555</v>
      </c>
      <c r="P14" s="222" t="s">
        <v>144</v>
      </c>
      <c r="Q14" s="225">
        <v>300</v>
      </c>
      <c r="R14" s="223"/>
      <c r="S14" s="220" t="s">
        <v>92</v>
      </c>
      <c r="T14" s="220" t="s">
        <v>93</v>
      </c>
      <c r="U14" s="220" t="s">
        <v>169</v>
      </c>
      <c r="V14" s="220" t="s">
        <v>95</v>
      </c>
      <c r="W14" s="228" t="s">
        <v>3987</v>
      </c>
      <c r="X14" s="46"/>
      <c r="Y14" s="204" t="s">
        <v>109</v>
      </c>
    </row>
    <row r="15" spans="1:225" s="221" customFormat="1" ht="51" x14ac:dyDescent="0.2">
      <c r="A15" s="219">
        <v>46209</v>
      </c>
      <c r="B15" s="220" t="s">
        <v>171</v>
      </c>
      <c r="C15" s="220" t="s">
        <v>175</v>
      </c>
      <c r="D15" s="220" t="s">
        <v>101</v>
      </c>
      <c r="E15" s="220" t="s">
        <v>126</v>
      </c>
      <c r="F15" s="220"/>
      <c r="G15" s="222">
        <v>2026</v>
      </c>
      <c r="H15" s="220" t="s">
        <v>121</v>
      </c>
      <c r="I15" s="220" t="str">
        <f t="shared" si="0"/>
        <v>TX</v>
      </c>
      <c r="J15" s="220" t="str">
        <f t="shared" si="1"/>
        <v>TX</v>
      </c>
      <c r="K15" s="223" t="str">
        <f t="shared" si="2"/>
        <v>South Central</v>
      </c>
      <c r="L15" s="220" t="str">
        <f>INDEX('State '!$A$1:$C$62,MATCH($I15,'State '!$B:$B,0),3)</f>
        <v>South Central</v>
      </c>
      <c r="M15" s="220" t="str">
        <f>INDEX('State '!$A$1:$C$62,MATCH($J15,'State '!$B:$B,0),3)</f>
        <v>South Central</v>
      </c>
      <c r="N15" s="220"/>
      <c r="O15" s="224"/>
      <c r="P15" s="222">
        <v>365</v>
      </c>
      <c r="Q15" s="225">
        <v>2500</v>
      </c>
      <c r="R15" s="223">
        <v>42</v>
      </c>
      <c r="S15" s="220" t="s">
        <v>105</v>
      </c>
      <c r="T15" s="220" t="s">
        <v>122</v>
      </c>
      <c r="U15" s="230" t="s">
        <v>3936</v>
      </c>
      <c r="V15" s="220" t="s">
        <v>107</v>
      </c>
      <c r="W15" s="228" t="s">
        <v>3948</v>
      </c>
      <c r="X15" s="226" t="s">
        <v>172</v>
      </c>
      <c r="Y15" s="231" t="s">
        <v>173</v>
      </c>
    </row>
    <row r="16" spans="1:225" s="221" customFormat="1" ht="102" x14ac:dyDescent="0.2">
      <c r="A16" s="219">
        <v>45848</v>
      </c>
      <c r="B16" s="220" t="s">
        <v>174</v>
      </c>
      <c r="C16" s="220" t="s">
        <v>175</v>
      </c>
      <c r="D16" s="220" t="s">
        <v>101</v>
      </c>
      <c r="E16" s="220" t="s">
        <v>126</v>
      </c>
      <c r="F16" s="220"/>
      <c r="G16" s="222">
        <v>2027</v>
      </c>
      <c r="H16" s="220" t="s">
        <v>121</v>
      </c>
      <c r="I16" s="220" t="str">
        <f t="shared" si="0"/>
        <v>TX</v>
      </c>
      <c r="J16" s="220" t="str">
        <f t="shared" si="1"/>
        <v>TX</v>
      </c>
      <c r="K16" s="223" t="str">
        <f t="shared" si="2"/>
        <v>South Central</v>
      </c>
      <c r="L16" s="220" t="str">
        <f>INDEX('State '!$A$1:$C$62,MATCH($I16,'State '!$B:$B,0),3)</f>
        <v>South Central</v>
      </c>
      <c r="M16" s="220" t="str">
        <f>INDEX('State '!$A$1:$C$62,MATCH($J16,'State '!$B:$B,0),3)</f>
        <v>South Central</v>
      </c>
      <c r="N16" s="220"/>
      <c r="O16" s="224"/>
      <c r="P16" s="222">
        <v>193</v>
      </c>
      <c r="Q16" s="225">
        <v>3500</v>
      </c>
      <c r="R16" s="223" t="s">
        <v>176</v>
      </c>
      <c r="S16" s="220" t="s">
        <v>105</v>
      </c>
      <c r="T16" s="220" t="s">
        <v>122</v>
      </c>
      <c r="U16" s="230" t="s">
        <v>3935</v>
      </c>
      <c r="V16" s="220" t="s">
        <v>107</v>
      </c>
      <c r="W16" s="228" t="s">
        <v>3889</v>
      </c>
      <c r="X16" s="226" t="s">
        <v>172</v>
      </c>
      <c r="Y16" s="227" t="s">
        <v>109</v>
      </c>
    </row>
    <row r="17" spans="1:358" ht="76.5" x14ac:dyDescent="0.2">
      <c r="A17" s="45">
        <v>46042</v>
      </c>
      <c r="B17" s="79" t="s">
        <v>177</v>
      </c>
      <c r="C17" s="79" t="s">
        <v>178</v>
      </c>
      <c r="D17" s="79" t="s">
        <v>89</v>
      </c>
      <c r="E17" s="79" t="s">
        <v>142</v>
      </c>
      <c r="F17" s="79"/>
      <c r="G17" s="201">
        <v>2030</v>
      </c>
      <c r="H17" s="79" t="s">
        <v>143</v>
      </c>
      <c r="I17" s="79" t="str">
        <f t="shared" si="0"/>
        <v>OH</v>
      </c>
      <c r="J17" s="79" t="s">
        <v>179</v>
      </c>
      <c r="K17" s="120" t="str">
        <f t="shared" si="2"/>
        <v>Northeast, Midwest</v>
      </c>
      <c r="L17" s="79" t="str">
        <f>INDEX('State '!$A$1:$C$62,MATCH($I17,'State '!$B:$B,0),3)</f>
        <v>Northeast</v>
      </c>
      <c r="M17" s="79" t="str">
        <f>INDEX('State '!$A$1:$C$62,MATCH($J17,'State '!$B:$B,0),3)</f>
        <v>Midwest</v>
      </c>
      <c r="N17" s="79"/>
      <c r="O17" s="202"/>
      <c r="P17" s="201">
        <v>265</v>
      </c>
      <c r="Q17" s="203">
        <v>2000</v>
      </c>
      <c r="R17" s="120"/>
      <c r="S17" s="79" t="s">
        <v>92</v>
      </c>
      <c r="T17" s="79" t="s">
        <v>93</v>
      </c>
      <c r="U17" s="79"/>
      <c r="V17" s="79" t="s">
        <v>95</v>
      </c>
      <c r="W17" s="208" t="s">
        <v>180</v>
      </c>
      <c r="X17" s="46" t="s">
        <v>181</v>
      </c>
      <c r="Y17" s="204" t="s">
        <v>109</v>
      </c>
      <c r="Z17" s="221"/>
      <c r="AA17" s="221"/>
      <c r="AB17" s="221"/>
      <c r="AC17" s="221"/>
      <c r="AD17" s="221"/>
      <c r="AE17" s="221"/>
      <c r="AF17" s="221"/>
      <c r="AG17" s="221"/>
      <c r="AH17" s="221"/>
      <c r="AI17" s="221"/>
      <c r="AJ17" s="221"/>
      <c r="AK17" s="221"/>
      <c r="AL17" s="221"/>
      <c r="AM17" s="221"/>
      <c r="AN17" s="221"/>
      <c r="AO17" s="221"/>
      <c r="AP17" s="221"/>
      <c r="AQ17" s="221"/>
      <c r="AR17" s="221"/>
      <c r="AS17" s="221"/>
      <c r="AT17" s="221"/>
      <c r="AU17" s="221"/>
      <c r="AV17" s="221"/>
      <c r="AW17" s="221"/>
      <c r="AX17" s="221"/>
      <c r="AY17" s="221"/>
      <c r="AZ17" s="221"/>
      <c r="BA17" s="221"/>
      <c r="BB17" s="221"/>
      <c r="BC17" s="221"/>
      <c r="BD17" s="221"/>
      <c r="BE17" s="221"/>
      <c r="BF17" s="221"/>
      <c r="BG17" s="221"/>
      <c r="BH17" s="221"/>
      <c r="BI17" s="221"/>
      <c r="BJ17" s="221"/>
      <c r="BK17" s="221"/>
      <c r="BL17" s="221"/>
      <c r="BM17" s="221"/>
      <c r="BN17" s="221"/>
      <c r="BO17" s="221"/>
      <c r="BP17" s="221"/>
      <c r="BQ17" s="221"/>
      <c r="BR17" s="221"/>
      <c r="BS17" s="221"/>
      <c r="BT17" s="221"/>
      <c r="BU17" s="221"/>
      <c r="BV17" s="221"/>
      <c r="BW17" s="221"/>
      <c r="BX17" s="221"/>
      <c r="BY17" s="221"/>
      <c r="BZ17" s="221"/>
      <c r="CA17" s="221"/>
      <c r="CB17" s="221"/>
      <c r="CC17" s="221"/>
      <c r="CD17" s="221"/>
      <c r="CE17" s="221"/>
      <c r="CF17" s="221"/>
      <c r="CG17" s="221"/>
      <c r="CH17" s="221"/>
      <c r="CI17" s="221"/>
      <c r="CJ17" s="221"/>
      <c r="CK17" s="221"/>
      <c r="CL17" s="221"/>
      <c r="CM17" s="221"/>
      <c r="CN17" s="221"/>
      <c r="CO17" s="221"/>
      <c r="CP17" s="221"/>
      <c r="CQ17" s="221"/>
      <c r="CR17" s="221"/>
      <c r="CS17" s="221"/>
      <c r="CT17" s="221"/>
      <c r="CU17" s="221"/>
      <c r="CV17" s="221"/>
      <c r="CW17" s="221"/>
      <c r="CX17" s="221"/>
      <c r="CY17" s="221"/>
      <c r="CZ17" s="221"/>
      <c r="DA17" s="221"/>
      <c r="DB17" s="221"/>
      <c r="DC17" s="221"/>
      <c r="DD17" s="221"/>
      <c r="DE17" s="221"/>
      <c r="DF17" s="221"/>
      <c r="DG17" s="221"/>
      <c r="DH17" s="221"/>
      <c r="DI17" s="221"/>
      <c r="DJ17" s="221"/>
      <c r="DK17" s="221"/>
      <c r="DL17" s="221"/>
      <c r="DM17" s="221"/>
      <c r="DN17" s="221"/>
      <c r="DO17" s="221"/>
      <c r="DP17" s="221"/>
      <c r="DQ17" s="221"/>
      <c r="DR17" s="221"/>
      <c r="DS17" s="221"/>
      <c r="DT17" s="221"/>
      <c r="DU17" s="221"/>
      <c r="DV17" s="221"/>
      <c r="DW17" s="221"/>
      <c r="DX17" s="221"/>
      <c r="DY17" s="221"/>
      <c r="DZ17" s="221"/>
      <c r="EA17" s="221"/>
      <c r="EB17" s="221"/>
      <c r="EC17" s="221"/>
      <c r="ED17" s="221"/>
      <c r="EE17" s="221"/>
      <c r="EF17" s="221"/>
      <c r="EG17" s="221"/>
      <c r="EH17" s="221"/>
      <c r="EI17" s="221"/>
      <c r="EJ17" s="221"/>
      <c r="EK17" s="221"/>
      <c r="EL17" s="221"/>
      <c r="EM17" s="221"/>
      <c r="EN17" s="221"/>
      <c r="EO17" s="221"/>
      <c r="EP17" s="221"/>
      <c r="EQ17" s="221"/>
      <c r="ER17" s="221"/>
      <c r="ES17" s="221"/>
      <c r="ET17" s="221"/>
      <c r="EU17" s="221"/>
      <c r="EV17" s="221"/>
      <c r="EW17" s="221"/>
      <c r="EX17" s="221"/>
      <c r="EY17" s="221"/>
      <c r="EZ17" s="221"/>
      <c r="FA17" s="221"/>
      <c r="FB17" s="221"/>
      <c r="FC17" s="221"/>
      <c r="FD17" s="221"/>
      <c r="FE17" s="221"/>
      <c r="FF17" s="221"/>
      <c r="FG17" s="221"/>
      <c r="FH17" s="221"/>
      <c r="FI17" s="221"/>
      <c r="FJ17" s="221"/>
      <c r="FK17" s="221"/>
      <c r="FL17" s="221"/>
      <c r="FM17" s="221"/>
      <c r="FN17" s="221"/>
      <c r="FO17" s="221"/>
      <c r="FP17" s="221"/>
      <c r="FQ17" s="221"/>
      <c r="FR17" s="221"/>
      <c r="FS17" s="221"/>
      <c r="FT17" s="221"/>
      <c r="FU17" s="221"/>
      <c r="FV17" s="221"/>
      <c r="FW17" s="221"/>
      <c r="FX17" s="221"/>
      <c r="FY17" s="221"/>
      <c r="FZ17" s="221"/>
      <c r="GA17" s="221"/>
      <c r="GB17" s="221"/>
      <c r="GC17" s="221"/>
      <c r="GD17" s="221"/>
      <c r="GE17" s="221"/>
      <c r="GF17" s="221"/>
      <c r="GG17" s="221"/>
      <c r="GH17" s="221"/>
      <c r="GI17" s="221"/>
      <c r="GJ17" s="221"/>
      <c r="GK17" s="221"/>
      <c r="GL17" s="221"/>
      <c r="GM17" s="221"/>
      <c r="GN17" s="221"/>
      <c r="GO17" s="221"/>
      <c r="GP17" s="221"/>
      <c r="GQ17" s="221"/>
      <c r="GR17" s="221"/>
      <c r="GS17" s="221"/>
      <c r="GT17" s="221"/>
      <c r="GU17" s="221"/>
      <c r="GV17" s="221"/>
      <c r="GW17" s="221"/>
      <c r="GX17" s="221"/>
      <c r="GY17" s="221"/>
      <c r="GZ17" s="221"/>
      <c r="HA17" s="221"/>
      <c r="HB17" s="221"/>
      <c r="HC17" s="221"/>
      <c r="HD17" s="221"/>
      <c r="HE17" s="221"/>
      <c r="HF17" s="221"/>
      <c r="HG17" s="221"/>
      <c r="HH17" s="221"/>
      <c r="HI17" s="221"/>
      <c r="HJ17" s="221"/>
      <c r="HK17" s="221"/>
      <c r="HL17" s="221"/>
      <c r="HM17" s="221"/>
      <c r="HN17" s="221"/>
      <c r="HO17" s="221"/>
      <c r="HP17" s="221"/>
      <c r="HQ17" s="221"/>
      <c r="HR17" s="221"/>
      <c r="HS17" s="221"/>
      <c r="HT17" s="221"/>
      <c r="HU17" s="221"/>
      <c r="HV17" s="221"/>
      <c r="HW17" s="221"/>
      <c r="HX17" s="221"/>
      <c r="HY17" s="221"/>
      <c r="HZ17" s="221"/>
      <c r="IA17" s="221"/>
      <c r="IB17" s="221"/>
      <c r="IC17" s="221"/>
      <c r="ID17" s="221"/>
      <c r="IE17" s="221"/>
      <c r="IF17" s="221"/>
      <c r="IG17" s="221"/>
      <c r="IH17" s="221"/>
      <c r="II17" s="221"/>
      <c r="IJ17" s="221"/>
      <c r="IK17" s="221"/>
      <c r="IL17" s="221"/>
      <c r="IM17" s="221"/>
      <c r="IN17" s="221"/>
      <c r="IO17" s="221"/>
      <c r="IP17" s="221"/>
      <c r="IQ17" s="221"/>
      <c r="IR17" s="221"/>
      <c r="IS17" s="221"/>
      <c r="IT17" s="221"/>
      <c r="IU17" s="221"/>
      <c r="IV17" s="221"/>
      <c r="IW17" s="221"/>
      <c r="IX17" s="221"/>
      <c r="IY17" s="221"/>
      <c r="IZ17" s="221"/>
      <c r="JA17" s="221"/>
      <c r="JB17" s="221"/>
      <c r="JC17" s="221"/>
      <c r="JD17" s="221"/>
      <c r="JE17" s="221"/>
      <c r="JF17" s="221"/>
      <c r="JG17" s="221"/>
      <c r="JH17" s="221"/>
      <c r="JI17" s="221"/>
      <c r="JJ17" s="221"/>
      <c r="JK17" s="221"/>
      <c r="JL17" s="221"/>
      <c r="JM17" s="221"/>
      <c r="JN17" s="221"/>
      <c r="JO17" s="221"/>
      <c r="JP17" s="221"/>
      <c r="JQ17" s="221"/>
      <c r="JR17" s="221"/>
      <c r="JS17" s="221"/>
      <c r="JT17" s="221"/>
      <c r="JU17" s="221"/>
      <c r="JV17" s="221"/>
      <c r="JW17" s="221"/>
      <c r="JX17" s="221"/>
      <c r="JY17" s="221"/>
      <c r="JZ17" s="221"/>
      <c r="KA17" s="221"/>
      <c r="KB17" s="221"/>
      <c r="KC17" s="221"/>
      <c r="KD17" s="221"/>
      <c r="KE17" s="221"/>
      <c r="KF17" s="221"/>
      <c r="KG17" s="221"/>
      <c r="KH17" s="221"/>
      <c r="KI17" s="221"/>
      <c r="KJ17" s="221"/>
      <c r="KK17" s="221"/>
      <c r="KL17" s="221"/>
      <c r="KM17" s="221"/>
      <c r="KN17" s="221"/>
      <c r="KO17" s="221"/>
      <c r="KP17" s="221"/>
      <c r="KQ17" s="221"/>
      <c r="KR17" s="221"/>
      <c r="KS17" s="221"/>
      <c r="KT17" s="221"/>
      <c r="KU17" s="221"/>
      <c r="KV17" s="221"/>
      <c r="KW17" s="221"/>
      <c r="KX17" s="221"/>
      <c r="KY17" s="221"/>
      <c r="KZ17" s="221"/>
      <c r="LA17" s="221"/>
      <c r="LB17" s="221"/>
      <c r="LC17" s="221"/>
      <c r="LD17" s="221"/>
      <c r="LE17" s="221"/>
      <c r="LF17" s="221"/>
      <c r="LG17" s="221"/>
      <c r="LH17" s="221"/>
      <c r="LI17" s="221"/>
      <c r="LJ17" s="221"/>
      <c r="LK17" s="221"/>
      <c r="LL17" s="221"/>
      <c r="LM17" s="221"/>
      <c r="LN17" s="221"/>
      <c r="LO17" s="221"/>
      <c r="LP17" s="221"/>
      <c r="LQ17" s="221"/>
      <c r="LR17" s="221"/>
      <c r="LS17" s="221"/>
      <c r="LT17" s="221"/>
      <c r="LU17" s="221"/>
      <c r="LV17" s="221"/>
      <c r="LW17" s="221"/>
      <c r="LX17" s="221"/>
      <c r="LY17" s="221"/>
      <c r="LZ17" s="221"/>
      <c r="MA17" s="221"/>
      <c r="MB17" s="221"/>
      <c r="MC17" s="221"/>
      <c r="MD17" s="221"/>
      <c r="ME17" s="221"/>
      <c r="MF17" s="221"/>
      <c r="MG17" s="221"/>
      <c r="MH17" s="221"/>
      <c r="MI17" s="221"/>
      <c r="MJ17" s="221"/>
      <c r="MK17" s="221"/>
      <c r="ML17" s="221"/>
      <c r="MM17" s="221"/>
      <c r="MN17" s="221"/>
      <c r="MO17" s="221"/>
      <c r="MP17" s="221"/>
      <c r="MQ17" s="221"/>
      <c r="MR17" s="221"/>
      <c r="MS17" s="221"/>
      <c r="MT17" s="221"/>
    </row>
    <row r="18" spans="1:358" ht="63.75" x14ac:dyDescent="0.2">
      <c r="A18" s="45">
        <v>45950</v>
      </c>
      <c r="B18" s="79" t="s">
        <v>186</v>
      </c>
      <c r="C18" s="79" t="s">
        <v>120</v>
      </c>
      <c r="D18" s="79" t="s">
        <v>89</v>
      </c>
      <c r="E18" s="79" t="s">
        <v>142</v>
      </c>
      <c r="F18" s="79"/>
      <c r="G18" s="201">
        <v>2028</v>
      </c>
      <c r="H18" s="79" t="s">
        <v>121</v>
      </c>
      <c r="I18" s="79" t="str">
        <f t="shared" si="0"/>
        <v>TX</v>
      </c>
      <c r="J18" s="79" t="str">
        <f>RIGHT($H18,2)</f>
        <v>TX</v>
      </c>
      <c r="K18" s="120" t="str">
        <f t="shared" si="2"/>
        <v>South Central</v>
      </c>
      <c r="L18" s="79" t="str">
        <f>INDEX('State '!$A$1:$C$62,MATCH($I18,'State '!$B:$B,0),3)</f>
        <v>South Central</v>
      </c>
      <c r="M18" s="79" t="str">
        <f>INDEX('State '!$A$1:$C$62,MATCH($J18,'State '!$B:$B,0),3)</f>
        <v>South Central</v>
      </c>
      <c r="N18" s="79"/>
      <c r="O18" s="202"/>
      <c r="P18" s="201">
        <v>90</v>
      </c>
      <c r="Q18" s="203"/>
      <c r="R18" s="120"/>
      <c r="S18" s="79" t="s">
        <v>105</v>
      </c>
      <c r="T18" s="79"/>
      <c r="U18" s="79"/>
      <c r="V18" s="79" t="s">
        <v>107</v>
      </c>
      <c r="W18" s="208" t="s">
        <v>187</v>
      </c>
      <c r="X18" s="46"/>
      <c r="Y18" s="204" t="s">
        <v>147</v>
      </c>
    </row>
    <row r="19" spans="1:358" ht="76.5" x14ac:dyDescent="0.2">
      <c r="A19" s="45">
        <v>46011</v>
      </c>
      <c r="B19" s="79" t="s">
        <v>188</v>
      </c>
      <c r="C19" s="79" t="s">
        <v>120</v>
      </c>
      <c r="D19" s="79" t="s">
        <v>89</v>
      </c>
      <c r="E19" s="79" t="s">
        <v>102</v>
      </c>
      <c r="F19" s="79"/>
      <c r="G19" s="201">
        <v>2028</v>
      </c>
      <c r="H19" s="79" t="s">
        <v>121</v>
      </c>
      <c r="I19" s="79" t="str">
        <f t="shared" si="0"/>
        <v>TX</v>
      </c>
      <c r="J19" s="79" t="str">
        <f>RIGHT($H19,2)</f>
        <v>TX</v>
      </c>
      <c r="K19" s="120" t="str">
        <f t="shared" si="2"/>
        <v>South Central</v>
      </c>
      <c r="L19" s="79" t="str">
        <f>INDEX('State '!$A$1:$C$62,MATCH($I19,'State '!$B:$B,0),3)</f>
        <v>South Central</v>
      </c>
      <c r="M19" s="79" t="str">
        <f>INDEX('State '!$A$1:$C$62,MATCH($J19,'State '!$B:$B,0),3)</f>
        <v>South Central</v>
      </c>
      <c r="N19" s="79"/>
      <c r="O19" s="202"/>
      <c r="P19" s="201">
        <v>43</v>
      </c>
      <c r="Q19" s="203"/>
      <c r="R19" s="120">
        <v>42</v>
      </c>
      <c r="S19" s="79" t="s">
        <v>105</v>
      </c>
      <c r="T19" s="79" t="s">
        <v>93</v>
      </c>
      <c r="U19" s="79" t="s">
        <v>189</v>
      </c>
      <c r="V19" s="79" t="s">
        <v>107</v>
      </c>
      <c r="W19" s="208" t="s">
        <v>190</v>
      </c>
      <c r="X19" s="46"/>
      <c r="Y19" s="204" t="s">
        <v>98</v>
      </c>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row>
    <row r="20" spans="1:358" s="221" customFormat="1" ht="76.5" x14ac:dyDescent="0.2">
      <c r="A20" s="219">
        <v>46209</v>
      </c>
      <c r="B20" s="220" t="s">
        <v>191</v>
      </c>
      <c r="C20" s="220" t="s">
        <v>110</v>
      </c>
      <c r="D20" s="220" t="s">
        <v>161</v>
      </c>
      <c r="E20" s="226" t="s">
        <v>126</v>
      </c>
      <c r="F20" s="220"/>
      <c r="G20" s="222">
        <v>2029</v>
      </c>
      <c r="H20" s="220" t="s">
        <v>192</v>
      </c>
      <c r="I20" s="220" t="s">
        <v>192</v>
      </c>
      <c r="J20" s="220" t="s">
        <v>192</v>
      </c>
      <c r="K20" s="223" t="s">
        <v>193</v>
      </c>
      <c r="L20" s="220" t="s">
        <v>193</v>
      </c>
      <c r="M20" s="220" t="s">
        <v>193</v>
      </c>
      <c r="N20" s="220"/>
      <c r="O20" s="224">
        <v>1000</v>
      </c>
      <c r="P20" s="222">
        <v>60</v>
      </c>
      <c r="Q20" s="225">
        <v>125</v>
      </c>
      <c r="R20" s="223">
        <v>12</v>
      </c>
      <c r="S20" s="220" t="s">
        <v>105</v>
      </c>
      <c r="T20" s="220" t="s">
        <v>93</v>
      </c>
      <c r="U20" s="220"/>
      <c r="V20" s="220" t="s">
        <v>107</v>
      </c>
      <c r="W20" s="228" t="s">
        <v>195</v>
      </c>
      <c r="X20" s="226" t="s">
        <v>196</v>
      </c>
      <c r="Y20" s="227" t="s">
        <v>197</v>
      </c>
    </row>
    <row r="21" spans="1:358" ht="102" x14ac:dyDescent="0.2">
      <c r="A21" s="45">
        <v>46133</v>
      </c>
      <c r="B21" s="79" t="s">
        <v>198</v>
      </c>
      <c r="C21" s="79" t="s">
        <v>137</v>
      </c>
      <c r="D21" s="79" t="s">
        <v>89</v>
      </c>
      <c r="E21" s="79" t="s">
        <v>102</v>
      </c>
      <c r="F21" s="79"/>
      <c r="G21" s="201">
        <v>2027</v>
      </c>
      <c r="H21" s="79" t="s">
        <v>199</v>
      </c>
      <c r="I21" s="79" t="str">
        <f t="shared" ref="I21:I27" si="3">LEFT($H21,2)</f>
        <v>PA</v>
      </c>
      <c r="J21" s="79" t="str">
        <f t="shared" ref="J21:J27" si="4">RIGHT($H21,2)</f>
        <v>VA</v>
      </c>
      <c r="K21" s="120" t="str">
        <f t="shared" ref="K21:K27" si="5">IF($L21=$M21,L21,CONCATENATE($L21,", ",IF(ISBLANK(N21),"",CONCATENATE(N21,", ")),$M21))</f>
        <v>Northeast</v>
      </c>
      <c r="L21" s="79" t="str">
        <f>INDEX('State '!$A$1:$C$62,MATCH($I21,'State '!$B:$B,0),3)</f>
        <v>Northeast</v>
      </c>
      <c r="M21" s="79" t="str">
        <f>INDEX('State '!$A$1:$C$62,MATCH($J21,'State '!$B:$B,0),3)</f>
        <v>Northeast</v>
      </c>
      <c r="N21" s="79"/>
      <c r="O21" s="202"/>
      <c r="P21" s="201">
        <v>0</v>
      </c>
      <c r="Q21" s="203">
        <v>68</v>
      </c>
      <c r="R21" s="120"/>
      <c r="S21" s="79" t="s">
        <v>92</v>
      </c>
      <c r="T21" s="79" t="s">
        <v>93</v>
      </c>
      <c r="U21" s="79" t="s">
        <v>200</v>
      </c>
      <c r="V21" s="79" t="s">
        <v>95</v>
      </c>
      <c r="W21" s="208" t="s">
        <v>201</v>
      </c>
      <c r="X21" s="46" t="s">
        <v>202</v>
      </c>
      <c r="Y21" s="204" t="s">
        <v>109</v>
      </c>
    </row>
    <row r="22" spans="1:358" ht="51" x14ac:dyDescent="0.2">
      <c r="A22" s="45">
        <v>46133</v>
      </c>
      <c r="B22" s="79" t="s">
        <v>660</v>
      </c>
      <c r="C22" s="79" t="s">
        <v>661</v>
      </c>
      <c r="D22" s="79" t="s">
        <v>89</v>
      </c>
      <c r="E22" s="79" t="s">
        <v>102</v>
      </c>
      <c r="F22" s="79"/>
      <c r="G22" s="201">
        <v>2027</v>
      </c>
      <c r="H22" s="79" t="s">
        <v>143</v>
      </c>
      <c r="I22" s="79" t="str">
        <f t="shared" si="3"/>
        <v>OH</v>
      </c>
      <c r="J22" s="79" t="str">
        <f t="shared" si="4"/>
        <v>OH</v>
      </c>
      <c r="K22" s="120" t="str">
        <f t="shared" si="5"/>
        <v>Northeast</v>
      </c>
      <c r="L22" s="79" t="str">
        <f>INDEX('State '!$A$1:$C$62,MATCH($I22,'State '!$B:$B,0),3)</f>
        <v>Northeast</v>
      </c>
      <c r="M22" s="79" t="str">
        <f>INDEX('State '!$A$1:$C$62,MATCH($J22,'State '!$B:$B,0),3)</f>
        <v>Northeast</v>
      </c>
      <c r="N22" s="79"/>
      <c r="O22" s="202"/>
      <c r="P22" s="201">
        <v>0</v>
      </c>
      <c r="Q22" s="203">
        <v>170</v>
      </c>
      <c r="R22" s="120" t="s">
        <v>662</v>
      </c>
      <c r="S22" s="79" t="s">
        <v>92</v>
      </c>
      <c r="T22" s="79" t="s">
        <v>93</v>
      </c>
      <c r="U22" s="79" t="s">
        <v>663</v>
      </c>
      <c r="V22" s="79" t="s">
        <v>107</v>
      </c>
      <c r="W22" s="208" t="s">
        <v>664</v>
      </c>
      <c r="X22" s="46" t="s">
        <v>665</v>
      </c>
      <c r="Y22" s="204" t="s">
        <v>666</v>
      </c>
    </row>
    <row r="23" spans="1:358" s="221" customFormat="1" ht="51" x14ac:dyDescent="0.2">
      <c r="A23" s="219">
        <v>46209</v>
      </c>
      <c r="B23" s="220" t="s">
        <v>726</v>
      </c>
      <c r="C23" s="220" t="s">
        <v>727</v>
      </c>
      <c r="D23" s="220" t="s">
        <v>89</v>
      </c>
      <c r="E23" s="220" t="s">
        <v>111</v>
      </c>
      <c r="F23" s="220"/>
      <c r="G23" s="222">
        <v>2030</v>
      </c>
      <c r="H23" s="220" t="s">
        <v>121</v>
      </c>
      <c r="I23" s="220" t="str">
        <f t="shared" si="3"/>
        <v>TX</v>
      </c>
      <c r="J23" s="220" t="str">
        <f t="shared" si="4"/>
        <v>TX</v>
      </c>
      <c r="K23" s="223" t="str">
        <f t="shared" si="5"/>
        <v>South Central</v>
      </c>
      <c r="L23" s="220" t="str">
        <f>INDEX('State '!$A$1:$C$62,MATCH($I23,'State '!$B:$B,0),3)</f>
        <v>South Central</v>
      </c>
      <c r="M23" s="220" t="str">
        <f>INDEX('State '!$A$1:$C$62,MATCH($J23,'State '!$B:$B,0),3)</f>
        <v>South Central</v>
      </c>
      <c r="N23" s="220"/>
      <c r="O23" s="224"/>
      <c r="P23" s="222">
        <v>26</v>
      </c>
      <c r="Q23" s="225">
        <v>3000</v>
      </c>
      <c r="R23" s="223">
        <v>42</v>
      </c>
      <c r="S23" s="220" t="s">
        <v>92</v>
      </c>
      <c r="T23" s="220" t="s">
        <v>93</v>
      </c>
      <c r="U23" s="220" t="s">
        <v>3890</v>
      </c>
      <c r="V23" s="220" t="s">
        <v>107</v>
      </c>
      <c r="W23" s="228" t="s">
        <v>3949</v>
      </c>
      <c r="X23" s="226" t="s">
        <v>108</v>
      </c>
      <c r="Y23" s="227" t="s">
        <v>109</v>
      </c>
    </row>
    <row r="24" spans="1:358" ht="51" x14ac:dyDescent="0.2">
      <c r="A24" s="45">
        <v>46209</v>
      </c>
      <c r="B24" s="79" t="s">
        <v>203</v>
      </c>
      <c r="C24" s="79" t="s">
        <v>204</v>
      </c>
      <c r="D24" s="79" t="s">
        <v>89</v>
      </c>
      <c r="E24" s="79" t="s">
        <v>132</v>
      </c>
      <c r="F24" s="79"/>
      <c r="G24" s="201">
        <v>2026</v>
      </c>
      <c r="H24" s="79" t="s">
        <v>205</v>
      </c>
      <c r="I24" s="79" t="str">
        <f t="shared" si="3"/>
        <v>OK</v>
      </c>
      <c r="J24" s="79" t="str">
        <f t="shared" si="4"/>
        <v>OK</v>
      </c>
      <c r="K24" s="120" t="str">
        <f t="shared" si="5"/>
        <v>South Central</v>
      </c>
      <c r="L24" s="79" t="str">
        <f>INDEX('State '!$A$1:$C$62,MATCH($I24,'State '!$B:$B,0),3)</f>
        <v>South Central</v>
      </c>
      <c r="M24" s="79" t="str">
        <f>INDEX('State '!$A$1:$C$62,MATCH($J24,'State '!$B:$B,0),3)</f>
        <v>South Central</v>
      </c>
      <c r="N24" s="79"/>
      <c r="O24" s="202">
        <v>48</v>
      </c>
      <c r="P24" s="201">
        <v>0</v>
      </c>
      <c r="Q24" s="203">
        <v>133</v>
      </c>
      <c r="R24" s="120"/>
      <c r="S24" s="79" t="s">
        <v>105</v>
      </c>
      <c r="T24" s="79" t="s">
        <v>93</v>
      </c>
      <c r="U24" s="79" t="s">
        <v>206</v>
      </c>
      <c r="V24" s="79" t="s">
        <v>107</v>
      </c>
      <c r="W24" s="208" t="s">
        <v>207</v>
      </c>
      <c r="X24" s="46" t="s">
        <v>202</v>
      </c>
      <c r="Y24" s="204" t="s">
        <v>98</v>
      </c>
    </row>
    <row r="25" spans="1:358" s="221" customFormat="1" ht="63.75" x14ac:dyDescent="0.2">
      <c r="A25" s="229">
        <v>46209</v>
      </c>
      <c r="B25" s="220" t="s">
        <v>3934</v>
      </c>
      <c r="C25" s="220" t="s">
        <v>3930</v>
      </c>
      <c r="D25" s="220" t="s">
        <v>89</v>
      </c>
      <c r="E25" s="220" t="s">
        <v>102</v>
      </c>
      <c r="F25" s="220"/>
      <c r="G25" s="222">
        <v>2027</v>
      </c>
      <c r="H25" s="220" t="s">
        <v>3931</v>
      </c>
      <c r="I25" s="220" t="str">
        <f t="shared" si="3"/>
        <v>NE</v>
      </c>
      <c r="J25" s="220" t="str">
        <f t="shared" si="4"/>
        <v>IA</v>
      </c>
      <c r="K25" s="223" t="str">
        <f t="shared" si="5"/>
        <v>Mountain, Midwest</v>
      </c>
      <c r="L25" s="79" t="str">
        <f>INDEX('State '!$A$1:$C$62,MATCH($I25,'State '!$B:$B,0),3)</f>
        <v>Mountain</v>
      </c>
      <c r="M25" s="79" t="str">
        <f>INDEX('State '!$A$1:$C$62,MATCH($J25,'State '!$B:$B,0),3)</f>
        <v>Midwest</v>
      </c>
      <c r="N25" s="220"/>
      <c r="O25" s="224">
        <v>187</v>
      </c>
      <c r="P25" s="222">
        <v>25</v>
      </c>
      <c r="Q25" s="225">
        <v>535</v>
      </c>
      <c r="R25" s="223">
        <v>30</v>
      </c>
      <c r="S25" s="220" t="s">
        <v>92</v>
      </c>
      <c r="T25" s="220" t="s">
        <v>93</v>
      </c>
      <c r="U25" s="220" t="s">
        <v>3932</v>
      </c>
      <c r="V25" s="220" t="s">
        <v>95</v>
      </c>
      <c r="W25" s="228" t="s">
        <v>3933</v>
      </c>
      <c r="X25" s="226"/>
      <c r="Y25" s="227"/>
    </row>
    <row r="26" spans="1:358" ht="38.25" x14ac:dyDescent="0.2">
      <c r="A26" s="45">
        <v>46133</v>
      </c>
      <c r="B26" s="79" t="s">
        <v>720</v>
      </c>
      <c r="C26" s="79" t="s">
        <v>721</v>
      </c>
      <c r="D26" s="79" t="s">
        <v>101</v>
      </c>
      <c r="E26" s="79" t="s">
        <v>142</v>
      </c>
      <c r="F26" s="79"/>
      <c r="G26" s="201">
        <v>2028</v>
      </c>
      <c r="H26" s="79" t="s">
        <v>722</v>
      </c>
      <c r="I26" s="79" t="str">
        <f t="shared" si="3"/>
        <v>OH</v>
      </c>
      <c r="J26" s="79" t="str">
        <f t="shared" si="4"/>
        <v>PA</v>
      </c>
      <c r="K26" s="120" t="str">
        <f t="shared" si="5"/>
        <v>Northeast</v>
      </c>
      <c r="L26" s="79" t="str">
        <f>INDEX('State '!$A$1:$C$62,MATCH($I26,'State '!$B:$B,0),3)</f>
        <v>Northeast</v>
      </c>
      <c r="M26" s="79" t="str">
        <f>INDEX('State '!$A$1:$C$62,MATCH($J26,'State '!$B:$B,0),3)</f>
        <v>Northeast</v>
      </c>
      <c r="N26" s="79"/>
      <c r="O26" s="202"/>
      <c r="P26" s="201"/>
      <c r="Q26" s="203">
        <v>400</v>
      </c>
      <c r="R26" s="120"/>
      <c r="S26" s="79" t="s">
        <v>105</v>
      </c>
      <c r="T26" s="79" t="s">
        <v>723</v>
      </c>
      <c r="U26" s="79"/>
      <c r="V26" s="79" t="s">
        <v>95</v>
      </c>
      <c r="W26" s="208" t="s">
        <v>724</v>
      </c>
      <c r="X26" s="46" t="s">
        <v>165</v>
      </c>
      <c r="Y26" s="204" t="s">
        <v>725</v>
      </c>
    </row>
    <row r="27" spans="1:358" ht="76.5" x14ac:dyDescent="0.2">
      <c r="A27" s="45">
        <v>46133</v>
      </c>
      <c r="B27" s="79" t="s">
        <v>706</v>
      </c>
      <c r="C27" s="79" t="s">
        <v>707</v>
      </c>
      <c r="D27" s="79" t="s">
        <v>101</v>
      </c>
      <c r="E27" s="79" t="s">
        <v>111</v>
      </c>
      <c r="F27" s="79"/>
      <c r="G27" s="201">
        <v>2028</v>
      </c>
      <c r="H27" s="79" t="s">
        <v>708</v>
      </c>
      <c r="I27" s="79" t="str">
        <f t="shared" si="3"/>
        <v>PA</v>
      </c>
      <c r="J27" s="79" t="str">
        <f t="shared" si="4"/>
        <v>NY</v>
      </c>
      <c r="K27" s="120" t="str">
        <f t="shared" si="5"/>
        <v>Northeast</v>
      </c>
      <c r="L27" s="79" t="str">
        <f>INDEX('State '!$A$1:$C$62,MATCH($I27,'State '!$B:$B,0),3)</f>
        <v>Northeast</v>
      </c>
      <c r="M27" s="79" t="str">
        <f>INDEX('State '!$A$1:$C$62,MATCH($J27,'State '!$B:$B,0),3)</f>
        <v>Northeast</v>
      </c>
      <c r="N27" s="79"/>
      <c r="O27" s="202"/>
      <c r="P27" s="201">
        <v>125</v>
      </c>
      <c r="Q27" s="203">
        <v>650</v>
      </c>
      <c r="R27" s="120">
        <v>30</v>
      </c>
      <c r="S27" s="79" t="s">
        <v>92</v>
      </c>
      <c r="T27" s="79" t="s">
        <v>93</v>
      </c>
      <c r="U27" s="79" t="s">
        <v>709</v>
      </c>
      <c r="V27" s="79" t="s">
        <v>95</v>
      </c>
      <c r="W27" s="208" t="s">
        <v>710</v>
      </c>
      <c r="X27" s="46" t="s">
        <v>97</v>
      </c>
      <c r="Y27" s="204" t="s">
        <v>109</v>
      </c>
    </row>
    <row r="28" spans="1:358" s="221" customFormat="1" ht="51" x14ac:dyDescent="0.2">
      <c r="A28" s="219">
        <v>46209</v>
      </c>
      <c r="B28" s="220" t="s">
        <v>212</v>
      </c>
      <c r="C28" s="220" t="s">
        <v>213</v>
      </c>
      <c r="D28" s="220" t="s">
        <v>89</v>
      </c>
      <c r="E28" s="220" t="s">
        <v>126</v>
      </c>
      <c r="F28" s="220"/>
      <c r="G28" s="222">
        <v>2027</v>
      </c>
      <c r="H28" s="220" t="s">
        <v>121</v>
      </c>
      <c r="I28" s="220" t="s">
        <v>121</v>
      </c>
      <c r="J28" s="220" t="s">
        <v>121</v>
      </c>
      <c r="K28" s="223" t="s">
        <v>697</v>
      </c>
      <c r="L28" s="220" t="s">
        <v>697</v>
      </c>
      <c r="M28" s="220" t="s">
        <v>697</v>
      </c>
      <c r="N28" s="220"/>
      <c r="O28" s="224">
        <v>312</v>
      </c>
      <c r="P28" s="222">
        <v>21</v>
      </c>
      <c r="Q28" s="225">
        <v>1530</v>
      </c>
      <c r="R28" s="223">
        <v>42</v>
      </c>
      <c r="S28" s="220" t="s">
        <v>92</v>
      </c>
      <c r="T28" s="220" t="s">
        <v>93</v>
      </c>
      <c r="U28" s="220" t="s">
        <v>214</v>
      </c>
      <c r="V28" s="220" t="s">
        <v>107</v>
      </c>
      <c r="W28" s="212" t="s">
        <v>3950</v>
      </c>
      <c r="X28" s="226" t="s">
        <v>108</v>
      </c>
      <c r="Y28" s="227" t="s">
        <v>98</v>
      </c>
    </row>
    <row r="29" spans="1:358" ht="89.25" x14ac:dyDescent="0.2">
      <c r="A29" s="45">
        <v>46133</v>
      </c>
      <c r="B29" s="79" t="s">
        <v>215</v>
      </c>
      <c r="C29" s="79" t="s">
        <v>216</v>
      </c>
      <c r="D29" s="79" t="s">
        <v>101</v>
      </c>
      <c r="E29" s="79" t="s">
        <v>126</v>
      </c>
      <c r="F29" s="79"/>
      <c r="G29" s="201">
        <v>2027</v>
      </c>
      <c r="H29" s="79" t="s">
        <v>217</v>
      </c>
      <c r="I29" s="79" t="str">
        <f>LEFT($H29,2)</f>
        <v>TX</v>
      </c>
      <c r="J29" s="79" t="str">
        <f>RIGHT($H29,2)</f>
        <v>LA</v>
      </c>
      <c r="K29" s="120" t="str">
        <f>IF($L29=$M29,L29,CONCATENATE($L29,", ",IF(ISBLANK(N29),"",CONCATENATE(N29,", ")),$M29))</f>
        <v>South Central</v>
      </c>
      <c r="L29" s="79" t="str">
        <f>INDEX('State '!$A$1:$C$62,MATCH($I29,'State '!$B:$B,0),3)</f>
        <v>South Central</v>
      </c>
      <c r="M29" s="79" t="str">
        <f>INDEX('State '!$A$1:$C$62,MATCH($J29,'State '!$B:$B,0),3)</f>
        <v>South Central</v>
      </c>
      <c r="N29" s="79"/>
      <c r="O29" s="202"/>
      <c r="P29" s="201">
        <v>91.4</v>
      </c>
      <c r="Q29" s="203">
        <v>1800</v>
      </c>
      <c r="R29" s="120" t="s">
        <v>218</v>
      </c>
      <c r="S29" s="79" t="s">
        <v>92</v>
      </c>
      <c r="T29" s="79" t="s">
        <v>93</v>
      </c>
      <c r="U29" s="79" t="s">
        <v>219</v>
      </c>
      <c r="V29" s="79" t="s">
        <v>95</v>
      </c>
      <c r="W29" s="208" t="s">
        <v>220</v>
      </c>
      <c r="X29" s="46" t="s">
        <v>108</v>
      </c>
      <c r="Y29" s="204" t="s">
        <v>109</v>
      </c>
    </row>
    <row r="30" spans="1:358" ht="38.25" x14ac:dyDescent="0.2">
      <c r="A30" s="45">
        <v>46133</v>
      </c>
      <c r="B30" s="79" t="s">
        <v>221</v>
      </c>
      <c r="C30" s="79" t="s">
        <v>216</v>
      </c>
      <c r="D30" s="79" t="s">
        <v>101</v>
      </c>
      <c r="E30" s="79" t="s">
        <v>126</v>
      </c>
      <c r="F30" s="79"/>
      <c r="G30" s="201">
        <v>2027</v>
      </c>
      <c r="H30" s="79" t="s">
        <v>217</v>
      </c>
      <c r="I30" s="79" t="str">
        <f>LEFT($H30,2)</f>
        <v>TX</v>
      </c>
      <c r="J30" s="79" t="str">
        <f>RIGHT($H30,2)</f>
        <v>LA</v>
      </c>
      <c r="K30" s="120" t="str">
        <f>IF($L30=$M30,L30,CONCATENATE($L30,", ",IF(ISBLANK(N30),"",CONCATENATE(N30,", ")),$M30))</f>
        <v>South Central</v>
      </c>
      <c r="L30" s="79" t="str">
        <f>INDEX('State '!$A$1:$C$62,MATCH($I30,'State '!$B:$B,0),3)</f>
        <v>South Central</v>
      </c>
      <c r="M30" s="79" t="str">
        <f>INDEX('State '!$A$1:$C$62,MATCH($J30,'State '!$B:$B,0),3)</f>
        <v>South Central</v>
      </c>
      <c r="N30" s="79"/>
      <c r="O30" s="202"/>
      <c r="P30" s="201"/>
      <c r="Q30" s="203">
        <v>2200</v>
      </c>
      <c r="R30" s="120"/>
      <c r="S30" s="79" t="s">
        <v>92</v>
      </c>
      <c r="T30" s="79" t="s">
        <v>93</v>
      </c>
      <c r="U30" s="79" t="s">
        <v>219</v>
      </c>
      <c r="V30" s="79" t="s">
        <v>95</v>
      </c>
      <c r="W30" s="208" t="s">
        <v>222</v>
      </c>
      <c r="X30" s="46" t="s">
        <v>108</v>
      </c>
      <c r="Y30" s="204" t="s">
        <v>147</v>
      </c>
    </row>
    <row r="31" spans="1:358" ht="63.75" x14ac:dyDescent="0.2">
      <c r="A31" s="45">
        <v>46133</v>
      </c>
      <c r="B31" s="79" t="s">
        <v>223</v>
      </c>
      <c r="C31" s="79" t="s">
        <v>224</v>
      </c>
      <c r="D31" s="79" t="s">
        <v>89</v>
      </c>
      <c r="E31" s="79" t="s">
        <v>102</v>
      </c>
      <c r="F31" s="79"/>
      <c r="G31" s="201">
        <v>2028</v>
      </c>
      <c r="H31" s="79" t="s">
        <v>225</v>
      </c>
      <c r="I31" s="79" t="str">
        <f>LEFT($H31,2)</f>
        <v>CO</v>
      </c>
      <c r="J31" s="79" t="str">
        <f>RIGHT($H31,2)</f>
        <v>CO</v>
      </c>
      <c r="K31" s="120" t="str">
        <f>IF($L31=$M31,L31,CONCATENATE($L31,", ",IF(ISBLANK(N31),"",CONCATENATE(N31,", ")),$M31))</f>
        <v>Mountain</v>
      </c>
      <c r="L31" s="79" t="str">
        <f>INDEX('State '!$A$1:$C$62,MATCH($I31,'State '!$B:$B,0),3)</f>
        <v>Mountain</v>
      </c>
      <c r="M31" s="79" t="str">
        <f>INDEX('State '!$A$1:$C$62,MATCH($J31,'State '!$B:$B,0),3)</f>
        <v>Mountain</v>
      </c>
      <c r="N31" s="79"/>
      <c r="O31" s="202"/>
      <c r="P31" s="201">
        <v>160</v>
      </c>
      <c r="Q31" s="203">
        <v>150</v>
      </c>
      <c r="R31" s="120"/>
      <c r="S31" s="79" t="s">
        <v>92</v>
      </c>
      <c r="T31" s="79" t="s">
        <v>93</v>
      </c>
      <c r="U31" s="79" t="s">
        <v>226</v>
      </c>
      <c r="V31" s="79" t="s">
        <v>107</v>
      </c>
      <c r="W31" s="208" t="s">
        <v>227</v>
      </c>
      <c r="X31" s="46"/>
      <c r="Y31" s="204" t="s">
        <v>109</v>
      </c>
    </row>
    <row r="32" spans="1:358" ht="63.75" x14ac:dyDescent="0.2">
      <c r="A32" s="45">
        <v>46133</v>
      </c>
      <c r="B32" s="79" t="s">
        <v>698</v>
      </c>
      <c r="C32" s="79" t="s">
        <v>699</v>
      </c>
      <c r="D32" s="79" t="s">
        <v>89</v>
      </c>
      <c r="E32" s="79" t="s">
        <v>142</v>
      </c>
      <c r="F32" s="79"/>
      <c r="G32" s="201">
        <v>2030</v>
      </c>
      <c r="H32" s="79" t="s">
        <v>700</v>
      </c>
      <c r="I32" s="79" t="s">
        <v>701</v>
      </c>
      <c r="J32" s="79" t="s">
        <v>702</v>
      </c>
      <c r="K32" s="120" t="s">
        <v>703</v>
      </c>
      <c r="L32" s="79" t="s">
        <v>703</v>
      </c>
      <c r="M32" s="79" t="s">
        <v>703</v>
      </c>
      <c r="N32" s="79"/>
      <c r="O32" s="202"/>
      <c r="P32" s="201">
        <v>200</v>
      </c>
      <c r="Q32" s="203">
        <v>1500</v>
      </c>
      <c r="R32" s="120"/>
      <c r="S32" s="79" t="s">
        <v>92</v>
      </c>
      <c r="T32" s="79" t="s">
        <v>93</v>
      </c>
      <c r="U32" s="79"/>
      <c r="V32" s="79" t="s">
        <v>95</v>
      </c>
      <c r="W32" s="208" t="s">
        <v>704</v>
      </c>
      <c r="X32" s="46" t="s">
        <v>705</v>
      </c>
      <c r="Y32" s="204" t="s">
        <v>109</v>
      </c>
    </row>
    <row r="33" spans="1:25" ht="76.5" x14ac:dyDescent="0.2">
      <c r="A33" s="45">
        <v>45940</v>
      </c>
      <c r="B33" s="79" t="s">
        <v>228</v>
      </c>
      <c r="C33" s="79" t="s">
        <v>229</v>
      </c>
      <c r="D33" s="79" t="s">
        <v>101</v>
      </c>
      <c r="E33" s="79" t="s">
        <v>132</v>
      </c>
      <c r="F33" s="79"/>
      <c r="G33" s="201">
        <v>2026</v>
      </c>
      <c r="H33" s="79" t="s">
        <v>230</v>
      </c>
      <c r="I33" s="79" t="str">
        <f t="shared" ref="I33:I64" si="6">LEFT($H33,2)</f>
        <v>ID</v>
      </c>
      <c r="J33" s="79" t="str">
        <f t="shared" ref="J33:J64" si="7">RIGHT($H33,2)</f>
        <v>WY</v>
      </c>
      <c r="K33" s="120" t="str">
        <f t="shared" ref="K33:K64" si="8">IF($L33=$M33,L33,CONCATENATE($L33,", ",IF(ISBLANK(N33),"",CONCATENATE(N33,", ")),$M33))</f>
        <v>Mountain</v>
      </c>
      <c r="L33" s="79" t="str">
        <f>INDEX('State '!$A$1:$C$62,MATCH($I33,'State '!$B:$B,0),3)</f>
        <v>Mountain</v>
      </c>
      <c r="M33" s="79" t="str">
        <f>INDEX('State '!$A$1:$C$62,MATCH($J33,'State '!$B:$B,0),3)</f>
        <v>Mountain</v>
      </c>
      <c r="N33" s="79"/>
      <c r="O33" s="202"/>
      <c r="P33" s="201">
        <v>49</v>
      </c>
      <c r="Q33" s="203">
        <v>2</v>
      </c>
      <c r="R33" s="120">
        <v>12</v>
      </c>
      <c r="S33" s="79" t="s">
        <v>92</v>
      </c>
      <c r="T33" s="79" t="s">
        <v>231</v>
      </c>
      <c r="U33" s="79" t="s">
        <v>232</v>
      </c>
      <c r="V33" s="79" t="s">
        <v>95</v>
      </c>
      <c r="W33" s="208" t="s">
        <v>233</v>
      </c>
      <c r="X33" s="46" t="s">
        <v>202</v>
      </c>
      <c r="Y33" s="204" t="s">
        <v>234</v>
      </c>
    </row>
    <row r="34" spans="1:25" ht="89.25" x14ac:dyDescent="0.2">
      <c r="A34" s="45">
        <v>45940</v>
      </c>
      <c r="B34" s="79" t="s">
        <v>235</v>
      </c>
      <c r="C34" s="79" t="s">
        <v>236</v>
      </c>
      <c r="D34" s="79" t="s">
        <v>89</v>
      </c>
      <c r="E34" s="79" t="s">
        <v>102</v>
      </c>
      <c r="F34" s="79"/>
      <c r="G34" s="201">
        <v>2031</v>
      </c>
      <c r="H34" s="79" t="s">
        <v>170</v>
      </c>
      <c r="I34" s="79" t="str">
        <f t="shared" si="6"/>
        <v>LA</v>
      </c>
      <c r="J34" s="79" t="str">
        <f t="shared" si="7"/>
        <v>LA</v>
      </c>
      <c r="K34" s="120" t="str">
        <f t="shared" si="8"/>
        <v>South Central</v>
      </c>
      <c r="L34" s="79" t="str">
        <f>INDEX('State '!$A$1:$C$62,MATCH($I34,'State '!$B:$B,0),3)</f>
        <v>South Central</v>
      </c>
      <c r="M34" s="79" t="str">
        <f>INDEX('State '!$A$1:$C$62,MATCH($J34,'State '!$B:$B,0),3)</f>
        <v>South Central</v>
      </c>
      <c r="N34" s="79"/>
      <c r="O34" s="202"/>
      <c r="P34" s="201">
        <v>0</v>
      </c>
      <c r="Q34" s="203">
        <v>930</v>
      </c>
      <c r="R34" s="120"/>
      <c r="S34" s="79" t="s">
        <v>105</v>
      </c>
      <c r="T34" s="79" t="s">
        <v>93</v>
      </c>
      <c r="U34" s="79" t="s">
        <v>237</v>
      </c>
      <c r="V34" s="79" t="s">
        <v>107</v>
      </c>
      <c r="W34" s="208" t="s">
        <v>238</v>
      </c>
      <c r="X34" s="46"/>
      <c r="Y34" s="204" t="s">
        <v>109</v>
      </c>
    </row>
    <row r="35" spans="1:25" ht="89.25" x14ac:dyDescent="0.2">
      <c r="A35" s="219">
        <v>46209</v>
      </c>
      <c r="B35" s="220" t="s">
        <v>239</v>
      </c>
      <c r="C35" s="220" t="s">
        <v>240</v>
      </c>
      <c r="D35" s="220" t="s">
        <v>161</v>
      </c>
      <c r="E35" s="220" t="s">
        <v>90</v>
      </c>
      <c r="F35" s="220">
        <v>46168</v>
      </c>
      <c r="G35" s="222">
        <v>2026</v>
      </c>
      <c r="H35" s="220" t="s">
        <v>241</v>
      </c>
      <c r="I35" s="220" t="str">
        <f t="shared" si="6"/>
        <v>TN</v>
      </c>
      <c r="J35" s="220" t="str">
        <f t="shared" si="7"/>
        <v>TN</v>
      </c>
      <c r="K35" s="223" t="str">
        <f t="shared" si="8"/>
        <v>Midwest</v>
      </c>
      <c r="L35" s="220" t="str">
        <f>INDEX('State '!$A$1:$C$62,MATCH($I35,'State '!$B:$B,0),3)</f>
        <v>Midwest</v>
      </c>
      <c r="M35" s="220" t="str">
        <f>INDEX('State '!$A$1:$C$62,MATCH($J35,'State '!$B:$B,0),3)</f>
        <v>Midwest</v>
      </c>
      <c r="N35" s="220"/>
      <c r="O35" s="224"/>
      <c r="P35" s="222">
        <v>32</v>
      </c>
      <c r="Q35" s="225">
        <v>245</v>
      </c>
      <c r="R35" s="223">
        <v>30</v>
      </c>
      <c r="S35" s="220" t="s">
        <v>105</v>
      </c>
      <c r="T35" s="220" t="s">
        <v>93</v>
      </c>
      <c r="U35" s="220" t="s">
        <v>242</v>
      </c>
      <c r="V35" s="220" t="s">
        <v>107</v>
      </c>
      <c r="W35" s="228" t="s">
        <v>3951</v>
      </c>
      <c r="X35" s="226" t="s">
        <v>165</v>
      </c>
      <c r="Y35" s="227" t="s">
        <v>109</v>
      </c>
    </row>
    <row r="36" spans="1:25" ht="89.25" x14ac:dyDescent="0.2">
      <c r="A36" s="45">
        <v>45593</v>
      </c>
      <c r="B36" s="79" t="s">
        <v>243</v>
      </c>
      <c r="C36" s="79" t="s">
        <v>88</v>
      </c>
      <c r="D36" s="79" t="s">
        <v>89</v>
      </c>
      <c r="E36" s="79" t="s">
        <v>142</v>
      </c>
      <c r="F36" s="79"/>
      <c r="G36" s="201">
        <v>2029</v>
      </c>
      <c r="H36" s="79" t="s">
        <v>244</v>
      </c>
      <c r="I36" s="79" t="str">
        <f t="shared" si="6"/>
        <v>GA</v>
      </c>
      <c r="J36" s="79" t="str">
        <f t="shared" si="7"/>
        <v>GA</v>
      </c>
      <c r="K36" s="120" t="str">
        <f t="shared" si="8"/>
        <v>Southeast</v>
      </c>
      <c r="L36" s="79" t="str">
        <f>INDEX('State '!$A$1:$C$62,MATCH($I36,'State '!$B:$B,0),3)</f>
        <v>Southeast</v>
      </c>
      <c r="M36" s="79" t="str">
        <f>INDEX('State '!$A$1:$C$62,MATCH($J36,'State '!$B:$B,0),3)</f>
        <v>Southeast</v>
      </c>
      <c r="N36" s="79"/>
      <c r="O36" s="202"/>
      <c r="P36" s="201">
        <v>115</v>
      </c>
      <c r="Q36" s="203">
        <v>460</v>
      </c>
      <c r="R36" s="120"/>
      <c r="S36" s="79" t="s">
        <v>105</v>
      </c>
      <c r="T36" s="79"/>
      <c r="U36" s="79"/>
      <c r="V36" s="79" t="s">
        <v>107</v>
      </c>
      <c r="W36" s="208" t="s">
        <v>245</v>
      </c>
      <c r="X36" s="46"/>
      <c r="Y36" s="204" t="s">
        <v>246</v>
      </c>
    </row>
    <row r="37" spans="1:25" ht="51" x14ac:dyDescent="0.2">
      <c r="A37" s="229">
        <v>46209</v>
      </c>
      <c r="B37" s="220" t="s">
        <v>3929</v>
      </c>
      <c r="C37" s="220" t="s">
        <v>3925</v>
      </c>
      <c r="D37" s="220" t="s">
        <v>161</v>
      </c>
      <c r="E37" s="220" t="s">
        <v>102</v>
      </c>
      <c r="F37" s="220"/>
      <c r="G37" s="222">
        <v>2028</v>
      </c>
      <c r="H37" s="220" t="s">
        <v>3926</v>
      </c>
      <c r="I37" s="220" t="str">
        <f t="shared" si="6"/>
        <v>IN</v>
      </c>
      <c r="J37" s="220" t="str">
        <f t="shared" si="7"/>
        <v>OH</v>
      </c>
      <c r="K37" s="223" t="str">
        <f t="shared" si="8"/>
        <v>Midwest, Northeast</v>
      </c>
      <c r="L37" s="79" t="str">
        <f>INDEX('State '!$A$1:$C$62,MATCH($I37,'State '!$B:$B,0),3)</f>
        <v>Midwest</v>
      </c>
      <c r="M37" s="79" t="str">
        <f>INDEX('State '!$A$1:$C$62,MATCH($J37,'State '!$B:$B,0),3)</f>
        <v>Northeast</v>
      </c>
      <c r="N37" s="220"/>
      <c r="O37" s="224">
        <v>86</v>
      </c>
      <c r="P37" s="222">
        <v>12</v>
      </c>
      <c r="Q37" s="225">
        <v>265</v>
      </c>
      <c r="R37" s="223">
        <v>20</v>
      </c>
      <c r="S37" s="220" t="s">
        <v>92</v>
      </c>
      <c r="T37" s="220" t="s">
        <v>93</v>
      </c>
      <c r="U37" s="220" t="s">
        <v>3927</v>
      </c>
      <c r="V37" s="220" t="s">
        <v>95</v>
      </c>
      <c r="W37" s="228" t="s">
        <v>3928</v>
      </c>
      <c r="X37" s="226"/>
      <c r="Y37" s="227"/>
    </row>
    <row r="38" spans="1:25" ht="89.25" x14ac:dyDescent="0.2">
      <c r="A38" s="45">
        <v>46227</v>
      </c>
      <c r="B38" s="79" t="s">
        <v>247</v>
      </c>
      <c r="C38" s="79" t="s">
        <v>248</v>
      </c>
      <c r="D38" s="79" t="s">
        <v>101</v>
      </c>
      <c r="E38" s="79" t="s">
        <v>132</v>
      </c>
      <c r="F38" s="79"/>
      <c r="G38" s="201">
        <v>2027</v>
      </c>
      <c r="H38" s="79" t="s">
        <v>249</v>
      </c>
      <c r="I38" s="79" t="str">
        <f t="shared" si="6"/>
        <v>IL</v>
      </c>
      <c r="J38" s="79" t="str">
        <f t="shared" si="7"/>
        <v>IL</v>
      </c>
      <c r="K38" s="120" t="str">
        <f t="shared" si="8"/>
        <v>Midwest</v>
      </c>
      <c r="L38" s="79" t="str">
        <f>INDEX('State '!$A$1:$C$62,MATCH($I38,'State '!$B:$B,0),3)</f>
        <v>Midwest</v>
      </c>
      <c r="M38" s="79" t="str">
        <f>INDEX('State '!$A$1:$C$62,MATCH($J38,'State '!$B:$B,0),3)</f>
        <v>Midwest</v>
      </c>
      <c r="N38" s="79"/>
      <c r="O38" s="202"/>
      <c r="P38" s="201">
        <v>16.7</v>
      </c>
      <c r="Q38" s="203">
        <v>181.4</v>
      </c>
      <c r="R38" s="120">
        <v>20</v>
      </c>
      <c r="S38" s="79" t="s">
        <v>92</v>
      </c>
      <c r="T38" s="79" t="s">
        <v>93</v>
      </c>
      <c r="U38" s="79" t="s">
        <v>250</v>
      </c>
      <c r="V38" s="79" t="s">
        <v>107</v>
      </c>
      <c r="W38" s="232" t="s">
        <v>3952</v>
      </c>
      <c r="X38" s="46"/>
      <c r="Y38" s="204" t="s">
        <v>109</v>
      </c>
    </row>
    <row r="39" spans="1:25" ht="89.25" x14ac:dyDescent="0.2">
      <c r="A39" s="45">
        <v>45397</v>
      </c>
      <c r="B39" s="79" t="s">
        <v>251</v>
      </c>
      <c r="C39" s="79" t="s">
        <v>252</v>
      </c>
      <c r="D39" s="79" t="s">
        <v>101</v>
      </c>
      <c r="E39" s="79" t="s">
        <v>111</v>
      </c>
      <c r="F39" s="79"/>
      <c r="G39" s="201">
        <v>2028</v>
      </c>
      <c r="H39" s="79" t="s">
        <v>217</v>
      </c>
      <c r="I39" s="79" t="str">
        <f t="shared" si="6"/>
        <v>TX</v>
      </c>
      <c r="J39" s="79" t="str">
        <f t="shared" si="7"/>
        <v>LA</v>
      </c>
      <c r="K39" s="120" t="str">
        <f t="shared" si="8"/>
        <v>South Central</v>
      </c>
      <c r="L39" s="79" t="str">
        <f>INDEX('State '!$A$1:$C$62,MATCH($I39,'State '!$B:$B,0),3)</f>
        <v>South Central</v>
      </c>
      <c r="M39" s="79" t="str">
        <f>INDEX('State '!$A$1:$C$62,MATCH($J39,'State '!$B:$B,0),3)</f>
        <v>South Central</v>
      </c>
      <c r="N39" s="79"/>
      <c r="O39" s="202"/>
      <c r="P39" s="201">
        <v>690</v>
      </c>
      <c r="Q39" s="203">
        <v>2000</v>
      </c>
      <c r="R39" s="120">
        <v>42</v>
      </c>
      <c r="S39" s="79" t="s">
        <v>92</v>
      </c>
      <c r="T39" s="79" t="s">
        <v>93</v>
      </c>
      <c r="U39" s="79" t="s">
        <v>253</v>
      </c>
      <c r="V39" s="79" t="s">
        <v>95</v>
      </c>
      <c r="W39" s="208" t="s">
        <v>254</v>
      </c>
      <c r="X39" s="46" t="s">
        <v>108</v>
      </c>
      <c r="Y39" s="204" t="s">
        <v>93</v>
      </c>
    </row>
    <row r="40" spans="1:25" ht="76.5" x14ac:dyDescent="0.2">
      <c r="A40" s="45">
        <v>45575</v>
      </c>
      <c r="B40" s="79" t="s">
        <v>255</v>
      </c>
      <c r="C40" s="79" t="s">
        <v>256</v>
      </c>
      <c r="D40" s="79" t="s">
        <v>101</v>
      </c>
      <c r="E40" s="79" t="s">
        <v>257</v>
      </c>
      <c r="F40" s="79"/>
      <c r="G40" s="201" t="s">
        <v>144</v>
      </c>
      <c r="H40" s="79" t="s">
        <v>170</v>
      </c>
      <c r="I40" s="79" t="str">
        <f t="shared" si="6"/>
        <v>LA</v>
      </c>
      <c r="J40" s="79" t="str">
        <f t="shared" si="7"/>
        <v>LA</v>
      </c>
      <c r="K40" s="120" t="str">
        <f t="shared" si="8"/>
        <v>South Central</v>
      </c>
      <c r="L40" s="79" t="str">
        <f>INDEX('State '!$A$1:$C$62,MATCH($I40,'State '!$B:$B,0),3)</f>
        <v>South Central</v>
      </c>
      <c r="M40" s="79" t="str">
        <f>INDEX('State '!$A$1:$C$62,MATCH($J40,'State '!$B:$B,0),3)</f>
        <v>South Central</v>
      </c>
      <c r="N40" s="79"/>
      <c r="O40" s="202"/>
      <c r="P40" s="201">
        <v>281</v>
      </c>
      <c r="Q40" s="203">
        <v>2000</v>
      </c>
      <c r="R40" s="120">
        <v>42</v>
      </c>
      <c r="S40" s="79" t="s">
        <v>92</v>
      </c>
      <c r="T40" s="79" t="s">
        <v>93</v>
      </c>
      <c r="U40" s="79" t="s">
        <v>258</v>
      </c>
      <c r="V40" s="79" t="s">
        <v>107</v>
      </c>
      <c r="W40" s="208" t="s">
        <v>259</v>
      </c>
      <c r="X40" s="46" t="s">
        <v>108</v>
      </c>
      <c r="Y40" s="204" t="s">
        <v>260</v>
      </c>
    </row>
    <row r="41" spans="1:25" ht="63.75" x14ac:dyDescent="0.2">
      <c r="A41" s="45">
        <v>46209</v>
      </c>
      <c r="B41" s="79" t="s">
        <v>3976</v>
      </c>
      <c r="C41" s="79" t="s">
        <v>3977</v>
      </c>
      <c r="D41" s="79" t="s">
        <v>89</v>
      </c>
      <c r="E41" s="79" t="s">
        <v>111</v>
      </c>
      <c r="F41" s="79"/>
      <c r="G41" s="201">
        <v>2029</v>
      </c>
      <c r="H41" s="79" t="s">
        <v>620</v>
      </c>
      <c r="I41" s="79" t="str">
        <f t="shared" si="6"/>
        <v>NM</v>
      </c>
      <c r="J41" s="79" t="str">
        <f t="shared" si="7"/>
        <v>AZ</v>
      </c>
      <c r="K41" s="120" t="str">
        <f t="shared" si="8"/>
        <v>Mountain</v>
      </c>
      <c r="L41" s="79" t="str">
        <f>INDEX('State '!$A$1:$C$62,MATCH($I41,'State '!$B:$B,0),3)</f>
        <v>Mountain</v>
      </c>
      <c r="M41" s="79" t="str">
        <f>INDEX('State '!$A$1:$C$62,MATCH($J41,'State '!$B:$B,0),3)</f>
        <v>Mountain</v>
      </c>
      <c r="N41" s="79"/>
      <c r="O41" s="202">
        <v>5600</v>
      </c>
      <c r="P41" s="201">
        <v>516</v>
      </c>
      <c r="Q41" s="203">
        <v>2300</v>
      </c>
      <c r="R41" s="120">
        <v>48</v>
      </c>
      <c r="S41" s="79" t="s">
        <v>92</v>
      </c>
      <c r="T41" s="79" t="s">
        <v>93</v>
      </c>
      <c r="U41" s="79" t="s">
        <v>3892</v>
      </c>
      <c r="V41" s="79" t="s">
        <v>95</v>
      </c>
      <c r="W41" s="208" t="s">
        <v>621</v>
      </c>
      <c r="X41" s="46" t="s">
        <v>622</v>
      </c>
      <c r="Y41" s="204" t="s">
        <v>147</v>
      </c>
    </row>
    <row r="42" spans="1:25" ht="102" x14ac:dyDescent="0.2">
      <c r="A42" s="45">
        <v>45566</v>
      </c>
      <c r="B42" s="79" t="s">
        <v>261</v>
      </c>
      <c r="C42" s="79" t="s">
        <v>262</v>
      </c>
      <c r="D42" s="79" t="s">
        <v>101</v>
      </c>
      <c r="E42" s="79" t="s">
        <v>257</v>
      </c>
      <c r="F42" s="79"/>
      <c r="G42" s="201" t="s">
        <v>144</v>
      </c>
      <c r="H42" s="79" t="s">
        <v>103</v>
      </c>
      <c r="I42" s="79" t="str">
        <f t="shared" si="6"/>
        <v>AK</v>
      </c>
      <c r="J42" s="79" t="str">
        <f t="shared" si="7"/>
        <v>AK</v>
      </c>
      <c r="K42" s="120" t="str">
        <f t="shared" si="8"/>
        <v>Pacific</v>
      </c>
      <c r="L42" s="79" t="str">
        <f>INDEX('State '!$A$1:$C$62,MATCH($I42,'State '!$B:$B,0),3)</f>
        <v>Pacific</v>
      </c>
      <c r="M42" s="79" t="str">
        <f>INDEX('State '!$A$1:$C$62,MATCH($J42,'State '!$B:$B,0),3)</f>
        <v>Pacific</v>
      </c>
      <c r="N42" s="79"/>
      <c r="O42" s="202">
        <v>315</v>
      </c>
      <c r="P42" s="201">
        <v>316</v>
      </c>
      <c r="Q42" s="203">
        <v>73</v>
      </c>
      <c r="R42" s="120">
        <v>14</v>
      </c>
      <c r="S42" s="79" t="s">
        <v>105</v>
      </c>
      <c r="T42" s="79" t="s">
        <v>263</v>
      </c>
      <c r="U42" s="79"/>
      <c r="V42" s="79" t="s">
        <v>107</v>
      </c>
      <c r="W42" s="208" t="s">
        <v>264</v>
      </c>
      <c r="X42" s="46" t="s">
        <v>196</v>
      </c>
      <c r="Y42" s="204" t="s">
        <v>265</v>
      </c>
    </row>
    <row r="43" spans="1:25" ht="102" x14ac:dyDescent="0.2">
      <c r="A43" s="45">
        <v>46038</v>
      </c>
      <c r="B43" s="79" t="s">
        <v>266</v>
      </c>
      <c r="C43" s="79" t="s">
        <v>3915</v>
      </c>
      <c r="D43" s="79" t="s">
        <v>101</v>
      </c>
      <c r="E43" s="79" t="s">
        <v>126</v>
      </c>
      <c r="F43" s="79"/>
      <c r="G43" s="201">
        <v>2028</v>
      </c>
      <c r="H43" s="79" t="s">
        <v>170</v>
      </c>
      <c r="I43" s="79" t="str">
        <f t="shared" si="6"/>
        <v>LA</v>
      </c>
      <c r="J43" s="79" t="str">
        <f t="shared" si="7"/>
        <v>LA</v>
      </c>
      <c r="K43" s="120" t="str">
        <f t="shared" si="8"/>
        <v>South Central</v>
      </c>
      <c r="L43" s="79" t="str">
        <f>INDEX('State '!$A$1:$C$62,MATCH($I43,'State '!$B:$B,0),3)</f>
        <v>South Central</v>
      </c>
      <c r="M43" s="79" t="str">
        <f>INDEX('State '!$A$1:$C$62,MATCH($J43,'State '!$B:$B,0),3)</f>
        <v>South Central</v>
      </c>
      <c r="N43" s="79"/>
      <c r="O43" s="202">
        <v>426</v>
      </c>
      <c r="P43" s="201">
        <v>36.9</v>
      </c>
      <c r="Q43" s="203">
        <v>2400</v>
      </c>
      <c r="R43" s="120">
        <v>42</v>
      </c>
      <c r="S43" s="79" t="s">
        <v>92</v>
      </c>
      <c r="T43" s="79" t="s">
        <v>93</v>
      </c>
      <c r="U43" s="79" t="s">
        <v>268</v>
      </c>
      <c r="V43" s="79" t="s">
        <v>107</v>
      </c>
      <c r="W43" s="208" t="s">
        <v>269</v>
      </c>
      <c r="X43" s="46" t="s">
        <v>108</v>
      </c>
      <c r="Y43" s="204" t="s">
        <v>109</v>
      </c>
    </row>
    <row r="44" spans="1:25" ht="63.75" x14ac:dyDescent="0.2">
      <c r="A44" s="45">
        <v>46038</v>
      </c>
      <c r="B44" s="79" t="s">
        <v>270</v>
      </c>
      <c r="C44" s="79" t="s">
        <v>3915</v>
      </c>
      <c r="D44" s="79" t="s">
        <v>101</v>
      </c>
      <c r="E44" s="79" t="s">
        <v>132</v>
      </c>
      <c r="F44" s="79"/>
      <c r="G44" s="201">
        <v>2029</v>
      </c>
      <c r="H44" s="79" t="s">
        <v>170</v>
      </c>
      <c r="I44" s="79" t="str">
        <f t="shared" si="6"/>
        <v>LA</v>
      </c>
      <c r="J44" s="79" t="str">
        <f t="shared" si="7"/>
        <v>LA</v>
      </c>
      <c r="K44" s="120" t="str">
        <f t="shared" si="8"/>
        <v>South Central</v>
      </c>
      <c r="L44" s="79" t="str">
        <f>INDEX('State '!$A$1:$C$62,MATCH($I44,'State '!$B:$B,0),3)</f>
        <v>South Central</v>
      </c>
      <c r="M44" s="79" t="str">
        <f>INDEX('State '!$A$1:$C$62,MATCH($J44,'State '!$B:$B,0),3)</f>
        <v>South Central</v>
      </c>
      <c r="N44" s="79"/>
      <c r="O44" s="202">
        <v>426</v>
      </c>
      <c r="P44" s="201">
        <v>32.4</v>
      </c>
      <c r="Q44" s="203">
        <v>2200</v>
      </c>
      <c r="R44" s="120">
        <v>42</v>
      </c>
      <c r="S44" s="79" t="s">
        <v>92</v>
      </c>
      <c r="T44" s="79" t="s">
        <v>93</v>
      </c>
      <c r="U44" s="79" t="s">
        <v>268</v>
      </c>
      <c r="V44" s="79" t="s">
        <v>107</v>
      </c>
      <c r="W44" s="208" t="s">
        <v>271</v>
      </c>
      <c r="X44" s="46" t="s">
        <v>108</v>
      </c>
      <c r="Y44" s="204" t="s">
        <v>93</v>
      </c>
    </row>
    <row r="45" spans="1:25" ht="51" x14ac:dyDescent="0.2">
      <c r="A45" s="45">
        <v>46036</v>
      </c>
      <c r="B45" s="79" t="s">
        <v>272</v>
      </c>
      <c r="C45" s="79" t="s">
        <v>3915</v>
      </c>
      <c r="D45" s="79" t="s">
        <v>101</v>
      </c>
      <c r="E45" s="79" t="s">
        <v>132</v>
      </c>
      <c r="F45" s="79"/>
      <c r="G45" s="201">
        <v>2029</v>
      </c>
      <c r="H45" s="79" t="s">
        <v>170</v>
      </c>
      <c r="I45" s="79" t="str">
        <f t="shared" si="6"/>
        <v>LA</v>
      </c>
      <c r="J45" s="79" t="str">
        <f t="shared" si="7"/>
        <v>LA</v>
      </c>
      <c r="K45" s="120" t="str">
        <f t="shared" si="8"/>
        <v>South Central</v>
      </c>
      <c r="L45" s="79" t="str">
        <f>INDEX('State '!$A$1:$C$62,MATCH($I45,'State '!$B:$B,0),3)</f>
        <v>South Central</v>
      </c>
      <c r="M45" s="79" t="str">
        <f>INDEX('State '!$A$1:$C$62,MATCH($J45,'State '!$B:$B,0),3)</f>
        <v>South Central</v>
      </c>
      <c r="N45" s="79"/>
      <c r="O45" s="202">
        <v>426</v>
      </c>
      <c r="P45" s="201">
        <v>69.3</v>
      </c>
      <c r="Q45" s="203">
        <v>1000</v>
      </c>
      <c r="R45" s="120">
        <v>42</v>
      </c>
      <c r="S45" s="79" t="s">
        <v>92</v>
      </c>
      <c r="T45" s="79" t="s">
        <v>93</v>
      </c>
      <c r="U45" s="79" t="s">
        <v>268</v>
      </c>
      <c r="V45" s="79" t="s">
        <v>107</v>
      </c>
      <c r="W45" s="208" t="s">
        <v>273</v>
      </c>
      <c r="X45" s="46" t="s">
        <v>108</v>
      </c>
      <c r="Y45" s="204" t="s">
        <v>109</v>
      </c>
    </row>
    <row r="46" spans="1:25" ht="102" x14ac:dyDescent="0.2">
      <c r="A46" s="233">
        <v>46209</v>
      </c>
      <c r="B46" s="234" t="s">
        <v>267</v>
      </c>
      <c r="C46" s="234" t="s">
        <v>3953</v>
      </c>
      <c r="D46" s="234" t="s">
        <v>101</v>
      </c>
      <c r="E46" s="234" t="s">
        <v>126</v>
      </c>
      <c r="F46" s="234"/>
      <c r="G46" s="235">
        <v>2029</v>
      </c>
      <c r="H46" s="234" t="s">
        <v>170</v>
      </c>
      <c r="I46" s="234" t="str">
        <f t="shared" si="6"/>
        <v>LA</v>
      </c>
      <c r="J46" s="234" t="str">
        <f t="shared" si="7"/>
        <v>LA</v>
      </c>
      <c r="K46" s="236" t="str">
        <f t="shared" si="8"/>
        <v>South Central</v>
      </c>
      <c r="L46" s="234" t="str">
        <f>INDEX('State '!$A$1:$C$62,MATCH($I46,'State '!$B:$B,0),3)</f>
        <v>South Central</v>
      </c>
      <c r="M46" s="234" t="str">
        <f>INDEX('State '!$A$1:$C$62,MATCH($J46,'State '!$B:$B,0),3)</f>
        <v>South Central</v>
      </c>
      <c r="N46" s="234"/>
      <c r="O46" s="237"/>
      <c r="P46" s="235">
        <v>96</v>
      </c>
      <c r="Q46" s="238">
        <v>4000</v>
      </c>
      <c r="R46" s="236" t="s">
        <v>274</v>
      </c>
      <c r="S46" s="234" t="s">
        <v>92</v>
      </c>
      <c r="T46" s="234" t="s">
        <v>93</v>
      </c>
      <c r="U46" s="234" t="s">
        <v>275</v>
      </c>
      <c r="V46" s="234" t="s">
        <v>107</v>
      </c>
      <c r="W46" s="239" t="s">
        <v>3954</v>
      </c>
      <c r="X46" s="240" t="s">
        <v>108</v>
      </c>
      <c r="Y46" s="241" t="s">
        <v>109</v>
      </c>
    </row>
    <row r="47" spans="1:25" ht="38.25" x14ac:dyDescent="0.2">
      <c r="A47" s="233">
        <v>46209</v>
      </c>
      <c r="B47" s="234" t="s">
        <v>3914</v>
      </c>
      <c r="C47" s="234" t="s">
        <v>3938</v>
      </c>
      <c r="D47" s="234" t="s">
        <v>161</v>
      </c>
      <c r="E47" s="234" t="s">
        <v>102</v>
      </c>
      <c r="F47" s="234"/>
      <c r="G47" s="235">
        <v>2026</v>
      </c>
      <c r="H47" s="234" t="s">
        <v>656</v>
      </c>
      <c r="I47" s="234" t="str">
        <f t="shared" si="6"/>
        <v>NM</v>
      </c>
      <c r="J47" s="234" t="str">
        <f t="shared" si="7"/>
        <v>NM</v>
      </c>
      <c r="K47" s="236" t="str">
        <f t="shared" si="8"/>
        <v>Mountain</v>
      </c>
      <c r="L47" s="79" t="str">
        <f>INDEX('State '!$A$1:$C$62,MATCH($I47,'State '!$B:$B,0),3)</f>
        <v>Mountain</v>
      </c>
      <c r="M47" s="79" t="str">
        <f>INDEX('State '!$A$1:$C$62,MATCH($J47,'State '!$B:$B,0),3)</f>
        <v>Mountain</v>
      </c>
      <c r="N47" s="234"/>
      <c r="O47" s="237">
        <v>38</v>
      </c>
      <c r="P47" s="235">
        <v>22.1</v>
      </c>
      <c r="Q47" s="238">
        <v>400</v>
      </c>
      <c r="R47" s="236">
        <v>20</v>
      </c>
      <c r="S47" s="234" t="s">
        <v>92</v>
      </c>
      <c r="T47" s="234" t="s">
        <v>93</v>
      </c>
      <c r="U47" s="242" t="s">
        <v>3913</v>
      </c>
      <c r="V47" s="234" t="s">
        <v>107</v>
      </c>
      <c r="W47" s="239" t="s">
        <v>3912</v>
      </c>
      <c r="X47" s="240"/>
      <c r="Y47" s="241" t="s">
        <v>93</v>
      </c>
    </row>
    <row r="48" spans="1:25" ht="76.5" x14ac:dyDescent="0.2">
      <c r="A48" s="45">
        <v>45945</v>
      </c>
      <c r="B48" s="79" t="s">
        <v>286</v>
      </c>
      <c r="C48" s="79" t="s">
        <v>287</v>
      </c>
      <c r="D48" s="79" t="s">
        <v>101</v>
      </c>
      <c r="E48" s="79" t="s">
        <v>126</v>
      </c>
      <c r="F48" s="79"/>
      <c r="G48" s="201">
        <v>2026</v>
      </c>
      <c r="H48" s="79" t="s">
        <v>288</v>
      </c>
      <c r="I48" s="79" t="str">
        <f t="shared" si="6"/>
        <v>NM</v>
      </c>
      <c r="J48" s="79" t="str">
        <f t="shared" si="7"/>
        <v>TX</v>
      </c>
      <c r="K48" s="120" t="str">
        <f t="shared" si="8"/>
        <v>Mountain, South Central</v>
      </c>
      <c r="L48" s="79" t="str">
        <f>INDEX('State '!$A$1:$C$62,MATCH($I48,'State '!$B:$B,0),3)</f>
        <v>Mountain</v>
      </c>
      <c r="M48" s="79" t="str">
        <f>INDEX('State '!$A$1:$C$62,MATCH($J48,'State '!$B:$B,0),3)</f>
        <v>South Central</v>
      </c>
      <c r="N48" s="79"/>
      <c r="O48" s="202"/>
      <c r="P48" s="201"/>
      <c r="Q48" s="203">
        <v>150</v>
      </c>
      <c r="R48" s="120"/>
      <c r="S48" s="79" t="s">
        <v>105</v>
      </c>
      <c r="T48" s="79"/>
      <c r="U48" s="79"/>
      <c r="V48" s="79" t="s">
        <v>95</v>
      </c>
      <c r="W48" s="208" t="s">
        <v>289</v>
      </c>
      <c r="X48" s="46"/>
      <c r="Y48" s="204" t="s">
        <v>290</v>
      </c>
    </row>
    <row r="49" spans="1:25" ht="51" x14ac:dyDescent="0.2">
      <c r="A49" s="233">
        <v>46209</v>
      </c>
      <c r="B49" s="234" t="s">
        <v>291</v>
      </c>
      <c r="C49" s="234" t="s">
        <v>175</v>
      </c>
      <c r="D49" s="234" t="s">
        <v>101</v>
      </c>
      <c r="E49" s="234" t="s">
        <v>126</v>
      </c>
      <c r="F49" s="234"/>
      <c r="G49" s="235">
        <v>2028</v>
      </c>
      <c r="H49" s="234" t="s">
        <v>121</v>
      </c>
      <c r="I49" s="234" t="str">
        <f t="shared" si="6"/>
        <v>TX</v>
      </c>
      <c r="J49" s="234" t="str">
        <f t="shared" si="7"/>
        <v>TX</v>
      </c>
      <c r="K49" s="236" t="str">
        <f t="shared" si="8"/>
        <v>South Central</v>
      </c>
      <c r="L49" s="234" t="str">
        <f>INDEX('State '!$A$1:$C$62,MATCH($I49,'State '!$B:$B,0),3)</f>
        <v>South Central</v>
      </c>
      <c r="M49" s="234" t="str">
        <f>INDEX('State '!$A$1:$C$62,MATCH($J49,'State '!$B:$B,0),3)</f>
        <v>South Central</v>
      </c>
      <c r="N49" s="234"/>
      <c r="O49" s="237"/>
      <c r="P49" s="235">
        <v>450</v>
      </c>
      <c r="Q49" s="238">
        <v>3700</v>
      </c>
      <c r="R49" s="236">
        <v>48</v>
      </c>
      <c r="S49" s="234" t="s">
        <v>105</v>
      </c>
      <c r="T49" s="234"/>
      <c r="U49" s="234"/>
      <c r="V49" s="234" t="s">
        <v>107</v>
      </c>
      <c r="W49" s="239" t="s">
        <v>3955</v>
      </c>
      <c r="X49" s="240" t="s">
        <v>108</v>
      </c>
      <c r="Y49" s="241" t="s">
        <v>147</v>
      </c>
    </row>
    <row r="50" spans="1:25" ht="89.25" x14ac:dyDescent="0.2">
      <c r="A50" s="45">
        <v>45945</v>
      </c>
      <c r="B50" s="79" t="s">
        <v>182</v>
      </c>
      <c r="C50" s="79" t="s">
        <v>183</v>
      </c>
      <c r="D50" s="79" t="s">
        <v>89</v>
      </c>
      <c r="E50" s="79" t="s">
        <v>102</v>
      </c>
      <c r="F50" s="79"/>
      <c r="G50" s="201">
        <v>2030</v>
      </c>
      <c r="H50" s="79" t="s">
        <v>184</v>
      </c>
      <c r="I50" s="79" t="str">
        <f t="shared" si="6"/>
        <v>GA</v>
      </c>
      <c r="J50" s="79" t="str">
        <f t="shared" si="7"/>
        <v>SC</v>
      </c>
      <c r="K50" s="120" t="str">
        <f t="shared" si="8"/>
        <v>Southeast</v>
      </c>
      <c r="L50" s="79" t="str">
        <f>INDEX('State '!$A$1:$C$62,MATCH($I50,'State '!$B:$B,0),3)</f>
        <v>Southeast</v>
      </c>
      <c r="M50" s="79" t="str">
        <f>INDEX('State '!$A$1:$C$62,MATCH($J50,'State '!$B:$B,0),3)</f>
        <v>Southeast</v>
      </c>
      <c r="N50" s="79"/>
      <c r="O50" s="202">
        <v>431</v>
      </c>
      <c r="P50" s="201">
        <v>71</v>
      </c>
      <c r="Q50" s="203">
        <v>325</v>
      </c>
      <c r="R50" s="120">
        <v>30</v>
      </c>
      <c r="S50" s="79" t="s">
        <v>105</v>
      </c>
      <c r="T50" s="79"/>
      <c r="U50" s="79"/>
      <c r="V50" s="79" t="s">
        <v>95</v>
      </c>
      <c r="W50" s="208" t="s">
        <v>185</v>
      </c>
      <c r="X50" s="46"/>
      <c r="Y50" s="204" t="s">
        <v>109</v>
      </c>
    </row>
    <row r="51" spans="1:25" ht="89.25" x14ac:dyDescent="0.2">
      <c r="A51" s="45">
        <v>46139</v>
      </c>
      <c r="B51" s="79" t="s">
        <v>292</v>
      </c>
      <c r="C51" s="79" t="s">
        <v>293</v>
      </c>
      <c r="D51" s="79" t="s">
        <v>89</v>
      </c>
      <c r="E51" s="79" t="s">
        <v>126</v>
      </c>
      <c r="F51" s="79"/>
      <c r="G51" s="201">
        <v>2027</v>
      </c>
      <c r="H51" s="79" t="s">
        <v>170</v>
      </c>
      <c r="I51" s="79" t="str">
        <f t="shared" si="6"/>
        <v>LA</v>
      </c>
      <c r="J51" s="79" t="str">
        <f t="shared" si="7"/>
        <v>LA</v>
      </c>
      <c r="K51" s="120" t="str">
        <f t="shared" si="8"/>
        <v>South Central</v>
      </c>
      <c r="L51" s="79" t="str">
        <f>INDEX('State '!$A$1:$C$62,MATCH($I51,'State '!$B:$B,0),3)</f>
        <v>South Central</v>
      </c>
      <c r="M51" s="79" t="str">
        <f>INDEX('State '!$A$1:$C$62,MATCH($J51,'State '!$B:$B,0),3)</f>
        <v>South Central</v>
      </c>
      <c r="N51" s="79"/>
      <c r="O51" s="202">
        <v>72.8</v>
      </c>
      <c r="P51" s="201">
        <v>0</v>
      </c>
      <c r="Q51" s="203">
        <v>120</v>
      </c>
      <c r="R51" s="120"/>
      <c r="S51" s="79" t="s">
        <v>92</v>
      </c>
      <c r="T51" s="79" t="s">
        <v>93</v>
      </c>
      <c r="U51" s="79" t="s">
        <v>294</v>
      </c>
      <c r="V51" s="79" t="s">
        <v>107</v>
      </c>
      <c r="W51" s="208" t="s">
        <v>295</v>
      </c>
      <c r="X51" s="46" t="s">
        <v>296</v>
      </c>
      <c r="Y51" s="204" t="s">
        <v>109</v>
      </c>
    </row>
    <row r="52" spans="1:25" ht="63.75" x14ac:dyDescent="0.2">
      <c r="A52" s="45">
        <v>46133</v>
      </c>
      <c r="B52" s="79" t="s">
        <v>732</v>
      </c>
      <c r="C52" s="79" t="s">
        <v>733</v>
      </c>
      <c r="D52" s="79" t="s">
        <v>89</v>
      </c>
      <c r="E52" s="79" t="s">
        <v>142</v>
      </c>
      <c r="F52" s="79"/>
      <c r="G52" s="201">
        <v>2028</v>
      </c>
      <c r="H52" s="79" t="s">
        <v>734</v>
      </c>
      <c r="I52" s="79" t="str">
        <f t="shared" si="6"/>
        <v>FL</v>
      </c>
      <c r="J52" s="79" t="str">
        <f t="shared" si="7"/>
        <v>FL</v>
      </c>
      <c r="K52" s="120" t="str">
        <f t="shared" si="8"/>
        <v>Southeast</v>
      </c>
      <c r="L52" s="79" t="str">
        <f>INDEX('State '!$A$1:$C$62,MATCH($I52,'State '!$B:$B,0),3)</f>
        <v>Southeast</v>
      </c>
      <c r="M52" s="79" t="str">
        <f>INDEX('State '!$A$1:$C$62,MATCH($J52,'State '!$B:$B,0),3)</f>
        <v>Southeast</v>
      </c>
      <c r="N52" s="79"/>
      <c r="O52" s="202"/>
      <c r="P52" s="201">
        <v>82</v>
      </c>
      <c r="Q52" s="203">
        <v>550</v>
      </c>
      <c r="R52" s="120"/>
      <c r="S52" s="79" t="s">
        <v>92</v>
      </c>
      <c r="T52" s="79" t="s">
        <v>93</v>
      </c>
      <c r="U52" s="79"/>
      <c r="V52" s="79" t="s">
        <v>107</v>
      </c>
      <c r="W52" s="208" t="s">
        <v>735</v>
      </c>
      <c r="X52" s="46" t="s">
        <v>165</v>
      </c>
      <c r="Y52" s="204" t="s">
        <v>736</v>
      </c>
    </row>
    <row r="53" spans="1:25" ht="102" x14ac:dyDescent="0.2">
      <c r="A53" s="45">
        <v>46133</v>
      </c>
      <c r="B53" s="79" t="s">
        <v>302</v>
      </c>
      <c r="C53" s="79" t="s">
        <v>303</v>
      </c>
      <c r="D53" s="79" t="s">
        <v>101</v>
      </c>
      <c r="E53" s="79" t="s">
        <v>102</v>
      </c>
      <c r="F53" s="79"/>
      <c r="G53" s="201">
        <v>2028</v>
      </c>
      <c r="H53" s="79" t="s">
        <v>288</v>
      </c>
      <c r="I53" s="79" t="str">
        <f t="shared" si="6"/>
        <v>NM</v>
      </c>
      <c r="J53" s="79" t="str">
        <f t="shared" si="7"/>
        <v>TX</v>
      </c>
      <c r="K53" s="120" t="str">
        <f t="shared" si="8"/>
        <v>Mountain, South Central</v>
      </c>
      <c r="L53" s="79" t="str">
        <f>INDEX('State '!$A$1:$C$62,MATCH($I53,'State '!$B:$B,0),3)</f>
        <v>Mountain</v>
      </c>
      <c r="M53" s="79" t="str">
        <f>INDEX('State '!$A$1:$C$62,MATCH($J53,'State '!$B:$B,0),3)</f>
        <v>South Central</v>
      </c>
      <c r="N53" s="79"/>
      <c r="O53" s="202"/>
      <c r="P53" s="201">
        <v>36</v>
      </c>
      <c r="Q53" s="203">
        <v>750</v>
      </c>
      <c r="R53" s="120">
        <v>36</v>
      </c>
      <c r="S53" s="79" t="s">
        <v>92</v>
      </c>
      <c r="T53" s="79" t="s">
        <v>231</v>
      </c>
      <c r="U53" s="79" t="s">
        <v>304</v>
      </c>
      <c r="V53" s="79" t="s">
        <v>95</v>
      </c>
      <c r="W53" s="208" t="s">
        <v>305</v>
      </c>
      <c r="X53" s="46"/>
      <c r="Y53" s="204" t="s">
        <v>306</v>
      </c>
    </row>
    <row r="54" spans="1:25" ht="51" x14ac:dyDescent="0.2">
      <c r="A54" s="45">
        <v>45839</v>
      </c>
      <c r="B54" s="79" t="s">
        <v>307</v>
      </c>
      <c r="C54" s="79" t="s">
        <v>308</v>
      </c>
      <c r="D54" s="79" t="s">
        <v>89</v>
      </c>
      <c r="E54" s="79" t="s">
        <v>132</v>
      </c>
      <c r="F54" s="79"/>
      <c r="G54" s="201">
        <v>2027</v>
      </c>
      <c r="H54" s="79" t="s">
        <v>170</v>
      </c>
      <c r="I54" s="79" t="str">
        <f t="shared" si="6"/>
        <v>LA</v>
      </c>
      <c r="J54" s="79" t="str">
        <f t="shared" si="7"/>
        <v>LA</v>
      </c>
      <c r="K54" s="120" t="str">
        <f t="shared" si="8"/>
        <v>South Central</v>
      </c>
      <c r="L54" s="79" t="str">
        <f>INDEX('State '!$A$1:$C$62,MATCH($I54,'State '!$B:$B,0),3)</f>
        <v>South Central</v>
      </c>
      <c r="M54" s="79" t="str">
        <f>INDEX('State '!$A$1:$C$62,MATCH($J54,'State '!$B:$B,0),3)</f>
        <v>South Central</v>
      </c>
      <c r="N54" s="79"/>
      <c r="O54" s="202"/>
      <c r="P54" s="201">
        <v>39</v>
      </c>
      <c r="Q54" s="203">
        <v>1400</v>
      </c>
      <c r="R54" s="120"/>
      <c r="S54" s="79" t="s">
        <v>92</v>
      </c>
      <c r="T54" s="79" t="s">
        <v>93</v>
      </c>
      <c r="U54" s="79" t="s">
        <v>309</v>
      </c>
      <c r="V54" s="79" t="s">
        <v>107</v>
      </c>
      <c r="W54" s="208" t="s">
        <v>310</v>
      </c>
      <c r="X54" s="46" t="s">
        <v>108</v>
      </c>
      <c r="Y54" s="204" t="s">
        <v>311</v>
      </c>
    </row>
    <row r="55" spans="1:25" ht="63.75" x14ac:dyDescent="0.2">
      <c r="A55" s="233">
        <v>46209</v>
      </c>
      <c r="B55" s="234" t="s">
        <v>3956</v>
      </c>
      <c r="C55" s="234" t="s">
        <v>88</v>
      </c>
      <c r="D55" s="234" t="s">
        <v>89</v>
      </c>
      <c r="E55" s="234" t="s">
        <v>102</v>
      </c>
      <c r="F55" s="234"/>
      <c r="G55" s="235">
        <v>2026</v>
      </c>
      <c r="H55" s="234" t="s">
        <v>170</v>
      </c>
      <c r="I55" s="234" t="str">
        <f t="shared" si="6"/>
        <v>LA</v>
      </c>
      <c r="J55" s="234" t="str">
        <f t="shared" si="7"/>
        <v>LA</v>
      </c>
      <c r="K55" s="236" t="str">
        <f t="shared" si="8"/>
        <v>South Central</v>
      </c>
      <c r="L55" s="234" t="str">
        <f>INDEX('State '!$A$1:$C$62,MATCH($I55,'State '!$B:$B,0),3)</f>
        <v>South Central</v>
      </c>
      <c r="M55" s="234" t="str">
        <f>INDEX('State '!$A$1:$C$62,MATCH($J55,'State '!$B:$B,0),3)</f>
        <v>South Central</v>
      </c>
      <c r="N55" s="234"/>
      <c r="O55" s="237"/>
      <c r="P55" s="235">
        <v>0</v>
      </c>
      <c r="Q55" s="238">
        <v>115</v>
      </c>
      <c r="R55" s="236"/>
      <c r="S55" s="234" t="s">
        <v>92</v>
      </c>
      <c r="T55" s="234" t="s">
        <v>93</v>
      </c>
      <c r="U55" s="242" t="s">
        <v>3891</v>
      </c>
      <c r="V55" s="234" t="s">
        <v>107</v>
      </c>
      <c r="W55" s="239" t="s">
        <v>312</v>
      </c>
      <c r="X55" s="240" t="s">
        <v>108</v>
      </c>
      <c r="Y55" s="241" t="s">
        <v>98</v>
      </c>
    </row>
    <row r="56" spans="1:25" ht="102" x14ac:dyDescent="0.2">
      <c r="A56" s="45">
        <v>46006</v>
      </c>
      <c r="B56" s="79" t="s">
        <v>314</v>
      </c>
      <c r="C56" s="79" t="s">
        <v>315</v>
      </c>
      <c r="D56" s="79" t="s">
        <v>161</v>
      </c>
      <c r="E56" s="79" t="s">
        <v>132</v>
      </c>
      <c r="F56" s="79"/>
      <c r="G56" s="201">
        <v>2027</v>
      </c>
      <c r="H56" s="79" t="s">
        <v>121</v>
      </c>
      <c r="I56" s="79" t="str">
        <f t="shared" si="6"/>
        <v>TX</v>
      </c>
      <c r="J56" s="79" t="str">
        <f t="shared" si="7"/>
        <v>TX</v>
      </c>
      <c r="K56" s="120" t="str">
        <f t="shared" si="8"/>
        <v>South Central</v>
      </c>
      <c r="L56" s="79" t="str">
        <f>INDEX('State '!$A$1:$C$62,MATCH($I56,'State '!$B:$B,0),3)</f>
        <v>South Central</v>
      </c>
      <c r="M56" s="79" t="str">
        <f>INDEX('State '!$A$1:$C$62,MATCH($J56,'State '!$B:$B,0),3)</f>
        <v>South Central</v>
      </c>
      <c r="N56" s="79"/>
      <c r="O56" s="202"/>
      <c r="P56" s="201">
        <v>0.22</v>
      </c>
      <c r="Q56" s="203">
        <v>2600</v>
      </c>
      <c r="R56" s="120">
        <v>42</v>
      </c>
      <c r="S56" s="79" t="s">
        <v>92</v>
      </c>
      <c r="T56" s="79" t="s">
        <v>93</v>
      </c>
      <c r="U56" s="79" t="s">
        <v>316</v>
      </c>
      <c r="V56" s="79" t="s">
        <v>107</v>
      </c>
      <c r="W56" s="208" t="s">
        <v>317</v>
      </c>
      <c r="X56" s="46" t="s">
        <v>108</v>
      </c>
      <c r="Y56" s="204" t="s">
        <v>98</v>
      </c>
    </row>
    <row r="57" spans="1:25" ht="102" x14ac:dyDescent="0.2">
      <c r="A57" s="45">
        <v>46006</v>
      </c>
      <c r="B57" s="79" t="s">
        <v>323</v>
      </c>
      <c r="C57" s="79" t="s">
        <v>324</v>
      </c>
      <c r="D57" s="79" t="s">
        <v>89</v>
      </c>
      <c r="E57" s="79" t="s">
        <v>325</v>
      </c>
      <c r="F57" s="79"/>
      <c r="G57" s="201">
        <v>2028</v>
      </c>
      <c r="H57" s="79" t="s">
        <v>326</v>
      </c>
      <c r="I57" s="79" t="str">
        <f t="shared" si="6"/>
        <v>NV</v>
      </c>
      <c r="J57" s="79" t="str">
        <f t="shared" si="7"/>
        <v>NV</v>
      </c>
      <c r="K57" s="120" t="str">
        <f t="shared" si="8"/>
        <v>Mountain</v>
      </c>
      <c r="L57" s="79" t="str">
        <f>INDEX('State '!$A$1:$C$62,MATCH($I57,'State '!$B:$B,0),3)</f>
        <v>Mountain</v>
      </c>
      <c r="M57" s="79" t="str">
        <f>INDEX('State '!$A$1:$C$62,MATCH($J57,'State '!$B:$B,0),3)</f>
        <v>Mountain</v>
      </c>
      <c r="N57" s="79"/>
      <c r="O57" s="202">
        <v>1700</v>
      </c>
      <c r="P57" s="201">
        <v>0</v>
      </c>
      <c r="Q57" s="203">
        <v>800</v>
      </c>
      <c r="R57" s="120"/>
      <c r="S57" s="79" t="s">
        <v>92</v>
      </c>
      <c r="T57" s="79" t="s">
        <v>93</v>
      </c>
      <c r="U57" s="79" t="s">
        <v>327</v>
      </c>
      <c r="V57" s="79" t="s">
        <v>107</v>
      </c>
      <c r="W57" s="208" t="s">
        <v>328</v>
      </c>
      <c r="X57" s="46"/>
      <c r="Y57" s="204" t="s">
        <v>98</v>
      </c>
    </row>
    <row r="58" spans="1:25" ht="51" x14ac:dyDescent="0.2">
      <c r="A58" s="45">
        <v>45839</v>
      </c>
      <c r="B58" s="79" t="s">
        <v>329</v>
      </c>
      <c r="C58" s="79" t="s">
        <v>330</v>
      </c>
      <c r="D58" s="79" t="s">
        <v>89</v>
      </c>
      <c r="E58" s="79" t="s">
        <v>257</v>
      </c>
      <c r="F58" s="79"/>
      <c r="G58" s="201"/>
      <c r="H58" s="79" t="s">
        <v>331</v>
      </c>
      <c r="I58" s="79" t="str">
        <f t="shared" si="6"/>
        <v>PA</v>
      </c>
      <c r="J58" s="79" t="str">
        <f t="shared" si="7"/>
        <v>PA</v>
      </c>
      <c r="K58" s="120" t="str">
        <f t="shared" si="8"/>
        <v>Northeast</v>
      </c>
      <c r="L58" s="79" t="str">
        <f>INDEX('State '!$A$1:$C$62,MATCH($I58,'State '!$B:$B,0),3)</f>
        <v>Northeast</v>
      </c>
      <c r="M58" s="79" t="str">
        <f>INDEX('State '!$A$1:$C$62,MATCH($J58,'State '!$B:$B,0),3)</f>
        <v>Northeast</v>
      </c>
      <c r="N58" s="79"/>
      <c r="O58" s="202"/>
      <c r="P58" s="201"/>
      <c r="Q58" s="203">
        <v>475</v>
      </c>
      <c r="R58" s="120"/>
      <c r="S58" s="79" t="s">
        <v>92</v>
      </c>
      <c r="T58" s="79" t="s">
        <v>93</v>
      </c>
      <c r="U58" s="79" t="s">
        <v>332</v>
      </c>
      <c r="V58" s="79" t="s">
        <v>107</v>
      </c>
      <c r="W58" s="208" t="s">
        <v>333</v>
      </c>
      <c r="X58" s="46" t="s">
        <v>334</v>
      </c>
      <c r="Y58" s="204"/>
    </row>
    <row r="59" spans="1:25" ht="63.75" x14ac:dyDescent="0.2">
      <c r="A59" s="45">
        <v>46133</v>
      </c>
      <c r="B59" s="79" t="s">
        <v>683</v>
      </c>
      <c r="C59" s="79" t="s">
        <v>619</v>
      </c>
      <c r="D59" s="79" t="s">
        <v>89</v>
      </c>
      <c r="E59" s="79" t="s">
        <v>102</v>
      </c>
      <c r="F59" s="79"/>
      <c r="G59" s="201">
        <v>2026</v>
      </c>
      <c r="H59" s="79" t="s">
        <v>656</v>
      </c>
      <c r="I59" s="79" t="str">
        <f t="shared" si="6"/>
        <v>NM</v>
      </c>
      <c r="J59" s="79" t="str">
        <f t="shared" si="7"/>
        <v>NM</v>
      </c>
      <c r="K59" s="120" t="str">
        <f t="shared" si="8"/>
        <v>Mountain</v>
      </c>
      <c r="L59" s="79" t="str">
        <f>INDEX('State '!$A$1:$C$62,MATCH($I59,'State '!$B:$B,0),3)</f>
        <v>Mountain</v>
      </c>
      <c r="M59" s="79" t="str">
        <f>INDEX('State '!$A$1:$C$62,MATCH($J59,'State '!$B:$B,0),3)</f>
        <v>Mountain</v>
      </c>
      <c r="N59" s="79"/>
      <c r="O59" s="202">
        <v>60</v>
      </c>
      <c r="P59" s="201">
        <v>17</v>
      </c>
      <c r="Q59" s="203">
        <v>400</v>
      </c>
      <c r="R59" s="120">
        <v>24</v>
      </c>
      <c r="S59" s="79" t="s">
        <v>105</v>
      </c>
      <c r="T59" s="79" t="s">
        <v>93</v>
      </c>
      <c r="U59" s="79" t="s">
        <v>684</v>
      </c>
      <c r="V59" s="79" t="s">
        <v>107</v>
      </c>
      <c r="W59" s="208" t="s">
        <v>685</v>
      </c>
      <c r="X59" s="46" t="s">
        <v>686</v>
      </c>
      <c r="Y59" s="204" t="s">
        <v>687</v>
      </c>
    </row>
    <row r="60" spans="1:25" ht="114.75" x14ac:dyDescent="0.2">
      <c r="A60" s="233">
        <v>46203</v>
      </c>
      <c r="B60" s="234" t="s">
        <v>335</v>
      </c>
      <c r="C60" s="234" t="s">
        <v>336</v>
      </c>
      <c r="D60" s="234" t="s">
        <v>89</v>
      </c>
      <c r="E60" s="234" t="s">
        <v>102</v>
      </c>
      <c r="F60" s="234"/>
      <c r="G60" s="235">
        <v>2028</v>
      </c>
      <c r="H60" s="234" t="s">
        <v>337</v>
      </c>
      <c r="I60" s="234" t="str">
        <f t="shared" si="6"/>
        <v>WI</v>
      </c>
      <c r="J60" s="234" t="str">
        <f t="shared" si="7"/>
        <v>IL</v>
      </c>
      <c r="K60" s="236" t="str">
        <f t="shared" si="8"/>
        <v>Midwest</v>
      </c>
      <c r="L60" s="234" t="str">
        <f>INDEX('State '!$A$1:$C$62,MATCH($I60,'State '!$B:$B,0),3)</f>
        <v>Midwest</v>
      </c>
      <c r="M60" s="234" t="str">
        <f>INDEX('State '!$A$1:$C$62,MATCH($J60,'State '!$B:$B,0),3)</f>
        <v>Midwest</v>
      </c>
      <c r="N60" s="234"/>
      <c r="O60" s="237"/>
      <c r="P60" s="235">
        <v>68</v>
      </c>
      <c r="Q60" s="238">
        <v>537</v>
      </c>
      <c r="R60" s="236">
        <v>36</v>
      </c>
      <c r="S60" s="234" t="s">
        <v>92</v>
      </c>
      <c r="T60" s="234"/>
      <c r="U60" s="243" t="s">
        <v>3896</v>
      </c>
      <c r="V60" s="234" t="s">
        <v>95</v>
      </c>
      <c r="W60" s="239" t="s">
        <v>3957</v>
      </c>
      <c r="X60" s="240"/>
      <c r="Y60" s="241" t="s">
        <v>147</v>
      </c>
    </row>
    <row r="61" spans="1:25" ht="76.5" x14ac:dyDescent="0.2">
      <c r="A61" s="219">
        <v>46209</v>
      </c>
      <c r="B61" s="220" t="s">
        <v>338</v>
      </c>
      <c r="C61" s="220" t="s">
        <v>339</v>
      </c>
      <c r="D61" s="220" t="s">
        <v>89</v>
      </c>
      <c r="E61" s="220" t="s">
        <v>3916</v>
      </c>
      <c r="F61" s="220"/>
      <c r="G61" s="222">
        <v>2026</v>
      </c>
      <c r="H61" s="220" t="s">
        <v>121</v>
      </c>
      <c r="I61" s="220" t="str">
        <f t="shared" si="6"/>
        <v>TX</v>
      </c>
      <c r="J61" s="220" t="str">
        <f t="shared" si="7"/>
        <v>TX</v>
      </c>
      <c r="K61" s="223" t="str">
        <f t="shared" si="8"/>
        <v>South Central</v>
      </c>
      <c r="L61" s="220" t="str">
        <f>INDEX('State '!$A$1:$C$62,MATCH($I61,'State '!$B:$B,0),3)</f>
        <v>South Central</v>
      </c>
      <c r="M61" s="220" t="str">
        <f>INDEX('State '!$A$1:$C$62,MATCH($J61,'State '!$B:$B,0),3)</f>
        <v>South Central</v>
      </c>
      <c r="N61" s="220"/>
      <c r="O61" s="224">
        <v>455</v>
      </c>
      <c r="P61" s="222"/>
      <c r="Q61" s="225">
        <v>570</v>
      </c>
      <c r="R61" s="223"/>
      <c r="S61" s="220" t="s">
        <v>105</v>
      </c>
      <c r="T61" s="220" t="s">
        <v>122</v>
      </c>
      <c r="U61" s="220"/>
      <c r="V61" s="220" t="s">
        <v>107</v>
      </c>
      <c r="W61" s="228" t="s">
        <v>340</v>
      </c>
      <c r="X61" s="226" t="s">
        <v>108</v>
      </c>
      <c r="Y61" s="227" t="s">
        <v>341</v>
      </c>
    </row>
    <row r="62" spans="1:25" ht="76.5" x14ac:dyDescent="0.2">
      <c r="A62" s="45">
        <v>46133</v>
      </c>
      <c r="B62" s="79" t="s">
        <v>342</v>
      </c>
      <c r="C62" s="79" t="s">
        <v>343</v>
      </c>
      <c r="D62" s="79" t="s">
        <v>89</v>
      </c>
      <c r="E62" s="79" t="s">
        <v>132</v>
      </c>
      <c r="F62" s="79"/>
      <c r="G62" s="201">
        <v>2027</v>
      </c>
      <c r="H62" s="79" t="s">
        <v>344</v>
      </c>
      <c r="I62" s="79" t="str">
        <f t="shared" si="6"/>
        <v>IL</v>
      </c>
      <c r="J62" s="79" t="str">
        <f t="shared" si="7"/>
        <v>WI</v>
      </c>
      <c r="K62" s="120" t="str">
        <f t="shared" si="8"/>
        <v>Midwest</v>
      </c>
      <c r="L62" s="79" t="str">
        <f>INDEX('State '!$A$1:$C$62,MATCH($I62,'State '!$B:$B,0),3)</f>
        <v>Midwest</v>
      </c>
      <c r="M62" s="79" t="str">
        <f>INDEX('State '!$A$1:$C$62,MATCH($J62,'State '!$B:$B,0),3)</f>
        <v>Midwest</v>
      </c>
      <c r="N62" s="79"/>
      <c r="O62" s="202">
        <v>902</v>
      </c>
      <c r="P62" s="201">
        <v>69</v>
      </c>
      <c r="Q62" s="203">
        <v>473</v>
      </c>
      <c r="R62" s="120" t="s">
        <v>345</v>
      </c>
      <c r="S62" s="79" t="s">
        <v>92</v>
      </c>
      <c r="T62" s="79" t="s">
        <v>93</v>
      </c>
      <c r="U62" s="79" t="s">
        <v>346</v>
      </c>
      <c r="V62" s="79" t="s">
        <v>95</v>
      </c>
      <c r="W62" s="208" t="s">
        <v>347</v>
      </c>
      <c r="X62" s="46" t="s">
        <v>202</v>
      </c>
      <c r="Y62" s="204" t="s">
        <v>109</v>
      </c>
    </row>
    <row r="63" spans="1:25" ht="63.75" x14ac:dyDescent="0.2">
      <c r="A63" s="233">
        <v>46225</v>
      </c>
      <c r="B63" s="234" t="s">
        <v>348</v>
      </c>
      <c r="C63" s="234" t="s">
        <v>88</v>
      </c>
      <c r="D63" s="234" t="s">
        <v>89</v>
      </c>
      <c r="E63" s="234" t="s">
        <v>257</v>
      </c>
      <c r="F63" s="234"/>
      <c r="G63" s="235">
        <v>2027</v>
      </c>
      <c r="H63" s="234" t="s">
        <v>349</v>
      </c>
      <c r="I63" s="234" t="str">
        <f t="shared" si="6"/>
        <v>AL</v>
      </c>
      <c r="J63" s="234" t="str">
        <f t="shared" si="7"/>
        <v>AL</v>
      </c>
      <c r="K63" s="236" t="str">
        <f t="shared" si="8"/>
        <v>South Central</v>
      </c>
      <c r="L63" s="234" t="str">
        <f>INDEX('State '!$A$1:$C$62,MATCH($I63,'State '!$B:$B,0),3)</f>
        <v>South Central</v>
      </c>
      <c r="M63" s="234" t="str">
        <f>INDEX('State '!$A$1:$C$62,MATCH($J63,'State '!$B:$B,0),3)</f>
        <v>South Central</v>
      </c>
      <c r="N63" s="234"/>
      <c r="O63" s="237">
        <v>15</v>
      </c>
      <c r="P63" s="235">
        <v>13</v>
      </c>
      <c r="Q63" s="238">
        <v>106</v>
      </c>
      <c r="R63" s="236">
        <v>42</v>
      </c>
      <c r="S63" s="234" t="s">
        <v>92</v>
      </c>
      <c r="T63" s="234" t="s">
        <v>93</v>
      </c>
      <c r="U63" s="234" t="s">
        <v>350</v>
      </c>
      <c r="V63" s="234" t="s">
        <v>107</v>
      </c>
      <c r="W63" s="239" t="s">
        <v>3958</v>
      </c>
      <c r="X63" s="240"/>
      <c r="Y63" s="241" t="s">
        <v>351</v>
      </c>
    </row>
    <row r="64" spans="1:25" ht="76.5" x14ac:dyDescent="0.2">
      <c r="A64" s="45">
        <v>45586</v>
      </c>
      <c r="B64" s="79" t="s">
        <v>352</v>
      </c>
      <c r="C64" s="79" t="s">
        <v>353</v>
      </c>
      <c r="D64" s="79" t="s">
        <v>89</v>
      </c>
      <c r="E64" s="79" t="s">
        <v>132</v>
      </c>
      <c r="F64" s="79"/>
      <c r="G64" s="201">
        <v>2027</v>
      </c>
      <c r="H64" s="79" t="s">
        <v>170</v>
      </c>
      <c r="I64" s="79" t="str">
        <f t="shared" si="6"/>
        <v>LA</v>
      </c>
      <c r="J64" s="79" t="str">
        <f t="shared" si="7"/>
        <v>LA</v>
      </c>
      <c r="K64" s="120" t="str">
        <f t="shared" si="8"/>
        <v>South Central</v>
      </c>
      <c r="L64" s="79" t="str">
        <f>INDEX('State '!$A$1:$C$62,MATCH($I64,'State '!$B:$B,0),3)</f>
        <v>South Central</v>
      </c>
      <c r="M64" s="79" t="str">
        <f>INDEX('State '!$A$1:$C$62,MATCH($J64,'State '!$B:$B,0),3)</f>
        <v>South Central</v>
      </c>
      <c r="N64" s="79"/>
      <c r="O64" s="202">
        <v>90</v>
      </c>
      <c r="P64" s="201">
        <v>0</v>
      </c>
      <c r="Q64" s="203">
        <v>1079</v>
      </c>
      <c r="R64" s="120"/>
      <c r="S64" s="79" t="s">
        <v>92</v>
      </c>
      <c r="T64" s="79" t="s">
        <v>93</v>
      </c>
      <c r="U64" s="79" t="s">
        <v>354</v>
      </c>
      <c r="V64" s="79" t="s">
        <v>107</v>
      </c>
      <c r="W64" s="208" t="s">
        <v>355</v>
      </c>
      <c r="X64" s="46" t="s">
        <v>108</v>
      </c>
      <c r="Y64" s="204" t="s">
        <v>109</v>
      </c>
    </row>
    <row r="65" spans="1:25" ht="102" x14ac:dyDescent="0.2">
      <c r="A65" s="45">
        <v>46213</v>
      </c>
      <c r="B65" s="79" t="s">
        <v>356</v>
      </c>
      <c r="C65" s="79" t="s">
        <v>357</v>
      </c>
      <c r="D65" s="79" t="s">
        <v>101</v>
      </c>
      <c r="E65" s="79" t="s">
        <v>3783</v>
      </c>
      <c r="F65" s="79"/>
      <c r="G65" s="201">
        <v>2026</v>
      </c>
      <c r="H65" s="79" t="s">
        <v>121</v>
      </c>
      <c r="I65" s="79" t="str">
        <f t="shared" ref="I65:I96" si="9">LEFT($H65,2)</f>
        <v>TX</v>
      </c>
      <c r="J65" s="79" t="str">
        <f t="shared" ref="J65:J92" si="10">RIGHT($H65,2)</f>
        <v>TX</v>
      </c>
      <c r="K65" s="120" t="str">
        <f t="shared" ref="K65:K96" si="11">IF($L65=$M65,L65,CONCATENATE($L65,", ",IF(ISBLANK(N65),"",CONCATENATE(N65,", ")),$M65))</f>
        <v>South Central</v>
      </c>
      <c r="L65" s="79" t="str">
        <f>INDEX('State '!$A$1:$C$62,MATCH($I65,'State '!$B:$B,0),3)</f>
        <v>South Central</v>
      </c>
      <c r="M65" s="79" t="str">
        <f>INDEX('State '!$A$1:$C$62,MATCH($J65,'State '!$B:$B,0),3)</f>
        <v>South Central</v>
      </c>
      <c r="N65" s="79"/>
      <c r="O65" s="202">
        <v>2700</v>
      </c>
      <c r="P65" s="201">
        <v>442</v>
      </c>
      <c r="Q65" s="203">
        <v>2200</v>
      </c>
      <c r="R65" s="120">
        <v>42</v>
      </c>
      <c r="S65" s="79" t="s">
        <v>105</v>
      </c>
      <c r="T65" s="79" t="s">
        <v>122</v>
      </c>
      <c r="U65" s="79" t="s">
        <v>3937</v>
      </c>
      <c r="V65" s="79" t="s">
        <v>107</v>
      </c>
      <c r="W65" s="208" t="s">
        <v>3960</v>
      </c>
      <c r="X65" s="46" t="s">
        <v>358</v>
      </c>
      <c r="Y65" s="204" t="s">
        <v>147</v>
      </c>
    </row>
    <row r="66" spans="1:25" ht="38.25" x14ac:dyDescent="0.2">
      <c r="A66" s="233">
        <v>46232</v>
      </c>
      <c r="B66" s="234" t="s">
        <v>359</v>
      </c>
      <c r="C66" s="242" t="s">
        <v>3962</v>
      </c>
      <c r="D66" s="234" t="s">
        <v>89</v>
      </c>
      <c r="E66" s="242" t="s">
        <v>3961</v>
      </c>
      <c r="F66" s="234"/>
      <c r="G66" s="235">
        <v>2026</v>
      </c>
      <c r="H66" s="234" t="s">
        <v>361</v>
      </c>
      <c r="I66" s="234" t="str">
        <f t="shared" si="9"/>
        <v>WA</v>
      </c>
      <c r="J66" s="234" t="str">
        <f t="shared" si="10"/>
        <v>WA</v>
      </c>
      <c r="K66" s="236" t="str">
        <f t="shared" si="11"/>
        <v>Pacific</v>
      </c>
      <c r="L66" s="234" t="str">
        <f>INDEX('[1]State '!$A$1:$C$62,MATCH($I66,'[1]State '!$B:$B,0),3)</f>
        <v>Pacific</v>
      </c>
      <c r="M66" s="234" t="str">
        <f>INDEX('[1]State '!$A$1:$C$62,MATCH($J66,'[1]State '!$B:$B,0),3)</f>
        <v>Pacific</v>
      </c>
      <c r="N66" s="234"/>
      <c r="O66" s="237">
        <v>26.5</v>
      </c>
      <c r="P66" s="235">
        <v>0</v>
      </c>
      <c r="Q66" s="238">
        <v>87</v>
      </c>
      <c r="R66" s="236"/>
      <c r="S66" s="234" t="s">
        <v>105</v>
      </c>
      <c r="T66" s="234" t="s">
        <v>93</v>
      </c>
      <c r="U66" s="234" t="s">
        <v>3917</v>
      </c>
      <c r="V66" s="234" t="s">
        <v>107</v>
      </c>
      <c r="W66" s="239" t="s">
        <v>3959</v>
      </c>
      <c r="X66" s="240"/>
      <c r="Y66" s="241" t="s">
        <v>313</v>
      </c>
    </row>
    <row r="67" spans="1:25" ht="51" x14ac:dyDescent="0.2">
      <c r="A67" s="45">
        <v>46133</v>
      </c>
      <c r="B67" s="79" t="s">
        <v>362</v>
      </c>
      <c r="C67" s="79" t="s">
        <v>363</v>
      </c>
      <c r="D67" s="79" t="s">
        <v>101</v>
      </c>
      <c r="E67" s="79" t="s">
        <v>132</v>
      </c>
      <c r="F67" s="79"/>
      <c r="G67" s="201">
        <v>2029</v>
      </c>
      <c r="H67" s="79" t="s">
        <v>150</v>
      </c>
      <c r="I67" s="79" t="str">
        <f t="shared" si="9"/>
        <v>ND</v>
      </c>
      <c r="J67" s="79" t="str">
        <f t="shared" si="10"/>
        <v>ND</v>
      </c>
      <c r="K67" s="120" t="str">
        <f t="shared" si="11"/>
        <v>Mountain</v>
      </c>
      <c r="L67" s="79" t="str">
        <f>INDEX('State '!$A$1:$C$62,MATCH($I67,'State '!$B:$B,0),3)</f>
        <v>Mountain</v>
      </c>
      <c r="M67" s="79" t="str">
        <f>INDEX('State '!$A$1:$C$62,MATCH($J67,'State '!$B:$B,0),3)</f>
        <v>Mountain</v>
      </c>
      <c r="N67" s="79"/>
      <c r="O67" s="202"/>
      <c r="P67" s="201">
        <v>344</v>
      </c>
      <c r="Q67" s="203">
        <v>1100</v>
      </c>
      <c r="R67" s="120">
        <v>36</v>
      </c>
      <c r="S67" s="79" t="s">
        <v>105</v>
      </c>
      <c r="T67" s="79"/>
      <c r="U67" s="79"/>
      <c r="V67" s="79" t="s">
        <v>107</v>
      </c>
      <c r="W67" s="208" t="s">
        <v>364</v>
      </c>
      <c r="X67" s="46"/>
      <c r="Y67" s="204" t="s">
        <v>365</v>
      </c>
    </row>
    <row r="68" spans="1:25" ht="89.25" x14ac:dyDescent="0.2">
      <c r="A68" s="213">
        <v>46139</v>
      </c>
      <c r="B68" s="79" t="s">
        <v>366</v>
      </c>
      <c r="C68" s="79" t="s">
        <v>367</v>
      </c>
      <c r="D68" s="79" t="s">
        <v>89</v>
      </c>
      <c r="E68" s="79" t="s">
        <v>132</v>
      </c>
      <c r="F68" s="79"/>
      <c r="G68" s="201">
        <v>2028</v>
      </c>
      <c r="H68" s="79" t="s">
        <v>368</v>
      </c>
      <c r="I68" s="79" t="str">
        <f t="shared" si="9"/>
        <v>NY</v>
      </c>
      <c r="J68" s="79" t="str">
        <f t="shared" si="10"/>
        <v>CT</v>
      </c>
      <c r="K68" s="120" t="str">
        <f t="shared" si="11"/>
        <v>Northeast</v>
      </c>
      <c r="L68" s="79" t="str">
        <f>INDEX('State '!$A$1:$C$62,MATCH($I68,'State '!$B:$B,0),3)</f>
        <v>Northeast</v>
      </c>
      <c r="M68" s="79" t="str">
        <f>INDEX('State '!$A$1:$C$62,MATCH($J68,'State '!$B:$B,0),3)</f>
        <v>Northeast</v>
      </c>
      <c r="N68" s="79"/>
      <c r="O68" s="202">
        <v>272</v>
      </c>
      <c r="P68" s="201">
        <v>0</v>
      </c>
      <c r="Q68" s="203">
        <v>125</v>
      </c>
      <c r="R68" s="120"/>
      <c r="S68" s="79" t="s">
        <v>92</v>
      </c>
      <c r="T68" s="79" t="s">
        <v>93</v>
      </c>
      <c r="U68" s="79" t="s">
        <v>369</v>
      </c>
      <c r="V68" s="79" t="s">
        <v>95</v>
      </c>
      <c r="W68" s="208" t="s">
        <v>370</v>
      </c>
      <c r="X68" s="46" t="s">
        <v>202</v>
      </c>
      <c r="Y68" s="204" t="s">
        <v>371</v>
      </c>
    </row>
    <row r="69" spans="1:25" ht="102" x14ac:dyDescent="0.2">
      <c r="A69" s="45">
        <v>46232</v>
      </c>
      <c r="B69" s="79" t="s">
        <v>3963</v>
      </c>
      <c r="C69" s="79" t="s">
        <v>372</v>
      </c>
      <c r="D69" s="79" t="s">
        <v>89</v>
      </c>
      <c r="E69" s="79" t="s">
        <v>132</v>
      </c>
      <c r="F69" s="79"/>
      <c r="G69" s="201">
        <v>2028</v>
      </c>
      <c r="H69" s="79" t="s">
        <v>373</v>
      </c>
      <c r="I69" s="79" t="str">
        <f t="shared" si="9"/>
        <v>OR</v>
      </c>
      <c r="J69" s="79" t="str">
        <f t="shared" si="10"/>
        <v>WA</v>
      </c>
      <c r="K69" s="120" t="str">
        <f t="shared" si="11"/>
        <v>Pacific</v>
      </c>
      <c r="L69" s="79" t="str">
        <f>INDEX('State '!$A$1:$C$62,MATCH($I69,'State '!$B:$B,0),3)</f>
        <v>Pacific</v>
      </c>
      <c r="M69" s="79" t="str">
        <f>INDEX('State '!$A$1:$C$62,MATCH($J69,'State '!$B:$B,0),3)</f>
        <v>Pacific</v>
      </c>
      <c r="N69" s="79"/>
      <c r="O69" s="202"/>
      <c r="P69" s="201">
        <v>18</v>
      </c>
      <c r="Q69" s="203">
        <v>183</v>
      </c>
      <c r="R69" s="120"/>
      <c r="S69" s="79" t="s">
        <v>92</v>
      </c>
      <c r="T69" s="79" t="s">
        <v>93</v>
      </c>
      <c r="U69" s="79" t="s">
        <v>374</v>
      </c>
      <c r="V69" s="79" t="s">
        <v>95</v>
      </c>
      <c r="W69" s="212" t="s">
        <v>3964</v>
      </c>
      <c r="X69" s="46"/>
      <c r="Y69" s="204" t="s">
        <v>375</v>
      </c>
    </row>
    <row r="70" spans="1:25" ht="38.25" x14ac:dyDescent="0.2">
      <c r="A70" s="45">
        <v>46227</v>
      </c>
      <c r="B70" s="79" t="s">
        <v>376</v>
      </c>
      <c r="C70" s="79" t="s">
        <v>377</v>
      </c>
      <c r="D70" s="79" t="s">
        <v>89</v>
      </c>
      <c r="E70" s="79" t="s">
        <v>102</v>
      </c>
      <c r="F70" s="79"/>
      <c r="G70" s="201">
        <v>2029</v>
      </c>
      <c r="H70" s="79" t="s">
        <v>378</v>
      </c>
      <c r="I70" s="79" t="str">
        <f t="shared" si="9"/>
        <v>MS</v>
      </c>
      <c r="J70" s="79" t="str">
        <f t="shared" si="10"/>
        <v>MS</v>
      </c>
      <c r="K70" s="120" t="str">
        <f t="shared" si="11"/>
        <v>South Central</v>
      </c>
      <c r="L70" s="79" t="str">
        <f>INDEX('State '!$A$1:$C$62,MATCH($I70,'State '!$B:$B,0),3)</f>
        <v>South Central</v>
      </c>
      <c r="M70" s="79" t="str">
        <f>INDEX('State '!$A$1:$C$62,MATCH($J70,'State '!$B:$B,0),3)</f>
        <v>South Central</v>
      </c>
      <c r="N70" s="79"/>
      <c r="O70" s="202"/>
      <c r="P70" s="201">
        <v>112</v>
      </c>
      <c r="Q70" s="203">
        <v>1180</v>
      </c>
      <c r="R70" s="120">
        <v>36</v>
      </c>
      <c r="S70" s="79" t="s">
        <v>92</v>
      </c>
      <c r="T70" s="79" t="s">
        <v>93</v>
      </c>
      <c r="U70" s="79" t="s">
        <v>379</v>
      </c>
      <c r="V70" s="79" t="s">
        <v>107</v>
      </c>
      <c r="W70" s="216" t="s">
        <v>3965</v>
      </c>
      <c r="X70" s="46" t="s">
        <v>172</v>
      </c>
      <c r="Y70" s="204" t="s">
        <v>380</v>
      </c>
    </row>
    <row r="71" spans="1:25" ht="76.5" x14ac:dyDescent="0.2">
      <c r="A71" s="45">
        <v>45839</v>
      </c>
      <c r="B71" s="79" t="s">
        <v>381</v>
      </c>
      <c r="C71" s="79" t="s">
        <v>382</v>
      </c>
      <c r="D71" s="79" t="s">
        <v>383</v>
      </c>
      <c r="E71" s="79" t="s">
        <v>132</v>
      </c>
      <c r="F71" s="79"/>
      <c r="G71" s="201">
        <v>2029</v>
      </c>
      <c r="H71" s="79" t="s">
        <v>170</v>
      </c>
      <c r="I71" s="79" t="str">
        <f t="shared" si="9"/>
        <v>LA</v>
      </c>
      <c r="J71" s="79" t="str">
        <f t="shared" si="10"/>
        <v>LA</v>
      </c>
      <c r="K71" s="120" t="str">
        <f t="shared" si="11"/>
        <v>South Central</v>
      </c>
      <c r="L71" s="79" t="str">
        <f>INDEX('State '!$A$1:$C$62,MATCH($I71,'State '!$B:$B,0),3)</f>
        <v>South Central</v>
      </c>
      <c r="M71" s="79" t="str">
        <f>INDEX('State '!$A$1:$C$62,MATCH($J71,'State '!$B:$B,0),3)</f>
        <v>South Central</v>
      </c>
      <c r="N71" s="79"/>
      <c r="O71" s="202">
        <v>202</v>
      </c>
      <c r="P71" s="201">
        <v>0</v>
      </c>
      <c r="Q71" s="203">
        <v>1362</v>
      </c>
      <c r="R71" s="120"/>
      <c r="S71" s="79" t="s">
        <v>92</v>
      </c>
      <c r="T71" s="79" t="s">
        <v>93</v>
      </c>
      <c r="U71" s="79" t="s">
        <v>384</v>
      </c>
      <c r="V71" s="79" t="s">
        <v>107</v>
      </c>
      <c r="W71" s="208" t="s">
        <v>385</v>
      </c>
      <c r="X71" s="46" t="s">
        <v>108</v>
      </c>
      <c r="Y71" s="204" t="s">
        <v>93</v>
      </c>
    </row>
    <row r="72" spans="1:25" ht="63.75" x14ac:dyDescent="0.2">
      <c r="A72" s="45">
        <v>46133</v>
      </c>
      <c r="B72" s="79" t="s">
        <v>728</v>
      </c>
      <c r="C72" s="79" t="s">
        <v>729</v>
      </c>
      <c r="D72" s="79" t="s">
        <v>89</v>
      </c>
      <c r="E72" s="79" t="s">
        <v>102</v>
      </c>
      <c r="F72" s="79"/>
      <c r="G72" s="201">
        <v>2028</v>
      </c>
      <c r="H72" s="79" t="s">
        <v>378</v>
      </c>
      <c r="I72" s="79" t="str">
        <f t="shared" si="9"/>
        <v>MS</v>
      </c>
      <c r="J72" s="79" t="str">
        <f t="shared" si="10"/>
        <v>MS</v>
      </c>
      <c r="K72" s="120" t="str">
        <f t="shared" si="11"/>
        <v>South Central</v>
      </c>
      <c r="L72" s="79" t="str">
        <f>INDEX('State '!$A$1:$C$62,MATCH($I72,'State '!$B:$B,0),3)</f>
        <v>South Central</v>
      </c>
      <c r="M72" s="79" t="str">
        <f>INDEX('State '!$A$1:$C$62,MATCH($J72,'State '!$B:$B,0),3)</f>
        <v>South Central</v>
      </c>
      <c r="N72" s="79"/>
      <c r="O72" s="202">
        <v>131</v>
      </c>
      <c r="P72" s="201">
        <v>11.8</v>
      </c>
      <c r="Q72" s="203">
        <v>125</v>
      </c>
      <c r="R72" s="120">
        <v>36</v>
      </c>
      <c r="S72" s="79" t="s">
        <v>92</v>
      </c>
      <c r="T72" s="79" t="s">
        <v>93</v>
      </c>
      <c r="U72" s="79" t="s">
        <v>730</v>
      </c>
      <c r="V72" s="79" t="s">
        <v>107</v>
      </c>
      <c r="W72" s="208" t="s">
        <v>731</v>
      </c>
      <c r="X72" s="46" t="s">
        <v>165</v>
      </c>
      <c r="Y72" s="204" t="s">
        <v>109</v>
      </c>
    </row>
    <row r="73" spans="1:25" ht="63.75" x14ac:dyDescent="0.2">
      <c r="A73" s="45">
        <v>46133</v>
      </c>
      <c r="B73" s="79" t="s">
        <v>750</v>
      </c>
      <c r="C73" s="79" t="s">
        <v>751</v>
      </c>
      <c r="D73" s="79" t="s">
        <v>89</v>
      </c>
      <c r="E73" s="79" t="s">
        <v>102</v>
      </c>
      <c r="F73" s="79"/>
      <c r="G73" s="201">
        <v>2028</v>
      </c>
      <c r="H73" s="79" t="s">
        <v>150</v>
      </c>
      <c r="I73" s="79" t="str">
        <f t="shared" si="9"/>
        <v>ND</v>
      </c>
      <c r="J73" s="79" t="str">
        <f t="shared" si="10"/>
        <v>ND</v>
      </c>
      <c r="K73" s="120" t="str">
        <f t="shared" si="11"/>
        <v>Mountain</v>
      </c>
      <c r="L73" s="79" t="str">
        <f>INDEX('State '!$A$1:$C$62,MATCH($I73,'State '!$B:$B,0),3)</f>
        <v>Mountain</v>
      </c>
      <c r="M73" s="79" t="str">
        <f>INDEX('State '!$A$1:$C$62,MATCH($J73,'State '!$B:$B,0),3)</f>
        <v>Mountain</v>
      </c>
      <c r="N73" s="79"/>
      <c r="O73" s="202">
        <v>68</v>
      </c>
      <c r="P73" s="201">
        <v>17</v>
      </c>
      <c r="Q73" s="203">
        <v>190</v>
      </c>
      <c r="R73" s="120">
        <v>24</v>
      </c>
      <c r="S73" s="79" t="s">
        <v>92</v>
      </c>
      <c r="T73" s="79" t="s">
        <v>93</v>
      </c>
      <c r="U73" s="79" t="s">
        <v>752</v>
      </c>
      <c r="V73" s="79" t="s">
        <v>107</v>
      </c>
      <c r="W73" s="208" t="s">
        <v>753</v>
      </c>
      <c r="X73" s="46" t="s">
        <v>165</v>
      </c>
      <c r="Y73" s="204" t="s">
        <v>109</v>
      </c>
    </row>
    <row r="74" spans="1:25" ht="76.5" x14ac:dyDescent="0.2">
      <c r="A74" s="45">
        <v>45839</v>
      </c>
      <c r="B74" s="79" t="s">
        <v>386</v>
      </c>
      <c r="C74" s="79" t="s">
        <v>387</v>
      </c>
      <c r="D74" s="79" t="s">
        <v>89</v>
      </c>
      <c r="E74" s="79" t="s">
        <v>132</v>
      </c>
      <c r="F74" s="79"/>
      <c r="G74" s="201">
        <v>2027</v>
      </c>
      <c r="H74" s="79" t="s">
        <v>170</v>
      </c>
      <c r="I74" s="79" t="str">
        <f t="shared" si="9"/>
        <v>LA</v>
      </c>
      <c r="J74" s="79" t="str">
        <f t="shared" si="10"/>
        <v>LA</v>
      </c>
      <c r="K74" s="120" t="str">
        <f t="shared" si="11"/>
        <v>South Central</v>
      </c>
      <c r="L74" s="79" t="str">
        <f>INDEX('State '!$A$1:$C$62,MATCH($I74,'State '!$B:$B,0),3)</f>
        <v>South Central</v>
      </c>
      <c r="M74" s="79" t="str">
        <f>INDEX('State '!$A$1:$C$62,MATCH($J74,'State '!$B:$B,0),3)</f>
        <v>South Central</v>
      </c>
      <c r="N74" s="79"/>
      <c r="O74" s="202">
        <v>88.897000000000006</v>
      </c>
      <c r="P74" s="201">
        <v>0</v>
      </c>
      <c r="Q74" s="203">
        <v>70</v>
      </c>
      <c r="R74" s="120"/>
      <c r="S74" s="79" t="s">
        <v>92</v>
      </c>
      <c r="T74" s="79" t="s">
        <v>93</v>
      </c>
      <c r="U74" s="79" t="s">
        <v>388</v>
      </c>
      <c r="V74" s="79" t="s">
        <v>107</v>
      </c>
      <c r="W74" s="208" t="s">
        <v>389</v>
      </c>
      <c r="X74" s="46" t="s">
        <v>108</v>
      </c>
      <c r="Y74" s="204" t="s">
        <v>109</v>
      </c>
    </row>
    <row r="75" spans="1:25" ht="63.75" x14ac:dyDescent="0.2">
      <c r="A75" s="45">
        <v>46209</v>
      </c>
      <c r="B75" s="79" t="s">
        <v>390</v>
      </c>
      <c r="C75" s="79" t="s">
        <v>387</v>
      </c>
      <c r="D75" s="79" t="s">
        <v>101</v>
      </c>
      <c r="E75" s="79" t="s">
        <v>3783</v>
      </c>
      <c r="F75" s="79"/>
      <c r="G75" s="201">
        <v>2026</v>
      </c>
      <c r="H75" s="79" t="s">
        <v>320</v>
      </c>
      <c r="I75" s="79" t="str">
        <f t="shared" si="9"/>
        <v>LA</v>
      </c>
      <c r="J75" s="79" t="str">
        <f t="shared" si="10"/>
        <v>TX</v>
      </c>
      <c r="K75" s="120" t="str">
        <f t="shared" si="11"/>
        <v>South Central</v>
      </c>
      <c r="L75" s="79" t="str">
        <f>INDEX('State '!$A$1:$C$62,MATCH($I75,'State '!$B:$B,0),3)</f>
        <v>South Central</v>
      </c>
      <c r="M75" s="79" t="str">
        <f>INDEX('State '!$A$1:$C$62,MATCH($J75,'State '!$B:$B,0),3)</f>
        <v>South Central</v>
      </c>
      <c r="N75" s="79"/>
      <c r="O75" s="202">
        <v>1207</v>
      </c>
      <c r="P75" s="201">
        <v>77</v>
      </c>
      <c r="Q75" s="203">
        <v>2000</v>
      </c>
      <c r="R75" s="120">
        <v>42</v>
      </c>
      <c r="S75" s="79" t="s">
        <v>92</v>
      </c>
      <c r="T75" s="79" t="s">
        <v>93</v>
      </c>
      <c r="U75" s="79" t="s">
        <v>391</v>
      </c>
      <c r="V75" s="79" t="s">
        <v>95</v>
      </c>
      <c r="W75" s="208" t="s">
        <v>3966</v>
      </c>
      <c r="X75" s="46" t="s">
        <v>108</v>
      </c>
      <c r="Y75" s="204" t="s">
        <v>109</v>
      </c>
    </row>
    <row r="76" spans="1:25" ht="63.75" x14ac:dyDescent="0.2">
      <c r="A76" s="45">
        <v>45665</v>
      </c>
      <c r="B76" s="79" t="s">
        <v>400</v>
      </c>
      <c r="C76" s="79" t="s">
        <v>401</v>
      </c>
      <c r="D76" s="79" t="s">
        <v>89</v>
      </c>
      <c r="E76" s="79" t="s">
        <v>132</v>
      </c>
      <c r="F76" s="79"/>
      <c r="G76" s="201"/>
      <c r="H76" s="79" t="s">
        <v>143</v>
      </c>
      <c r="I76" s="79" t="str">
        <f t="shared" si="9"/>
        <v>OH</v>
      </c>
      <c r="J76" s="79" t="str">
        <f t="shared" si="10"/>
        <v>OH</v>
      </c>
      <c r="K76" s="120" t="str">
        <f t="shared" si="11"/>
        <v>Northeast</v>
      </c>
      <c r="L76" s="79" t="str">
        <f>INDEX('State '!$A$1:$C$62,MATCH($I76,'State '!$B:$B,0),3)</f>
        <v>Northeast</v>
      </c>
      <c r="M76" s="79" t="str">
        <f>INDEX('State '!$A$1:$C$62,MATCH($J76,'State '!$B:$B,0),3)</f>
        <v>Northeast</v>
      </c>
      <c r="N76" s="79"/>
      <c r="O76" s="202">
        <v>28</v>
      </c>
      <c r="P76" s="201">
        <v>2.1800000000000002</v>
      </c>
      <c r="Q76" s="203"/>
      <c r="R76" s="120">
        <v>12</v>
      </c>
      <c r="S76" s="79" t="s">
        <v>105</v>
      </c>
      <c r="T76" s="79" t="s">
        <v>402</v>
      </c>
      <c r="U76" s="79" t="s">
        <v>403</v>
      </c>
      <c r="V76" s="79" t="s">
        <v>107</v>
      </c>
      <c r="W76" s="208" t="s">
        <v>404</v>
      </c>
      <c r="X76" s="46" t="s">
        <v>97</v>
      </c>
      <c r="Y76" s="204" t="s">
        <v>405</v>
      </c>
    </row>
    <row r="77" spans="1:25" ht="63.75" x14ac:dyDescent="0.2">
      <c r="A77" s="45">
        <v>46133</v>
      </c>
      <c r="B77" s="79" t="s">
        <v>406</v>
      </c>
      <c r="C77" s="79" t="s">
        <v>277</v>
      </c>
      <c r="D77" s="79" t="s">
        <v>89</v>
      </c>
      <c r="E77" s="79" t="s">
        <v>102</v>
      </c>
      <c r="F77" s="79"/>
      <c r="G77" s="201">
        <v>2029</v>
      </c>
      <c r="H77" s="79" t="s">
        <v>179</v>
      </c>
      <c r="I77" s="79" t="str">
        <f t="shared" si="9"/>
        <v>KY</v>
      </c>
      <c r="J77" s="79" t="str">
        <f t="shared" si="10"/>
        <v>KY</v>
      </c>
      <c r="K77" s="120" t="str">
        <f t="shared" si="11"/>
        <v>Midwest</v>
      </c>
      <c r="L77" s="79" t="str">
        <f>INDEX('State '!$A$1:$C$62,MATCH($I77,'State '!$B:$B,0),3)</f>
        <v>Midwest</v>
      </c>
      <c r="M77" s="79" t="str">
        <f>INDEX('State '!$A$1:$C$62,MATCH($J77,'State '!$B:$B,0),3)</f>
        <v>Midwest</v>
      </c>
      <c r="N77" s="79"/>
      <c r="O77" s="202">
        <v>400</v>
      </c>
      <c r="P77" s="201">
        <v>42</v>
      </c>
      <c r="Q77" s="203">
        <v>340</v>
      </c>
      <c r="R77" s="120">
        <v>30</v>
      </c>
      <c r="S77" s="79" t="s">
        <v>92</v>
      </c>
      <c r="T77" s="79" t="s">
        <v>93</v>
      </c>
      <c r="U77" s="79" t="s">
        <v>407</v>
      </c>
      <c r="V77" s="79" t="s">
        <v>107</v>
      </c>
      <c r="W77" s="208" t="s">
        <v>408</v>
      </c>
      <c r="X77" s="46" t="s">
        <v>165</v>
      </c>
      <c r="Y77" s="204" t="s">
        <v>409</v>
      </c>
    </row>
    <row r="78" spans="1:25" ht="51" x14ac:dyDescent="0.2">
      <c r="A78" s="45">
        <v>45321</v>
      </c>
      <c r="B78" s="79" t="s">
        <v>410</v>
      </c>
      <c r="C78" s="79" t="s">
        <v>204</v>
      </c>
      <c r="D78" s="79" t="s">
        <v>89</v>
      </c>
      <c r="E78" s="79" t="s">
        <v>257</v>
      </c>
      <c r="F78" s="79"/>
      <c r="G78" s="201"/>
      <c r="H78" s="79" t="s">
        <v>411</v>
      </c>
      <c r="I78" s="79" t="str">
        <f t="shared" si="9"/>
        <v>OK</v>
      </c>
      <c r="J78" s="79" t="str">
        <f t="shared" si="10"/>
        <v>KS</v>
      </c>
      <c r="K78" s="120" t="str">
        <f t="shared" si="11"/>
        <v>South Central</v>
      </c>
      <c r="L78" s="79" t="str">
        <f>INDEX('State '!$A$1:$C$62,MATCH($I78,'State '!$B:$B,0),3)</f>
        <v>South Central</v>
      </c>
      <c r="M78" s="79" t="str">
        <f>INDEX('State '!$A$1:$C$62,MATCH($J78,'State '!$B:$B,0),3)</f>
        <v>South Central</v>
      </c>
      <c r="N78" s="79"/>
      <c r="O78" s="202">
        <v>3</v>
      </c>
      <c r="P78" s="201">
        <v>0</v>
      </c>
      <c r="Q78" s="203">
        <v>160</v>
      </c>
      <c r="R78" s="120"/>
      <c r="S78" s="79" t="s">
        <v>92</v>
      </c>
      <c r="T78" s="79" t="s">
        <v>93</v>
      </c>
      <c r="U78" s="79" t="s">
        <v>412</v>
      </c>
      <c r="V78" s="79" t="s">
        <v>95</v>
      </c>
      <c r="W78" s="208" t="s">
        <v>413</v>
      </c>
      <c r="X78" s="46"/>
      <c r="Y78" s="204" t="s">
        <v>306</v>
      </c>
    </row>
    <row r="79" spans="1:25" ht="51" x14ac:dyDescent="0.2">
      <c r="A79" s="45">
        <v>46133</v>
      </c>
      <c r="B79" s="79" t="s">
        <v>754</v>
      </c>
      <c r="C79" s="79" t="s">
        <v>755</v>
      </c>
      <c r="D79" s="79" t="s">
        <v>89</v>
      </c>
      <c r="E79" s="79" t="s">
        <v>142</v>
      </c>
      <c r="F79" s="79"/>
      <c r="G79" s="201">
        <v>2029</v>
      </c>
      <c r="H79" s="79" t="s">
        <v>756</v>
      </c>
      <c r="I79" s="79" t="str">
        <f t="shared" si="9"/>
        <v>IL</v>
      </c>
      <c r="J79" s="79" t="str">
        <f t="shared" si="10"/>
        <v>TN</v>
      </c>
      <c r="K79" s="120" t="str">
        <f t="shared" si="11"/>
        <v>Midwest</v>
      </c>
      <c r="L79" s="79" t="str">
        <f>INDEX('State '!$A$1:$C$62,MATCH($I79,'State '!$B:$B,0),3)</f>
        <v>Midwest</v>
      </c>
      <c r="M79" s="79" t="str">
        <f>INDEX('State '!$A$1:$C$62,MATCH($J79,'State '!$B:$B,0),3)</f>
        <v>Midwest</v>
      </c>
      <c r="N79" s="79"/>
      <c r="O79" s="202"/>
      <c r="P79" s="201"/>
      <c r="Q79" s="203">
        <v>1500</v>
      </c>
      <c r="R79" s="120"/>
      <c r="S79" s="79" t="s">
        <v>92</v>
      </c>
      <c r="T79" s="79" t="s">
        <v>93</v>
      </c>
      <c r="U79" s="79"/>
      <c r="V79" s="79" t="s">
        <v>95</v>
      </c>
      <c r="W79" s="208" t="s">
        <v>757</v>
      </c>
      <c r="X79" s="46" t="s">
        <v>165</v>
      </c>
      <c r="Y79" s="204" t="s">
        <v>147</v>
      </c>
    </row>
    <row r="80" spans="1:25" ht="111.6" customHeight="1" x14ac:dyDescent="0.2">
      <c r="A80" s="45">
        <v>46234</v>
      </c>
      <c r="B80" s="79" t="s">
        <v>414</v>
      </c>
      <c r="C80" s="79" t="s">
        <v>415</v>
      </c>
      <c r="D80" s="79" t="s">
        <v>101</v>
      </c>
      <c r="E80" s="79" t="s">
        <v>3778</v>
      </c>
      <c r="F80" s="79"/>
      <c r="G80" s="201">
        <v>2028</v>
      </c>
      <c r="H80" s="79" t="s">
        <v>416</v>
      </c>
      <c r="I80" s="79" t="str">
        <f t="shared" si="9"/>
        <v>MS</v>
      </c>
      <c r="J80" s="79" t="str">
        <f t="shared" si="10"/>
        <v>AL</v>
      </c>
      <c r="K80" s="120" t="str">
        <f t="shared" si="11"/>
        <v>South Central</v>
      </c>
      <c r="L80" s="79" t="str">
        <f>INDEX('State '!$A$1:$C$62,MATCH($I80,'State '!$B:$B,0),3)</f>
        <v>South Central</v>
      </c>
      <c r="M80" s="79" t="str">
        <f>INDEX('State '!$A$1:$C$62,MATCH($J80,'State '!$B:$B,0),3)</f>
        <v>South Central</v>
      </c>
      <c r="N80" s="79"/>
      <c r="O80" s="202">
        <v>1700</v>
      </c>
      <c r="P80" s="201">
        <v>208</v>
      </c>
      <c r="Q80" s="203">
        <v>2100</v>
      </c>
      <c r="R80" s="120" t="s">
        <v>417</v>
      </c>
      <c r="S80" s="79" t="s">
        <v>92</v>
      </c>
      <c r="T80" s="79" t="s">
        <v>93</v>
      </c>
      <c r="U80" s="79" t="s">
        <v>418</v>
      </c>
      <c r="V80" s="79" t="s">
        <v>95</v>
      </c>
      <c r="W80" s="208" t="s">
        <v>3985</v>
      </c>
      <c r="X80" s="46" t="s">
        <v>181</v>
      </c>
      <c r="Y80" s="218" t="s">
        <v>109</v>
      </c>
    </row>
    <row r="81" spans="1:25" ht="51" x14ac:dyDescent="0.2">
      <c r="A81" s="45">
        <v>45854</v>
      </c>
      <c r="B81" s="79" t="s">
        <v>419</v>
      </c>
      <c r="C81" s="79" t="s">
        <v>3986</v>
      </c>
      <c r="D81" s="79" t="s">
        <v>89</v>
      </c>
      <c r="E81" s="79" t="s">
        <v>102</v>
      </c>
      <c r="F81" s="79"/>
      <c r="G81" s="201">
        <v>2026</v>
      </c>
      <c r="H81" s="79" t="s">
        <v>420</v>
      </c>
      <c r="I81" s="79" t="str">
        <f t="shared" si="9"/>
        <v>MO</v>
      </c>
      <c r="J81" s="79" t="str">
        <f t="shared" si="10"/>
        <v>MO</v>
      </c>
      <c r="K81" s="120" t="str">
        <f t="shared" si="11"/>
        <v>Midwest</v>
      </c>
      <c r="L81" s="79" t="str">
        <f>INDEX('State '!$A$1:$C$62,MATCH($I81,'State '!$B:$B,0),3)</f>
        <v>Midwest</v>
      </c>
      <c r="M81" s="79" t="str">
        <f>INDEX('State '!$A$1:$C$62,MATCH($J81,'State '!$B:$B,0),3)</f>
        <v>Midwest</v>
      </c>
      <c r="N81" s="79"/>
      <c r="O81" s="202"/>
      <c r="P81" s="201">
        <v>0</v>
      </c>
      <c r="Q81" s="203">
        <v>75</v>
      </c>
      <c r="R81" s="120" t="s">
        <v>421</v>
      </c>
      <c r="S81" s="79" t="s">
        <v>92</v>
      </c>
      <c r="T81" s="79" t="s">
        <v>93</v>
      </c>
      <c r="U81" s="79" t="s">
        <v>422</v>
      </c>
      <c r="V81" s="79" t="s">
        <v>107</v>
      </c>
      <c r="W81" s="208" t="s">
        <v>423</v>
      </c>
      <c r="X81" s="46"/>
      <c r="Y81" s="204" t="s">
        <v>109</v>
      </c>
    </row>
    <row r="82" spans="1:25" ht="76.5" x14ac:dyDescent="0.2">
      <c r="A82" s="45">
        <v>46209</v>
      </c>
      <c r="B82" s="214" t="s">
        <v>3968</v>
      </c>
      <c r="C82" s="79" t="s">
        <v>425</v>
      </c>
      <c r="D82" s="79" t="s">
        <v>89</v>
      </c>
      <c r="E82" s="79" t="s">
        <v>126</v>
      </c>
      <c r="F82" s="79"/>
      <c r="G82" s="201">
        <v>2028</v>
      </c>
      <c r="H82" s="79" t="s">
        <v>426</v>
      </c>
      <c r="I82" s="79" t="str">
        <f t="shared" si="9"/>
        <v>VA</v>
      </c>
      <c r="J82" s="79" t="str">
        <f t="shared" si="10"/>
        <v>NC</v>
      </c>
      <c r="K82" s="120" t="str">
        <f t="shared" si="11"/>
        <v>Northeast, Southeast</v>
      </c>
      <c r="L82" s="79" t="str">
        <f>INDEX('State '!$A$1:$C$62,MATCH($I82,'State '!$B:$B,0),3)</f>
        <v>Northeast</v>
      </c>
      <c r="M82" s="79" t="str">
        <f>INDEX('State '!$A$1:$C$62,MATCH($J82,'State '!$B:$B,0),3)</f>
        <v>Southeast</v>
      </c>
      <c r="N82" s="79"/>
      <c r="O82" s="202">
        <v>524</v>
      </c>
      <c r="P82" s="201">
        <v>31.3</v>
      </c>
      <c r="Q82" s="203">
        <v>550</v>
      </c>
      <c r="R82" s="120">
        <v>30</v>
      </c>
      <c r="S82" s="79" t="s">
        <v>92</v>
      </c>
      <c r="T82" s="79" t="s">
        <v>93</v>
      </c>
      <c r="U82" s="79" t="s">
        <v>427</v>
      </c>
      <c r="V82" s="79" t="s">
        <v>95</v>
      </c>
      <c r="W82" s="216" t="s">
        <v>3967</v>
      </c>
      <c r="X82" s="46"/>
      <c r="Y82" s="204" t="s">
        <v>109</v>
      </c>
    </row>
    <row r="83" spans="1:25" ht="51" x14ac:dyDescent="0.2">
      <c r="A83" s="45">
        <v>46209</v>
      </c>
      <c r="B83" s="79" t="s">
        <v>429</v>
      </c>
      <c r="C83" s="79" t="s">
        <v>430</v>
      </c>
      <c r="D83" s="79" t="s">
        <v>101</v>
      </c>
      <c r="E83" s="79" t="s">
        <v>132</v>
      </c>
      <c r="F83" s="79"/>
      <c r="G83" s="201">
        <v>2029</v>
      </c>
      <c r="H83" s="79" t="s">
        <v>121</v>
      </c>
      <c r="I83" s="79" t="str">
        <f t="shared" si="9"/>
        <v>TX</v>
      </c>
      <c r="J83" s="79" t="str">
        <f t="shared" si="10"/>
        <v>TX</v>
      </c>
      <c r="K83" s="120" t="str">
        <f t="shared" si="11"/>
        <v>South Central</v>
      </c>
      <c r="L83" s="79" t="str">
        <f>INDEX('State '!$A$1:$C$62,MATCH($I83,'State '!$B:$B,0),3)</f>
        <v>South Central</v>
      </c>
      <c r="M83" s="79" t="str">
        <f>INDEX('State '!$A$1:$C$62,MATCH($J83,'State '!$B:$B,0),3)</f>
        <v>South Central</v>
      </c>
      <c r="N83" s="79"/>
      <c r="O83" s="202">
        <v>2300</v>
      </c>
      <c r="P83" s="201">
        <v>236</v>
      </c>
      <c r="Q83" s="203">
        <v>2500</v>
      </c>
      <c r="R83" s="120">
        <v>42</v>
      </c>
      <c r="S83" s="79" t="s">
        <v>105</v>
      </c>
      <c r="T83" s="79" t="s">
        <v>122</v>
      </c>
      <c r="U83" s="79" t="s">
        <v>3894</v>
      </c>
      <c r="V83" s="79" t="s">
        <v>107</v>
      </c>
      <c r="W83" s="208" t="s">
        <v>431</v>
      </c>
      <c r="X83" s="46" t="s">
        <v>108</v>
      </c>
      <c r="Y83" s="248" t="s">
        <v>3895</v>
      </c>
    </row>
    <row r="84" spans="1:25" ht="89.25" x14ac:dyDescent="0.2">
      <c r="A84" s="45">
        <v>46133</v>
      </c>
      <c r="B84" s="79" t="s">
        <v>432</v>
      </c>
      <c r="C84" s="79" t="s">
        <v>425</v>
      </c>
      <c r="D84" s="79" t="s">
        <v>89</v>
      </c>
      <c r="E84" s="79" t="s">
        <v>102</v>
      </c>
      <c r="F84" s="79"/>
      <c r="G84" s="201">
        <v>2028</v>
      </c>
      <c r="H84" s="79" t="s">
        <v>433</v>
      </c>
      <c r="I84" s="79" t="str">
        <f t="shared" si="9"/>
        <v>WV</v>
      </c>
      <c r="J84" s="79" t="str">
        <f t="shared" si="10"/>
        <v>VA</v>
      </c>
      <c r="K84" s="120" t="str">
        <f t="shared" si="11"/>
        <v>Northeast</v>
      </c>
      <c r="L84" s="79" t="str">
        <f>INDEX('State '!$A$1:$C$62,MATCH($I84,'State '!$B:$B,0),3)</f>
        <v>Northeast</v>
      </c>
      <c r="M84" s="79" t="str">
        <f>INDEX('State '!$A$1:$C$62,MATCH($J84,'State '!$B:$B,0),3)</f>
        <v>Northeast</v>
      </c>
      <c r="N84" s="79"/>
      <c r="O84" s="202"/>
      <c r="P84" s="201">
        <v>0</v>
      </c>
      <c r="Q84" s="203">
        <v>600</v>
      </c>
      <c r="R84" s="120"/>
      <c r="S84" s="79" t="s">
        <v>92</v>
      </c>
      <c r="T84" s="79" t="s">
        <v>93</v>
      </c>
      <c r="U84" s="79" t="s">
        <v>434</v>
      </c>
      <c r="V84" s="79" t="s">
        <v>95</v>
      </c>
      <c r="W84" s="208" t="s">
        <v>435</v>
      </c>
      <c r="X84" s="46" t="s">
        <v>436</v>
      </c>
      <c r="Y84" s="204" t="s">
        <v>437</v>
      </c>
    </row>
    <row r="85" spans="1:25" ht="63.75" x14ac:dyDescent="0.2">
      <c r="A85" s="45">
        <v>46133</v>
      </c>
      <c r="B85" s="79" t="s">
        <v>438</v>
      </c>
      <c r="C85" s="79" t="s">
        <v>425</v>
      </c>
      <c r="D85" s="79" t="s">
        <v>101</v>
      </c>
      <c r="E85" s="79" t="s">
        <v>126</v>
      </c>
      <c r="F85" s="79"/>
      <c r="G85" s="201">
        <v>2028</v>
      </c>
      <c r="H85" s="79" t="s">
        <v>426</v>
      </c>
      <c r="I85" s="79" t="str">
        <f t="shared" si="9"/>
        <v>VA</v>
      </c>
      <c r="J85" s="79" t="str">
        <f t="shared" si="10"/>
        <v>NC</v>
      </c>
      <c r="K85" s="120" t="str">
        <f t="shared" si="11"/>
        <v>Northeast, Southeast</v>
      </c>
      <c r="L85" s="79" t="str">
        <f>INDEX('State '!$A$1:$C$62,MATCH($I85,'State '!$B:$B,0),3)</f>
        <v>Northeast</v>
      </c>
      <c r="M85" s="79" t="str">
        <f>INDEX('State '!$A$1:$C$62,MATCH($J85,'State '!$B:$B,0),3)</f>
        <v>Southeast</v>
      </c>
      <c r="N85" s="79"/>
      <c r="O85" s="202">
        <v>370</v>
      </c>
      <c r="P85" s="201">
        <v>31.1</v>
      </c>
      <c r="Q85" s="203">
        <v>550</v>
      </c>
      <c r="R85" s="120">
        <v>30</v>
      </c>
      <c r="S85" s="79" t="s">
        <v>92</v>
      </c>
      <c r="T85" s="79" t="s">
        <v>93</v>
      </c>
      <c r="U85" s="79" t="s">
        <v>427</v>
      </c>
      <c r="V85" s="79" t="s">
        <v>95</v>
      </c>
      <c r="W85" s="208" t="s">
        <v>439</v>
      </c>
      <c r="X85" s="46" t="s">
        <v>440</v>
      </c>
      <c r="Y85" s="204" t="s">
        <v>109</v>
      </c>
    </row>
    <row r="86" spans="1:25" ht="38.25" x14ac:dyDescent="0.2">
      <c r="A86" s="45">
        <v>45945</v>
      </c>
      <c r="B86" s="79" t="s">
        <v>441</v>
      </c>
      <c r="C86" s="79" t="s">
        <v>442</v>
      </c>
      <c r="D86" s="79" t="s">
        <v>89</v>
      </c>
      <c r="E86" s="79" t="s">
        <v>126</v>
      </c>
      <c r="F86" s="79"/>
      <c r="G86" s="201">
        <v>2026</v>
      </c>
      <c r="H86" s="79" t="s">
        <v>443</v>
      </c>
      <c r="I86" s="79" t="str">
        <f t="shared" si="9"/>
        <v>WY</v>
      </c>
      <c r="J86" s="79" t="str">
        <f t="shared" si="10"/>
        <v>WY</v>
      </c>
      <c r="K86" s="120" t="str">
        <f t="shared" si="11"/>
        <v>Mountain</v>
      </c>
      <c r="L86" s="79" t="str">
        <f>INDEX('State '!$A$1:$C$62,MATCH($I86,'State '!$B:$B,0),3)</f>
        <v>Mountain</v>
      </c>
      <c r="M86" s="79" t="str">
        <f>INDEX('State '!$A$1:$C$62,MATCH($J86,'State '!$B:$B,0),3)</f>
        <v>Mountain</v>
      </c>
      <c r="N86" s="79"/>
      <c r="O86" s="202"/>
      <c r="P86" s="201">
        <v>0</v>
      </c>
      <c r="Q86" s="203">
        <v>98</v>
      </c>
      <c r="R86" s="120"/>
      <c r="S86" s="79" t="s">
        <v>105</v>
      </c>
      <c r="T86" s="79"/>
      <c r="U86" s="79"/>
      <c r="V86" s="79" t="s">
        <v>107</v>
      </c>
      <c r="W86" s="208" t="s">
        <v>444</v>
      </c>
      <c r="X86" s="46" t="s">
        <v>445</v>
      </c>
      <c r="Y86" s="204" t="s">
        <v>446</v>
      </c>
    </row>
    <row r="87" spans="1:25" ht="51" x14ac:dyDescent="0.2">
      <c r="A87" s="45">
        <v>45630</v>
      </c>
      <c r="B87" s="79" t="s">
        <v>451</v>
      </c>
      <c r="C87" s="79" t="s">
        <v>452</v>
      </c>
      <c r="D87" s="79" t="s">
        <v>383</v>
      </c>
      <c r="E87" s="79" t="s">
        <v>257</v>
      </c>
      <c r="F87" s="79"/>
      <c r="G87" s="201" t="s">
        <v>144</v>
      </c>
      <c r="H87" s="79" t="s">
        <v>453</v>
      </c>
      <c r="I87" s="79" t="str">
        <f t="shared" si="9"/>
        <v>IA</v>
      </c>
      <c r="J87" s="79" t="str">
        <f t="shared" si="10"/>
        <v>TX</v>
      </c>
      <c r="K87" s="120" t="str">
        <f t="shared" si="11"/>
        <v>Midwest, South Central</v>
      </c>
      <c r="L87" s="79" t="str">
        <f>INDEX('State '!$A$1:$C$62,MATCH($I87,'State '!$B:$B,0),3)</f>
        <v>Midwest</v>
      </c>
      <c r="M87" s="79" t="str">
        <f>INDEX('State '!$A$1:$C$62,MATCH($J87,'State '!$B:$B,0),3)</f>
        <v>South Central</v>
      </c>
      <c r="N87" s="79"/>
      <c r="O87" s="202">
        <v>145</v>
      </c>
      <c r="P87" s="201">
        <v>0</v>
      </c>
      <c r="Q87" s="203">
        <v>260</v>
      </c>
      <c r="R87" s="120"/>
      <c r="S87" s="79" t="s">
        <v>92</v>
      </c>
      <c r="T87" s="79" t="s">
        <v>93</v>
      </c>
      <c r="U87" s="79"/>
      <c r="V87" s="79" t="s">
        <v>95</v>
      </c>
      <c r="W87" s="208" t="s">
        <v>454</v>
      </c>
      <c r="X87" s="46" t="s">
        <v>108</v>
      </c>
      <c r="Y87" s="204" t="s">
        <v>306</v>
      </c>
    </row>
    <row r="88" spans="1:25" ht="63.75" x14ac:dyDescent="0.2">
      <c r="A88" s="45">
        <v>46087.607577546303</v>
      </c>
      <c r="B88" s="79" t="s">
        <v>667</v>
      </c>
      <c r="C88" s="79" t="s">
        <v>631</v>
      </c>
      <c r="D88" s="79" t="s">
        <v>89</v>
      </c>
      <c r="E88" s="79" t="s">
        <v>102</v>
      </c>
      <c r="F88" s="79"/>
      <c r="G88" s="201">
        <v>2028</v>
      </c>
      <c r="H88" s="79" t="s">
        <v>668</v>
      </c>
      <c r="I88" s="79" t="str">
        <f t="shared" si="9"/>
        <v>KY</v>
      </c>
      <c r="J88" s="79" t="str">
        <f t="shared" si="10"/>
        <v>OH</v>
      </c>
      <c r="K88" s="120" t="str">
        <f t="shared" si="11"/>
        <v>Midwest, Northeast</v>
      </c>
      <c r="L88" s="79" t="str">
        <f>INDEX('State '!$A$1:$C$62,MATCH($I88,'State '!$B:$B,0),3)</f>
        <v>Midwest</v>
      </c>
      <c r="M88" s="79" t="str">
        <f>INDEX('State '!$A$1:$C$62,MATCH($J88,'State '!$B:$B,0),3)</f>
        <v>Northeast</v>
      </c>
      <c r="N88" s="79"/>
      <c r="O88" s="202"/>
      <c r="P88" s="201">
        <v>31</v>
      </c>
      <c r="Q88" s="203">
        <v>0</v>
      </c>
      <c r="R88" s="120"/>
      <c r="S88" s="79" t="s">
        <v>92</v>
      </c>
      <c r="T88" s="79" t="s">
        <v>93</v>
      </c>
      <c r="U88" s="79" t="s">
        <v>669</v>
      </c>
      <c r="V88" s="79" t="s">
        <v>95</v>
      </c>
      <c r="W88" s="208" t="s">
        <v>670</v>
      </c>
      <c r="X88" s="46"/>
      <c r="Y88" s="204" t="s">
        <v>409</v>
      </c>
    </row>
    <row r="89" spans="1:25" ht="51" x14ac:dyDescent="0.2">
      <c r="A89" s="45">
        <v>45945</v>
      </c>
      <c r="B89" s="79" t="s">
        <v>455</v>
      </c>
      <c r="C89" s="79" t="s">
        <v>456</v>
      </c>
      <c r="D89" s="79" t="s">
        <v>89</v>
      </c>
      <c r="E89" s="79" t="s">
        <v>102</v>
      </c>
      <c r="F89" s="79"/>
      <c r="G89" s="201">
        <v>2028</v>
      </c>
      <c r="H89" s="79" t="s">
        <v>457</v>
      </c>
      <c r="I89" s="79" t="str">
        <f t="shared" si="9"/>
        <v>IA</v>
      </c>
      <c r="J89" s="79" t="str">
        <f t="shared" si="10"/>
        <v>WI</v>
      </c>
      <c r="K89" s="120" t="str">
        <f t="shared" si="11"/>
        <v>Midwest</v>
      </c>
      <c r="L89" s="79" t="str">
        <f>INDEX('State '!$A$1:$C$62,MATCH($I89,'State '!$B:$B,0),3)</f>
        <v>Midwest</v>
      </c>
      <c r="M89" s="79" t="str">
        <f>INDEX('State '!$A$1:$C$62,MATCH($J89,'State '!$B:$B,0),3)</f>
        <v>Midwest</v>
      </c>
      <c r="N89" s="79"/>
      <c r="O89" s="202">
        <v>200</v>
      </c>
      <c r="P89" s="201">
        <v>14.3</v>
      </c>
      <c r="Q89" s="203">
        <v>210</v>
      </c>
      <c r="R89" s="120"/>
      <c r="S89" s="79" t="s">
        <v>92</v>
      </c>
      <c r="T89" s="79" t="s">
        <v>93</v>
      </c>
      <c r="U89" s="79"/>
      <c r="V89" s="79" t="s">
        <v>95</v>
      </c>
      <c r="W89" s="208" t="s">
        <v>458</v>
      </c>
      <c r="X89" s="46"/>
      <c r="Y89" s="204" t="s">
        <v>306</v>
      </c>
    </row>
    <row r="90" spans="1:25" ht="76.5" x14ac:dyDescent="0.2">
      <c r="A90" s="45">
        <v>46042</v>
      </c>
      <c r="B90" s="79" t="s">
        <v>459</v>
      </c>
      <c r="C90" s="79" t="s">
        <v>88</v>
      </c>
      <c r="D90" s="79" t="s">
        <v>89</v>
      </c>
      <c r="E90" s="79" t="s">
        <v>126</v>
      </c>
      <c r="F90" s="79"/>
      <c r="G90" s="201">
        <v>2027</v>
      </c>
      <c r="H90" s="79" t="s">
        <v>460</v>
      </c>
      <c r="I90" s="79" t="str">
        <f t="shared" si="9"/>
        <v>PA</v>
      </c>
      <c r="J90" s="79" t="str">
        <f t="shared" si="10"/>
        <v>NY</v>
      </c>
      <c r="K90" s="120" t="str">
        <f t="shared" si="11"/>
        <v>Northeast</v>
      </c>
      <c r="L90" s="79" t="str">
        <f>INDEX('State '!$A$1:$C$62,MATCH($I90,'State '!$B:$B,0),3)</f>
        <v>Northeast</v>
      </c>
      <c r="M90" s="79" t="str">
        <f>INDEX('State '!$A$1:$C$62,MATCH($J90,'State '!$B:$B,0),3)</f>
        <v>Northeast</v>
      </c>
      <c r="N90" s="79"/>
      <c r="O90" s="202">
        <v>926.5</v>
      </c>
      <c r="P90" s="201">
        <v>37.1</v>
      </c>
      <c r="Q90" s="203">
        <v>400</v>
      </c>
      <c r="R90" s="120">
        <v>42</v>
      </c>
      <c r="S90" s="79" t="s">
        <v>92</v>
      </c>
      <c r="T90" s="79" t="s">
        <v>93</v>
      </c>
      <c r="U90" s="79" t="s">
        <v>461</v>
      </c>
      <c r="V90" s="79" t="s">
        <v>95</v>
      </c>
      <c r="W90" s="208" t="s">
        <v>462</v>
      </c>
      <c r="X90" s="46" t="s">
        <v>463</v>
      </c>
      <c r="Y90" s="204" t="s">
        <v>109</v>
      </c>
    </row>
    <row r="91" spans="1:25" ht="51" x14ac:dyDescent="0.2">
      <c r="A91" s="45">
        <v>46139</v>
      </c>
      <c r="B91" s="79" t="s">
        <v>470</v>
      </c>
      <c r="C91" s="79" t="s">
        <v>401</v>
      </c>
      <c r="D91" s="79" t="s">
        <v>89</v>
      </c>
      <c r="E91" s="79" t="s">
        <v>257</v>
      </c>
      <c r="F91" s="79"/>
      <c r="G91" s="201" t="s">
        <v>144</v>
      </c>
      <c r="H91" s="79" t="s">
        <v>143</v>
      </c>
      <c r="I91" s="79" t="str">
        <f t="shared" si="9"/>
        <v>OH</v>
      </c>
      <c r="J91" s="79" t="str">
        <f t="shared" si="10"/>
        <v>OH</v>
      </c>
      <c r="K91" s="120" t="str">
        <f t="shared" si="11"/>
        <v>Northeast</v>
      </c>
      <c r="L91" s="79" t="str">
        <f>INDEX('State '!$A$1:$C$62,MATCH($I91,'State '!$B:$B,0),3)</f>
        <v>Northeast</v>
      </c>
      <c r="M91" s="79" t="str">
        <f>INDEX('State '!$A$1:$C$62,MATCH($J91,'State '!$B:$B,0),3)</f>
        <v>Northeast</v>
      </c>
      <c r="N91" s="79"/>
      <c r="O91" s="202">
        <v>104.5</v>
      </c>
      <c r="P91" s="201">
        <v>14</v>
      </c>
      <c r="Q91" s="203"/>
      <c r="R91" s="120">
        <v>24</v>
      </c>
      <c r="S91" s="79" t="s">
        <v>105</v>
      </c>
      <c r="T91" s="79" t="s">
        <v>402</v>
      </c>
      <c r="U91" s="79"/>
      <c r="V91" s="79" t="s">
        <v>107</v>
      </c>
      <c r="W91" s="208" t="s">
        <v>471</v>
      </c>
      <c r="X91" s="46" t="s">
        <v>472</v>
      </c>
      <c r="Y91" s="204" t="s">
        <v>109</v>
      </c>
    </row>
    <row r="92" spans="1:25" ht="63.75" x14ac:dyDescent="0.2">
      <c r="A92" s="45">
        <v>46133</v>
      </c>
      <c r="B92" s="79" t="s">
        <v>745</v>
      </c>
      <c r="C92" s="79" t="s">
        <v>746</v>
      </c>
      <c r="D92" s="79" t="s">
        <v>89</v>
      </c>
      <c r="E92" s="79" t="s">
        <v>111</v>
      </c>
      <c r="F92" s="79"/>
      <c r="G92" s="201">
        <v>2029</v>
      </c>
      <c r="H92" s="79" t="s">
        <v>747</v>
      </c>
      <c r="I92" s="79" t="str">
        <f t="shared" si="9"/>
        <v>MI</v>
      </c>
      <c r="J92" s="79" t="str">
        <f t="shared" si="10"/>
        <v>WI</v>
      </c>
      <c r="K92" s="120" t="str">
        <f t="shared" si="11"/>
        <v>Midwest</v>
      </c>
      <c r="L92" s="79" t="str">
        <f>INDEX('State '!$A$1:$C$62,MATCH($I92,'State '!$B:$B,0),3)</f>
        <v>Midwest</v>
      </c>
      <c r="M92" s="79" t="str">
        <f>INDEX('State '!$A$1:$C$62,MATCH($J92,'State '!$B:$B,0),3)</f>
        <v>Midwest</v>
      </c>
      <c r="N92" s="79"/>
      <c r="O92" s="202"/>
      <c r="P92" s="201">
        <v>92</v>
      </c>
      <c r="Q92" s="203">
        <v>390</v>
      </c>
      <c r="R92" s="120">
        <v>36</v>
      </c>
      <c r="S92" s="79" t="s">
        <v>92</v>
      </c>
      <c r="T92" s="79" t="s">
        <v>93</v>
      </c>
      <c r="U92" s="79" t="s">
        <v>748</v>
      </c>
      <c r="V92" s="79" t="s">
        <v>95</v>
      </c>
      <c r="W92" s="208" t="s">
        <v>749</v>
      </c>
      <c r="X92" s="46" t="s">
        <v>165</v>
      </c>
      <c r="Y92" s="204" t="s">
        <v>109</v>
      </c>
    </row>
    <row r="93" spans="1:25" ht="51" x14ac:dyDescent="0.2">
      <c r="A93" s="45">
        <v>46133</v>
      </c>
      <c r="B93" s="79" t="s">
        <v>740</v>
      </c>
      <c r="C93" s="79" t="s">
        <v>741</v>
      </c>
      <c r="D93" s="79" t="s">
        <v>101</v>
      </c>
      <c r="E93" s="79" t="s">
        <v>102</v>
      </c>
      <c r="F93" s="79"/>
      <c r="G93" s="201">
        <v>2027</v>
      </c>
      <c r="H93" s="79" t="s">
        <v>3883</v>
      </c>
      <c r="I93" s="79" t="str">
        <f t="shared" si="9"/>
        <v>TX</v>
      </c>
      <c r="J93" s="79" t="s">
        <v>3831</v>
      </c>
      <c r="K93" s="120" t="str">
        <f t="shared" si="11"/>
        <v>South Central, Mexico</v>
      </c>
      <c r="L93" s="79" t="str">
        <f>INDEX('State '!$A$1:$C$62,MATCH($I93,'State '!$B:$B,0),3)</f>
        <v>South Central</v>
      </c>
      <c r="M93" s="79" t="str">
        <f>INDEX('State '!$A$1:$C$62,MATCH($J93,'State '!$B:$B,0),3)</f>
        <v>Mexico</v>
      </c>
      <c r="N93" s="79"/>
      <c r="O93" s="202"/>
      <c r="P93" s="201">
        <v>0.68</v>
      </c>
      <c r="Q93" s="203">
        <v>1000</v>
      </c>
      <c r="R93" s="120">
        <v>36</v>
      </c>
      <c r="S93" s="79" t="s">
        <v>92</v>
      </c>
      <c r="T93" s="79" t="s">
        <v>93</v>
      </c>
      <c r="U93" s="79" t="s">
        <v>742</v>
      </c>
      <c r="V93" s="79" t="s">
        <v>95</v>
      </c>
      <c r="W93" s="208" t="s">
        <v>743</v>
      </c>
      <c r="X93" s="46" t="s">
        <v>744</v>
      </c>
      <c r="Y93" s="204" t="s">
        <v>98</v>
      </c>
    </row>
    <row r="94" spans="1:25" ht="38.25" x14ac:dyDescent="0.2">
      <c r="A94" s="45">
        <v>46209</v>
      </c>
      <c r="B94" s="79" t="s">
        <v>763</v>
      </c>
      <c r="C94" s="79" t="s">
        <v>764</v>
      </c>
      <c r="D94" s="79" t="s">
        <v>161</v>
      </c>
      <c r="E94" s="79" t="s">
        <v>3783</v>
      </c>
      <c r="F94" s="79"/>
      <c r="G94" s="201">
        <v>2026</v>
      </c>
      <c r="H94" s="79" t="s">
        <v>121</v>
      </c>
      <c r="I94" s="79" t="str">
        <f t="shared" si="9"/>
        <v>TX</v>
      </c>
      <c r="J94" s="79" t="str">
        <f>RIGHT($H94,2)</f>
        <v>TX</v>
      </c>
      <c r="K94" s="120" t="str">
        <f t="shared" si="11"/>
        <v>South Central</v>
      </c>
      <c r="L94" s="79" t="str">
        <f>INDEX('State '!$A$1:$C$62,MATCH($I94,'State '!$B:$B,0),3)</f>
        <v>South Central</v>
      </c>
      <c r="M94" s="79" t="str">
        <f>INDEX('State '!$A$1:$C$62,MATCH($J94,'State '!$B:$B,0),3)</f>
        <v>South Central</v>
      </c>
      <c r="N94" s="79"/>
      <c r="O94" s="202"/>
      <c r="P94" s="201"/>
      <c r="Q94" s="203">
        <v>900</v>
      </c>
      <c r="R94" s="120"/>
      <c r="S94" s="79" t="s">
        <v>105</v>
      </c>
      <c r="T94" s="79" t="s">
        <v>122</v>
      </c>
      <c r="U94" s="79" t="s">
        <v>3937</v>
      </c>
      <c r="V94" s="79" t="s">
        <v>107</v>
      </c>
      <c r="W94" s="216" t="s">
        <v>3969</v>
      </c>
      <c r="X94" s="46" t="s">
        <v>165</v>
      </c>
      <c r="Y94" s="204" t="s">
        <v>603</v>
      </c>
    </row>
    <row r="95" spans="1:25" ht="63.75" x14ac:dyDescent="0.2">
      <c r="A95" s="45">
        <v>46133</v>
      </c>
      <c r="B95" s="79" t="s">
        <v>473</v>
      </c>
      <c r="C95" s="79" t="s">
        <v>474</v>
      </c>
      <c r="D95" s="79" t="s">
        <v>89</v>
      </c>
      <c r="E95" s="79" t="s">
        <v>132</v>
      </c>
      <c r="F95" s="79"/>
      <c r="G95" s="201">
        <v>2028</v>
      </c>
      <c r="H95" s="79" t="s">
        <v>170</v>
      </c>
      <c r="I95" s="79" t="str">
        <f t="shared" si="9"/>
        <v>LA</v>
      </c>
      <c r="J95" s="79" t="str">
        <f>RIGHT($H95,2)</f>
        <v>LA</v>
      </c>
      <c r="K95" s="120" t="str">
        <f t="shared" si="11"/>
        <v>South Central</v>
      </c>
      <c r="L95" s="79" t="str">
        <f>INDEX('State '!$A$1:$C$62,MATCH($I95,'State '!$B:$B,0),3)</f>
        <v>South Central</v>
      </c>
      <c r="M95" s="79" t="str">
        <f>INDEX('State '!$A$1:$C$62,MATCH($J95,'State '!$B:$B,0),3)</f>
        <v>South Central</v>
      </c>
      <c r="N95" s="79"/>
      <c r="O95" s="202">
        <v>116.9</v>
      </c>
      <c r="P95" s="201">
        <v>1.65</v>
      </c>
      <c r="Q95" s="203">
        <v>236</v>
      </c>
      <c r="R95" s="120" t="s">
        <v>475</v>
      </c>
      <c r="S95" s="79" t="s">
        <v>105</v>
      </c>
      <c r="T95" s="79" t="s">
        <v>93</v>
      </c>
      <c r="U95" s="79" t="s">
        <v>476</v>
      </c>
      <c r="V95" s="79" t="s">
        <v>107</v>
      </c>
      <c r="W95" s="208" t="s">
        <v>477</v>
      </c>
      <c r="X95" s="46" t="s">
        <v>478</v>
      </c>
      <c r="Y95" s="204" t="s">
        <v>109</v>
      </c>
    </row>
    <row r="96" spans="1:25" ht="51" x14ac:dyDescent="0.2">
      <c r="A96" s="45">
        <v>45945</v>
      </c>
      <c r="B96" s="79" t="s">
        <v>479</v>
      </c>
      <c r="C96" s="79" t="s">
        <v>175</v>
      </c>
      <c r="D96" s="79" t="s">
        <v>101</v>
      </c>
      <c r="E96" s="79" t="s">
        <v>126</v>
      </c>
      <c r="F96" s="79"/>
      <c r="G96" s="201">
        <v>2027</v>
      </c>
      <c r="H96" s="79" t="s">
        <v>170</v>
      </c>
      <c r="I96" s="79" t="str">
        <f t="shared" si="9"/>
        <v>LA</v>
      </c>
      <c r="J96" s="79" t="str">
        <f>RIGHT($H96,2)</f>
        <v>LA</v>
      </c>
      <c r="K96" s="120" t="str">
        <f t="shared" si="11"/>
        <v>South Central</v>
      </c>
      <c r="L96" s="79" t="str">
        <f>INDEX('State '!$A$1:$C$62,MATCH($I96,'State '!$B:$B,0),3)</f>
        <v>South Central</v>
      </c>
      <c r="M96" s="79" t="str">
        <f>INDEX('State '!$A$1:$C$62,MATCH($J96,'State '!$B:$B,0),3)</f>
        <v>South Central</v>
      </c>
      <c r="N96" s="79"/>
      <c r="O96" s="202"/>
      <c r="P96" s="201">
        <v>170</v>
      </c>
      <c r="Q96" s="203">
        <v>2500</v>
      </c>
      <c r="R96" s="120">
        <v>42</v>
      </c>
      <c r="S96" s="79" t="s">
        <v>105</v>
      </c>
      <c r="T96" s="79" t="s">
        <v>480</v>
      </c>
      <c r="U96" s="79"/>
      <c r="V96" s="79" t="s">
        <v>107</v>
      </c>
      <c r="W96" s="208" t="s">
        <v>481</v>
      </c>
      <c r="X96" s="46" t="s">
        <v>450</v>
      </c>
      <c r="Y96" s="204" t="s">
        <v>147</v>
      </c>
    </row>
    <row r="97" spans="1:25" ht="38.25" x14ac:dyDescent="0.2">
      <c r="A97" s="45">
        <v>46209</v>
      </c>
      <c r="B97" s="79" t="s">
        <v>3897</v>
      </c>
      <c r="C97" s="79" t="s">
        <v>175</v>
      </c>
      <c r="D97" s="79" t="s">
        <v>3900</v>
      </c>
      <c r="E97" s="79" t="s">
        <v>3899</v>
      </c>
      <c r="F97" s="79"/>
      <c r="G97" s="201">
        <v>2029</v>
      </c>
      <c r="H97" s="79" t="s">
        <v>170</v>
      </c>
      <c r="I97" s="79" t="s">
        <v>170</v>
      </c>
      <c r="J97" s="79" t="s">
        <v>170</v>
      </c>
      <c r="K97" s="120" t="s">
        <v>697</v>
      </c>
      <c r="L97" s="79" t="s">
        <v>697</v>
      </c>
      <c r="M97" s="79" t="s">
        <v>697</v>
      </c>
      <c r="N97" s="79"/>
      <c r="O97" s="202"/>
      <c r="P97" s="201">
        <v>65</v>
      </c>
      <c r="Q97" s="203"/>
      <c r="R97" s="120">
        <v>42</v>
      </c>
      <c r="S97" s="79"/>
      <c r="T97" s="79" t="s">
        <v>480</v>
      </c>
      <c r="U97" s="79"/>
      <c r="V97" s="121"/>
      <c r="W97" s="208" t="s">
        <v>3898</v>
      </c>
      <c r="X97" s="46"/>
      <c r="Y97" s="204"/>
    </row>
    <row r="98" spans="1:25" ht="38.25" x14ac:dyDescent="0.2">
      <c r="A98" s="45">
        <v>46133</v>
      </c>
      <c r="B98" s="79" t="s">
        <v>716</v>
      </c>
      <c r="C98" s="79" t="s">
        <v>717</v>
      </c>
      <c r="D98" s="79" t="s">
        <v>89</v>
      </c>
      <c r="E98" s="79" t="s">
        <v>102</v>
      </c>
      <c r="F98" s="79"/>
      <c r="G98" s="201">
        <v>2027</v>
      </c>
      <c r="H98" s="79" t="s">
        <v>121</v>
      </c>
      <c r="I98" s="79" t="str">
        <f t="shared" ref="I98:I128" si="12">LEFT($H98,2)</f>
        <v>TX</v>
      </c>
      <c r="J98" s="79" t="str">
        <f t="shared" ref="J98:J128" si="13">RIGHT($H98,2)</f>
        <v>TX</v>
      </c>
      <c r="K98" s="120" t="str">
        <f t="shared" ref="K98:K128" si="14">IF($L98=$M98,L98,CONCATENATE($L98,", ",IF(ISBLANK(N98),"",CONCATENATE(N98,", ")),$M98))</f>
        <v>South Central</v>
      </c>
      <c r="L98" s="79" t="str">
        <f>INDEX('State '!$A$1:$C$62,MATCH($I98,'State '!$B:$B,0),3)</f>
        <v>South Central</v>
      </c>
      <c r="M98" s="79" t="str">
        <f>INDEX('State '!$A$1:$C$62,MATCH($J98,'State '!$B:$B,0),3)</f>
        <v>South Central</v>
      </c>
      <c r="N98" s="79"/>
      <c r="O98" s="202">
        <v>31.5</v>
      </c>
      <c r="P98" s="201">
        <v>9</v>
      </c>
      <c r="Q98" s="203">
        <v>82</v>
      </c>
      <c r="R98" s="120">
        <v>30</v>
      </c>
      <c r="S98" s="79" t="s">
        <v>92</v>
      </c>
      <c r="T98" s="79" t="s">
        <v>93</v>
      </c>
      <c r="U98" s="79" t="s">
        <v>718</v>
      </c>
      <c r="V98" s="79" t="s">
        <v>107</v>
      </c>
      <c r="W98" s="208" t="s">
        <v>719</v>
      </c>
      <c r="X98" s="46" t="s">
        <v>196</v>
      </c>
      <c r="Y98" s="204" t="s">
        <v>306</v>
      </c>
    </row>
    <row r="99" spans="1:25" ht="63.75" x14ac:dyDescent="0.2">
      <c r="A99" s="45">
        <v>46139</v>
      </c>
      <c r="B99" s="79" t="s">
        <v>482</v>
      </c>
      <c r="C99" s="79" t="s">
        <v>483</v>
      </c>
      <c r="D99" s="79" t="s">
        <v>89</v>
      </c>
      <c r="E99" s="220" t="s">
        <v>126</v>
      </c>
      <c r="F99" s="79"/>
      <c r="G99" s="201">
        <v>2031</v>
      </c>
      <c r="H99" s="79" t="s">
        <v>484</v>
      </c>
      <c r="I99" s="79" t="str">
        <f t="shared" si="12"/>
        <v>AR</v>
      </c>
      <c r="J99" s="79" t="str">
        <f t="shared" si="13"/>
        <v>LA</v>
      </c>
      <c r="K99" s="120" t="str">
        <f t="shared" si="14"/>
        <v>South Central</v>
      </c>
      <c r="L99" s="79" t="str">
        <f>INDEX('State '!$A$1:$C$62,MATCH($I99,'State '!$B:$B,0),3)</f>
        <v>South Central</v>
      </c>
      <c r="M99" s="79" t="str">
        <f>INDEX('State '!$A$1:$C$62,MATCH($J99,'State '!$B:$B,0),3)</f>
        <v>South Central</v>
      </c>
      <c r="N99" s="79"/>
      <c r="O99" s="202">
        <v>579.20000000000005</v>
      </c>
      <c r="P99" s="201">
        <v>17.89</v>
      </c>
      <c r="Q99" s="203">
        <v>2600</v>
      </c>
      <c r="R99" s="120"/>
      <c r="S99" s="79" t="s">
        <v>92</v>
      </c>
      <c r="T99" s="79" t="s">
        <v>93</v>
      </c>
      <c r="U99" s="79" t="s">
        <v>485</v>
      </c>
      <c r="V99" s="79" t="s">
        <v>95</v>
      </c>
      <c r="W99" s="208" t="s">
        <v>486</v>
      </c>
      <c r="X99" s="46" t="s">
        <v>108</v>
      </c>
      <c r="Y99" s="204" t="s">
        <v>487</v>
      </c>
    </row>
    <row r="100" spans="1:25" ht="51" x14ac:dyDescent="0.2">
      <c r="A100" s="45">
        <v>46133</v>
      </c>
      <c r="B100" s="79" t="s">
        <v>489</v>
      </c>
      <c r="C100" s="79" t="s">
        <v>277</v>
      </c>
      <c r="D100" s="79" t="s">
        <v>89</v>
      </c>
      <c r="E100" s="79" t="s">
        <v>102</v>
      </c>
      <c r="F100" s="79"/>
      <c r="G100" s="201">
        <v>2029</v>
      </c>
      <c r="H100" s="79" t="s">
        <v>179</v>
      </c>
      <c r="I100" s="79" t="str">
        <f t="shared" si="12"/>
        <v>KY</v>
      </c>
      <c r="J100" s="79" t="str">
        <f t="shared" si="13"/>
        <v>KY</v>
      </c>
      <c r="K100" s="120" t="str">
        <f t="shared" si="14"/>
        <v>Midwest</v>
      </c>
      <c r="L100" s="79" t="str">
        <f>INDEX('State '!$A$1:$C$62,MATCH($I100,'State '!$B:$B,0),3)</f>
        <v>Midwest</v>
      </c>
      <c r="M100" s="79" t="str">
        <f>INDEX('State '!$A$1:$C$62,MATCH($J100,'State '!$B:$B,0),3)</f>
        <v>Midwest</v>
      </c>
      <c r="N100" s="79"/>
      <c r="O100" s="202">
        <v>400</v>
      </c>
      <c r="P100" s="201">
        <v>41</v>
      </c>
      <c r="Q100" s="203">
        <v>260</v>
      </c>
      <c r="R100" s="120">
        <v>30</v>
      </c>
      <c r="S100" s="79" t="s">
        <v>105</v>
      </c>
      <c r="T100" s="79" t="s">
        <v>93</v>
      </c>
      <c r="U100" s="79" t="s">
        <v>490</v>
      </c>
      <c r="V100" s="79" t="s">
        <v>107</v>
      </c>
      <c r="W100" s="208" t="s">
        <v>491</v>
      </c>
      <c r="X100" s="46" t="s">
        <v>165</v>
      </c>
      <c r="Y100" s="204" t="s">
        <v>409</v>
      </c>
    </row>
    <row r="101" spans="1:25" ht="76.5" x14ac:dyDescent="0.2">
      <c r="A101" s="45">
        <v>45945</v>
      </c>
      <c r="B101" s="79" t="s">
        <v>492</v>
      </c>
      <c r="C101" s="79" t="s">
        <v>493</v>
      </c>
      <c r="D101" s="79" t="s">
        <v>89</v>
      </c>
      <c r="E101" s="79" t="s">
        <v>126</v>
      </c>
      <c r="F101" s="79"/>
      <c r="G101" s="201">
        <v>2026</v>
      </c>
      <c r="H101" s="79" t="s">
        <v>241</v>
      </c>
      <c r="I101" s="79" t="str">
        <f t="shared" si="12"/>
        <v>TN</v>
      </c>
      <c r="J101" s="79" t="str">
        <f t="shared" si="13"/>
        <v>TN</v>
      </c>
      <c r="K101" s="120" t="str">
        <f t="shared" si="14"/>
        <v>Midwest</v>
      </c>
      <c r="L101" s="79" t="str">
        <f>INDEX('State '!$A$1:$C$62,MATCH($I101,'State '!$B:$B,0),3)</f>
        <v>Midwest</v>
      </c>
      <c r="M101" s="79" t="str">
        <f>INDEX('State '!$A$1:$C$62,MATCH($J101,'State '!$B:$B,0),3)</f>
        <v>Midwest</v>
      </c>
      <c r="N101" s="79"/>
      <c r="O101" s="202">
        <v>1105</v>
      </c>
      <c r="P101" s="201">
        <v>122.2</v>
      </c>
      <c r="Q101" s="203">
        <v>300</v>
      </c>
      <c r="R101" s="120">
        <v>30</v>
      </c>
      <c r="S101" s="79" t="s">
        <v>92</v>
      </c>
      <c r="T101" s="79" t="s">
        <v>93</v>
      </c>
      <c r="U101" s="79" t="s">
        <v>494</v>
      </c>
      <c r="V101" s="79" t="s">
        <v>107</v>
      </c>
      <c r="W101" s="208" t="s">
        <v>495</v>
      </c>
      <c r="X101" s="46" t="s">
        <v>436</v>
      </c>
      <c r="Y101" s="204" t="s">
        <v>109</v>
      </c>
    </row>
    <row r="102" spans="1:25" ht="63.75" x14ac:dyDescent="0.2">
      <c r="A102" s="45">
        <v>46036</v>
      </c>
      <c r="B102" s="79" t="s">
        <v>496</v>
      </c>
      <c r="C102" s="79" t="s">
        <v>497</v>
      </c>
      <c r="D102" s="79" t="s">
        <v>101</v>
      </c>
      <c r="E102" s="79" t="s">
        <v>126</v>
      </c>
      <c r="F102" s="79"/>
      <c r="G102" s="201">
        <v>2026</v>
      </c>
      <c r="H102" s="79" t="s">
        <v>121</v>
      </c>
      <c r="I102" s="79" t="str">
        <f t="shared" si="12"/>
        <v>TX</v>
      </c>
      <c r="J102" s="79" t="str">
        <f t="shared" si="13"/>
        <v>TX</v>
      </c>
      <c r="K102" s="120" t="str">
        <f t="shared" si="14"/>
        <v>South Central</v>
      </c>
      <c r="L102" s="79" t="str">
        <f>INDEX('State '!$A$1:$C$62,MATCH($I102,'State '!$B:$B,0),3)</f>
        <v>South Central</v>
      </c>
      <c r="M102" s="79" t="str">
        <f>INDEX('State '!$A$1:$C$62,MATCH($J102,'State '!$B:$B,0),3)</f>
        <v>South Central</v>
      </c>
      <c r="N102" s="79"/>
      <c r="O102" s="202">
        <v>2173</v>
      </c>
      <c r="P102" s="201">
        <f>2.4+135.5</f>
        <v>137.9</v>
      </c>
      <c r="Q102" s="203">
        <v>4500</v>
      </c>
      <c r="R102" s="120" t="s">
        <v>498</v>
      </c>
      <c r="S102" s="79" t="s">
        <v>92</v>
      </c>
      <c r="T102" s="79" t="s">
        <v>93</v>
      </c>
      <c r="U102" s="79" t="s">
        <v>499</v>
      </c>
      <c r="V102" s="79" t="s">
        <v>107</v>
      </c>
      <c r="W102" s="212" t="s">
        <v>3901</v>
      </c>
      <c r="X102" s="46" t="s">
        <v>108</v>
      </c>
      <c r="Y102" s="204" t="s">
        <v>93</v>
      </c>
    </row>
    <row r="103" spans="1:25" ht="51" x14ac:dyDescent="0.2">
      <c r="A103" s="45">
        <v>46133</v>
      </c>
      <c r="B103" s="79" t="s">
        <v>500</v>
      </c>
      <c r="C103" s="79" t="s">
        <v>501</v>
      </c>
      <c r="D103" s="79" t="s">
        <v>89</v>
      </c>
      <c r="E103" s="79" t="s">
        <v>126</v>
      </c>
      <c r="F103" s="79"/>
      <c r="G103" s="201">
        <v>2026</v>
      </c>
      <c r="H103" s="79" t="s">
        <v>331</v>
      </c>
      <c r="I103" s="79" t="str">
        <f t="shared" si="12"/>
        <v>PA</v>
      </c>
      <c r="J103" s="79" t="str">
        <f t="shared" si="13"/>
        <v>PA</v>
      </c>
      <c r="K103" s="120" t="str">
        <f t="shared" si="14"/>
        <v>Northeast</v>
      </c>
      <c r="L103" s="79" t="str">
        <f>INDEX('State '!$A$1:$C$62,MATCH($I103,'State '!$B:$B,0),3)</f>
        <v>Northeast</v>
      </c>
      <c r="M103" s="79" t="str">
        <f>INDEX('State '!$A$1:$C$62,MATCH($J103,'State '!$B:$B,0),3)</f>
        <v>Northeast</v>
      </c>
      <c r="N103" s="79"/>
      <c r="O103" s="202">
        <v>22</v>
      </c>
      <c r="P103" s="201" t="s">
        <v>144</v>
      </c>
      <c r="Q103" s="203">
        <v>400</v>
      </c>
      <c r="R103" s="120"/>
      <c r="S103" s="79" t="s">
        <v>105</v>
      </c>
      <c r="T103" s="79" t="s">
        <v>93</v>
      </c>
      <c r="U103" s="79" t="s">
        <v>502</v>
      </c>
      <c r="V103" s="79" t="s">
        <v>107</v>
      </c>
      <c r="W103" s="208" t="s">
        <v>503</v>
      </c>
      <c r="X103" s="46" t="s">
        <v>504</v>
      </c>
      <c r="Y103" s="204" t="s">
        <v>505</v>
      </c>
    </row>
    <row r="104" spans="1:25" ht="51" x14ac:dyDescent="0.2">
      <c r="A104" s="45">
        <v>46042</v>
      </c>
      <c r="B104" s="79" t="s">
        <v>506</v>
      </c>
      <c r="C104" s="79" t="s">
        <v>507</v>
      </c>
      <c r="D104" s="79" t="s">
        <v>161</v>
      </c>
      <c r="E104" s="79" t="s">
        <v>102</v>
      </c>
      <c r="F104" s="79"/>
      <c r="G104" s="201">
        <v>2026</v>
      </c>
      <c r="H104" s="79" t="s">
        <v>443</v>
      </c>
      <c r="I104" s="79" t="str">
        <f t="shared" si="12"/>
        <v>WY</v>
      </c>
      <c r="J104" s="79" t="str">
        <f t="shared" si="13"/>
        <v>WY</v>
      </c>
      <c r="K104" s="120" t="str">
        <f t="shared" si="14"/>
        <v>Mountain</v>
      </c>
      <c r="L104" s="79" t="str">
        <f>INDEX('State '!$A$1:$C$62,MATCH($I104,'State '!$B:$B,0),3)</f>
        <v>Mountain</v>
      </c>
      <c r="M104" s="79" t="str">
        <f>INDEX('State '!$A$1:$C$62,MATCH($J104,'State '!$B:$B,0),3)</f>
        <v>Mountain</v>
      </c>
      <c r="N104" s="79"/>
      <c r="O104" s="202"/>
      <c r="P104" s="201">
        <v>6.75</v>
      </c>
      <c r="Q104" s="203">
        <v>30</v>
      </c>
      <c r="R104" s="120">
        <v>12</v>
      </c>
      <c r="S104" s="79" t="s">
        <v>105</v>
      </c>
      <c r="T104" s="79"/>
      <c r="U104" s="79" t="s">
        <v>508</v>
      </c>
      <c r="V104" s="79" t="s">
        <v>107</v>
      </c>
      <c r="W104" s="208" t="s">
        <v>509</v>
      </c>
      <c r="X104" s="46" t="s">
        <v>510</v>
      </c>
      <c r="Y104" s="204" t="s">
        <v>109</v>
      </c>
    </row>
    <row r="105" spans="1:25" ht="63.75" x14ac:dyDescent="0.2">
      <c r="A105" s="213">
        <v>45724</v>
      </c>
      <c r="B105" s="79" t="s">
        <v>511</v>
      </c>
      <c r="C105" s="79" t="s">
        <v>512</v>
      </c>
      <c r="D105" s="79" t="s">
        <v>89</v>
      </c>
      <c r="E105" s="79" t="s">
        <v>132</v>
      </c>
      <c r="F105" s="79"/>
      <c r="G105" s="201">
        <v>2027</v>
      </c>
      <c r="H105" s="79" t="s">
        <v>513</v>
      </c>
      <c r="I105" s="79" t="str">
        <f t="shared" si="12"/>
        <v>AL</v>
      </c>
      <c r="J105" s="79" t="str">
        <f t="shared" si="13"/>
        <v>FL</v>
      </c>
      <c r="K105" s="120" t="str">
        <f t="shared" si="14"/>
        <v>South Central, Southeast</v>
      </c>
      <c r="L105" s="79" t="str">
        <f>INDEX('State '!$A$1:$C$62,MATCH($I105,'State '!$B:$B,0),3)</f>
        <v>South Central</v>
      </c>
      <c r="M105" s="79" t="str">
        <f>INDEX('State '!$A$1:$C$62,MATCH($J105,'State '!$B:$B,0),3)</f>
        <v>Southeast</v>
      </c>
      <c r="N105" s="79"/>
      <c r="O105" s="202"/>
      <c r="P105" s="201" t="s">
        <v>144</v>
      </c>
      <c r="Q105" s="203">
        <v>76</v>
      </c>
      <c r="R105" s="120"/>
      <c r="S105" s="79" t="s">
        <v>92</v>
      </c>
      <c r="T105" s="79" t="s">
        <v>93</v>
      </c>
      <c r="U105" s="79" t="s">
        <v>514</v>
      </c>
      <c r="V105" s="79" t="s">
        <v>95</v>
      </c>
      <c r="W105" s="208" t="s">
        <v>515</v>
      </c>
      <c r="X105" s="46" t="s">
        <v>165</v>
      </c>
      <c r="Y105" s="204" t="s">
        <v>109</v>
      </c>
    </row>
    <row r="106" spans="1:25" ht="76.5" x14ac:dyDescent="0.2">
      <c r="A106" s="45">
        <v>46133</v>
      </c>
      <c r="B106" s="79" t="s">
        <v>516</v>
      </c>
      <c r="C106" s="79" t="s">
        <v>517</v>
      </c>
      <c r="D106" s="79" t="s">
        <v>101</v>
      </c>
      <c r="E106" s="79" t="s">
        <v>111</v>
      </c>
      <c r="F106" s="79"/>
      <c r="G106" s="201">
        <v>2031</v>
      </c>
      <c r="H106" s="79" t="s">
        <v>217</v>
      </c>
      <c r="I106" s="79" t="str">
        <f t="shared" si="12"/>
        <v>TX</v>
      </c>
      <c r="J106" s="79" t="str">
        <f t="shared" si="13"/>
        <v>LA</v>
      </c>
      <c r="K106" s="120" t="str">
        <f t="shared" si="14"/>
        <v>South Central</v>
      </c>
      <c r="L106" s="79" t="str">
        <f>INDEX('State '!$A$1:$C$62,MATCH($I106,'State '!$B:$B,0),3)</f>
        <v>South Central</v>
      </c>
      <c r="M106" s="79" t="str">
        <f>INDEX('State '!$A$1:$C$62,MATCH($J106,'State '!$B:$B,0),3)</f>
        <v>South Central</v>
      </c>
      <c r="N106" s="79"/>
      <c r="O106" s="202"/>
      <c r="P106" s="201">
        <v>55.6</v>
      </c>
      <c r="Q106" s="203">
        <v>2500</v>
      </c>
      <c r="R106" s="120">
        <v>48</v>
      </c>
      <c r="S106" s="79" t="s">
        <v>92</v>
      </c>
      <c r="T106" s="79" t="s">
        <v>93</v>
      </c>
      <c r="U106" s="79" t="s">
        <v>518</v>
      </c>
      <c r="V106" s="79" t="s">
        <v>95</v>
      </c>
      <c r="W106" s="208" t="s">
        <v>519</v>
      </c>
      <c r="X106" s="46" t="s">
        <v>108</v>
      </c>
      <c r="Y106" s="204" t="s">
        <v>306</v>
      </c>
    </row>
    <row r="107" spans="1:25" ht="63.75" x14ac:dyDescent="0.2">
      <c r="A107" s="45">
        <v>46139</v>
      </c>
      <c r="B107" s="79" t="s">
        <v>520</v>
      </c>
      <c r="C107" s="79" t="s">
        <v>3971</v>
      </c>
      <c r="D107" s="79" t="s">
        <v>161</v>
      </c>
      <c r="E107" s="79" t="s">
        <v>132</v>
      </c>
      <c r="F107" s="79"/>
      <c r="G107" s="201">
        <v>2028</v>
      </c>
      <c r="H107" s="79" t="s">
        <v>521</v>
      </c>
      <c r="I107" s="79" t="str">
        <f t="shared" si="12"/>
        <v>TX</v>
      </c>
      <c r="J107" s="79" t="str">
        <f t="shared" si="13"/>
        <v>MX</v>
      </c>
      <c r="K107" s="120" t="str">
        <f t="shared" si="14"/>
        <v>South Central, Mexico</v>
      </c>
      <c r="L107" s="79" t="str">
        <f>INDEX('State '!$A$1:$C$62,MATCH($I107,'State '!$B:$B,0),3)</f>
        <v>South Central</v>
      </c>
      <c r="M107" s="79" t="str">
        <f>INDEX('State '!$A$1:$C$62,MATCH($J107,'State '!$B:$B,0),3)</f>
        <v>Mexico</v>
      </c>
      <c r="N107" s="79"/>
      <c r="O107" s="202">
        <v>9.5</v>
      </c>
      <c r="P107" s="201">
        <v>0.1</v>
      </c>
      <c r="Q107" s="203" t="s">
        <v>522</v>
      </c>
      <c r="R107" s="120">
        <v>48</v>
      </c>
      <c r="S107" s="79" t="s">
        <v>92</v>
      </c>
      <c r="T107" s="79" t="s">
        <v>93</v>
      </c>
      <c r="U107" s="79" t="s">
        <v>523</v>
      </c>
      <c r="V107" s="79" t="s">
        <v>95</v>
      </c>
      <c r="W107" s="208" t="s">
        <v>524</v>
      </c>
      <c r="X107" s="46"/>
      <c r="Y107" s="204" t="s">
        <v>525</v>
      </c>
    </row>
    <row r="108" spans="1:25" ht="76.5" x14ac:dyDescent="0.2">
      <c r="A108" s="45">
        <v>46230</v>
      </c>
      <c r="B108" s="79" t="s">
        <v>526</v>
      </c>
      <c r="C108" s="79" t="s">
        <v>3971</v>
      </c>
      <c r="D108" s="79" t="s">
        <v>101</v>
      </c>
      <c r="E108" s="79" t="s">
        <v>132</v>
      </c>
      <c r="F108" s="79"/>
      <c r="G108" s="201">
        <v>2028</v>
      </c>
      <c r="H108" s="79" t="s">
        <v>521</v>
      </c>
      <c r="I108" s="79" t="str">
        <f t="shared" si="12"/>
        <v>TX</v>
      </c>
      <c r="J108" s="79" t="str">
        <f t="shared" si="13"/>
        <v>MX</v>
      </c>
      <c r="K108" s="120" t="str">
        <f t="shared" si="14"/>
        <v>South Central, Mexico</v>
      </c>
      <c r="L108" s="79" t="str">
        <f>INDEX('State '!$A$1:$C$62,MATCH($I108,'State '!$B:$B,0),3)</f>
        <v>South Central</v>
      </c>
      <c r="M108" s="79" t="str">
        <f>INDEX('State '!$A$1:$C$62,MATCH($J108,'State '!$B:$B,0),3)</f>
        <v>Mexico</v>
      </c>
      <c r="N108" s="79"/>
      <c r="O108" s="202"/>
      <c r="P108" s="201">
        <v>155</v>
      </c>
      <c r="Q108" s="203" t="s">
        <v>522</v>
      </c>
      <c r="R108" s="120">
        <v>48</v>
      </c>
      <c r="S108" s="79" t="s">
        <v>92</v>
      </c>
      <c r="T108" s="79" t="s">
        <v>93</v>
      </c>
      <c r="U108" s="79" t="s">
        <v>3902</v>
      </c>
      <c r="V108" s="79" t="s">
        <v>95</v>
      </c>
      <c r="W108" s="208" t="s">
        <v>3970</v>
      </c>
      <c r="X108" s="46"/>
      <c r="Y108" s="218" t="s">
        <v>98</v>
      </c>
    </row>
    <row r="109" spans="1:25" ht="51" x14ac:dyDescent="0.2">
      <c r="A109" s="45">
        <v>45945</v>
      </c>
      <c r="B109" s="79" t="s">
        <v>527</v>
      </c>
      <c r="C109" s="79" t="s">
        <v>528</v>
      </c>
      <c r="D109" s="79" t="s">
        <v>161</v>
      </c>
      <c r="E109" s="79" t="s">
        <v>102</v>
      </c>
      <c r="F109" s="79"/>
      <c r="G109" s="201">
        <v>2026</v>
      </c>
      <c r="H109" s="79" t="s">
        <v>331</v>
      </c>
      <c r="I109" s="79" t="str">
        <f t="shared" si="12"/>
        <v>PA</v>
      </c>
      <c r="J109" s="79" t="str">
        <f t="shared" si="13"/>
        <v>PA</v>
      </c>
      <c r="K109" s="120" t="str">
        <f t="shared" si="14"/>
        <v>Northeast</v>
      </c>
      <c r="L109" s="79" t="str">
        <f>INDEX('State '!$A$1:$C$62,MATCH($I109,'State '!$B:$B,0),3)</f>
        <v>Northeast</v>
      </c>
      <c r="M109" s="79" t="str">
        <f>INDEX('State '!$A$1:$C$62,MATCH($J109,'State '!$B:$B,0),3)</f>
        <v>Northeast</v>
      </c>
      <c r="N109" s="79"/>
      <c r="O109" s="202">
        <v>57.3</v>
      </c>
      <c r="P109" s="201">
        <v>7.26</v>
      </c>
      <c r="Q109" s="203">
        <v>205</v>
      </c>
      <c r="R109" s="120">
        <v>24</v>
      </c>
      <c r="S109" s="79" t="s">
        <v>105</v>
      </c>
      <c r="T109" s="79" t="s">
        <v>93</v>
      </c>
      <c r="U109" s="79" t="s">
        <v>529</v>
      </c>
      <c r="V109" s="79" t="s">
        <v>107</v>
      </c>
      <c r="W109" s="208" t="s">
        <v>530</v>
      </c>
      <c r="X109" s="46" t="s">
        <v>436</v>
      </c>
      <c r="Y109" s="204" t="s">
        <v>380</v>
      </c>
    </row>
    <row r="110" spans="1:25" ht="63.75" x14ac:dyDescent="0.2">
      <c r="A110" s="45">
        <v>46209</v>
      </c>
      <c r="B110" s="79" t="s">
        <v>531</v>
      </c>
      <c r="C110" s="79" t="s">
        <v>532</v>
      </c>
      <c r="D110" s="79" t="s">
        <v>89</v>
      </c>
      <c r="E110" s="79" t="s">
        <v>126</v>
      </c>
      <c r="F110" s="79"/>
      <c r="G110" s="201">
        <v>2027</v>
      </c>
      <c r="H110" s="79" t="s">
        <v>170</v>
      </c>
      <c r="I110" s="79" t="str">
        <f t="shared" si="12"/>
        <v>LA</v>
      </c>
      <c r="J110" s="79" t="str">
        <f t="shared" si="13"/>
        <v>LA</v>
      </c>
      <c r="K110" s="120" t="str">
        <f t="shared" si="14"/>
        <v>South Central</v>
      </c>
      <c r="L110" s="79" t="str">
        <f>INDEX('State '!$A$1:$C$62,MATCH($I110,'State '!$B:$B,0),3)</f>
        <v>South Central</v>
      </c>
      <c r="M110" s="79" t="str">
        <f>INDEX('State '!$A$1:$C$62,MATCH($J110,'State '!$B:$B,0),3)</f>
        <v>South Central</v>
      </c>
      <c r="N110" s="79"/>
      <c r="O110" s="202">
        <v>43.4</v>
      </c>
      <c r="P110" s="201"/>
      <c r="Q110" s="203">
        <v>75</v>
      </c>
      <c r="R110" s="120"/>
      <c r="S110" s="79" t="s">
        <v>105</v>
      </c>
      <c r="T110" s="79" t="s">
        <v>93</v>
      </c>
      <c r="U110" s="79" t="s">
        <v>533</v>
      </c>
      <c r="V110" s="79" t="s">
        <v>107</v>
      </c>
      <c r="W110" s="208" t="s">
        <v>534</v>
      </c>
      <c r="X110" s="46" t="s">
        <v>535</v>
      </c>
      <c r="Y110" s="204" t="s">
        <v>98</v>
      </c>
    </row>
    <row r="111" spans="1:25" ht="38.25" x14ac:dyDescent="0.2">
      <c r="A111" s="45">
        <v>46133</v>
      </c>
      <c r="B111" s="79" t="s">
        <v>737</v>
      </c>
      <c r="C111" s="79" t="s">
        <v>733</v>
      </c>
      <c r="D111" s="79" t="s">
        <v>89</v>
      </c>
      <c r="E111" s="79" t="s">
        <v>142</v>
      </c>
      <c r="F111" s="79"/>
      <c r="G111" s="201">
        <v>2030</v>
      </c>
      <c r="H111" s="79" t="s">
        <v>734</v>
      </c>
      <c r="I111" s="79" t="str">
        <f t="shared" si="12"/>
        <v>FL</v>
      </c>
      <c r="J111" s="79" t="str">
        <f t="shared" si="13"/>
        <v>FL</v>
      </c>
      <c r="K111" s="120" t="str">
        <f t="shared" si="14"/>
        <v>Southeast</v>
      </c>
      <c r="L111" s="79" t="str">
        <f>INDEX('State '!$A$1:$C$62,MATCH($I111,'State '!$B:$B,0),3)</f>
        <v>Southeast</v>
      </c>
      <c r="M111" s="79" t="str">
        <f>INDEX('State '!$A$1:$C$62,MATCH($J111,'State '!$B:$B,0),3)</f>
        <v>Southeast</v>
      </c>
      <c r="N111" s="79"/>
      <c r="O111" s="202"/>
      <c r="P111" s="201">
        <v>37</v>
      </c>
      <c r="Q111" s="203"/>
      <c r="R111" s="120"/>
      <c r="S111" s="79" t="s">
        <v>92</v>
      </c>
      <c r="T111" s="79" t="s">
        <v>93</v>
      </c>
      <c r="U111" s="79"/>
      <c r="V111" s="79" t="s">
        <v>107</v>
      </c>
      <c r="W111" s="208" t="s">
        <v>738</v>
      </c>
      <c r="X111" s="46" t="s">
        <v>97</v>
      </c>
      <c r="Y111" s="204" t="s">
        <v>739</v>
      </c>
    </row>
    <row r="112" spans="1:25" ht="76.5" x14ac:dyDescent="0.2">
      <c r="A112" s="45">
        <v>45593</v>
      </c>
      <c r="B112" s="79" t="s">
        <v>536</v>
      </c>
      <c r="C112" s="79" t="s">
        <v>428</v>
      </c>
      <c r="D112" s="79" t="s">
        <v>101</v>
      </c>
      <c r="E112" s="79" t="s">
        <v>142</v>
      </c>
      <c r="F112" s="79"/>
      <c r="G112" s="201">
        <v>2028</v>
      </c>
      <c r="H112" s="79" t="s">
        <v>537</v>
      </c>
      <c r="I112" s="79" t="str">
        <f t="shared" si="12"/>
        <v>TX</v>
      </c>
      <c r="J112" s="79" t="str">
        <f t="shared" si="13"/>
        <v>MS</v>
      </c>
      <c r="K112" s="120" t="str">
        <f t="shared" si="14"/>
        <v>South Central</v>
      </c>
      <c r="L112" s="79" t="str">
        <f>INDEX('State '!$A$1:$C$62,MATCH($I112,'State '!$B:$B,0),3)</f>
        <v>South Central</v>
      </c>
      <c r="M112" s="79" t="str">
        <f>INDEX('State '!$A$1:$C$62,MATCH($J112,'State '!$B:$B,0),3)</f>
        <v>South Central</v>
      </c>
      <c r="N112" s="79"/>
      <c r="O112" s="202"/>
      <c r="P112" s="201" t="s">
        <v>538</v>
      </c>
      <c r="Q112" s="203">
        <v>2000</v>
      </c>
      <c r="R112" s="120"/>
      <c r="S112" s="79" t="s">
        <v>92</v>
      </c>
      <c r="T112" s="79" t="s">
        <v>93</v>
      </c>
      <c r="U112" s="79"/>
      <c r="V112" s="79" t="s">
        <v>95</v>
      </c>
      <c r="W112" s="208" t="s">
        <v>539</v>
      </c>
      <c r="X112" s="46"/>
      <c r="Y112" s="204" t="s">
        <v>306</v>
      </c>
    </row>
    <row r="113" spans="1:25" ht="51" x14ac:dyDescent="0.2">
      <c r="A113" s="213">
        <v>46225</v>
      </c>
      <c r="B113" s="79" t="s">
        <v>544</v>
      </c>
      <c r="C113" s="79" t="s">
        <v>474</v>
      </c>
      <c r="D113" s="79" t="s">
        <v>89</v>
      </c>
      <c r="E113" s="79" t="s">
        <v>126</v>
      </c>
      <c r="F113" s="79"/>
      <c r="G113" s="201" t="s">
        <v>144</v>
      </c>
      <c r="H113" s="79" t="s">
        <v>545</v>
      </c>
      <c r="I113" s="79" t="str">
        <f t="shared" si="12"/>
        <v>LA</v>
      </c>
      <c r="J113" s="79" t="str">
        <f t="shared" si="13"/>
        <v>MS</v>
      </c>
      <c r="K113" s="120" t="str">
        <f t="shared" si="14"/>
        <v>South Central</v>
      </c>
      <c r="L113" s="79" t="str">
        <f>INDEX('State '!$A$1:$C$62,MATCH($I113,'State '!$B:$B,0),3)</f>
        <v>South Central</v>
      </c>
      <c r="M113" s="79" t="str">
        <f>INDEX('State '!$A$1:$C$62,MATCH($J113,'State '!$B:$B,0),3)</f>
        <v>South Central</v>
      </c>
      <c r="N113" s="79"/>
      <c r="O113" s="202">
        <v>261</v>
      </c>
      <c r="P113" s="201">
        <v>0</v>
      </c>
      <c r="Q113" s="203">
        <v>280</v>
      </c>
      <c r="R113" s="120"/>
      <c r="S113" s="79" t="s">
        <v>105</v>
      </c>
      <c r="T113" s="79"/>
      <c r="U113" s="81" t="s">
        <v>546</v>
      </c>
      <c r="V113" s="79" t="s">
        <v>95</v>
      </c>
      <c r="W113" s="208" t="s">
        <v>3972</v>
      </c>
      <c r="X113" s="46" t="s">
        <v>547</v>
      </c>
      <c r="Y113" s="218" t="s">
        <v>109</v>
      </c>
    </row>
    <row r="114" spans="1:25" ht="89.25" x14ac:dyDescent="0.2">
      <c r="A114" s="45">
        <v>46139</v>
      </c>
      <c r="B114" s="79" t="s">
        <v>552</v>
      </c>
      <c r="C114" s="79" t="s">
        <v>553</v>
      </c>
      <c r="D114" s="79" t="s">
        <v>89</v>
      </c>
      <c r="E114" s="79" t="s">
        <v>126</v>
      </c>
      <c r="F114" s="79"/>
      <c r="G114" s="201">
        <v>2027</v>
      </c>
      <c r="H114" s="79" t="s">
        <v>554</v>
      </c>
      <c r="I114" s="79" t="str">
        <f t="shared" si="12"/>
        <v>VA</v>
      </c>
      <c r="J114" s="79" t="str">
        <f t="shared" si="13"/>
        <v>AL</v>
      </c>
      <c r="K114" s="120" t="str">
        <f t="shared" si="14"/>
        <v>Northeast, South Central</v>
      </c>
      <c r="L114" s="79" t="str">
        <f>INDEX('State '!$A$1:$C$62,MATCH($I114,'State '!$B:$B,0),3)</f>
        <v>Northeast</v>
      </c>
      <c r="M114" s="79" t="str">
        <f>INDEX('State '!$A$1:$C$62,MATCH($J114,'State '!$B:$B,0),3)</f>
        <v>South Central</v>
      </c>
      <c r="N114" s="79"/>
      <c r="O114" s="202">
        <v>1530</v>
      </c>
      <c r="P114" s="201">
        <v>55.3</v>
      </c>
      <c r="Q114" s="203">
        <v>1600</v>
      </c>
      <c r="R114" s="120">
        <v>42</v>
      </c>
      <c r="S114" s="79" t="s">
        <v>92</v>
      </c>
      <c r="T114" s="79" t="s">
        <v>93</v>
      </c>
      <c r="U114" s="79" t="s">
        <v>555</v>
      </c>
      <c r="V114" s="79" t="s">
        <v>95</v>
      </c>
      <c r="W114" s="208" t="s">
        <v>556</v>
      </c>
      <c r="X114" s="46" t="s">
        <v>557</v>
      </c>
      <c r="Y114" s="204" t="s">
        <v>558</v>
      </c>
    </row>
    <row r="115" spans="1:25" ht="51" x14ac:dyDescent="0.2">
      <c r="A115" s="45">
        <v>45656</v>
      </c>
      <c r="B115" s="79" t="s">
        <v>562</v>
      </c>
      <c r="C115" s="79" t="s">
        <v>563</v>
      </c>
      <c r="D115" s="79" t="s">
        <v>89</v>
      </c>
      <c r="E115" s="79" t="s">
        <v>126</v>
      </c>
      <c r="F115" s="79"/>
      <c r="G115" s="201" t="s">
        <v>564</v>
      </c>
      <c r="H115" s="79" t="s">
        <v>326</v>
      </c>
      <c r="I115" s="79" t="str">
        <f t="shared" si="12"/>
        <v>NV</v>
      </c>
      <c r="J115" s="79" t="str">
        <f t="shared" si="13"/>
        <v>NV</v>
      </c>
      <c r="K115" s="120" t="str">
        <f t="shared" si="14"/>
        <v>Mountain</v>
      </c>
      <c r="L115" s="79" t="str">
        <f>INDEX('State '!$A$1:$C$62,MATCH($I115,'State '!$B:$B,0),3)</f>
        <v>Mountain</v>
      </c>
      <c r="M115" s="79" t="str">
        <f>INDEX('State '!$A$1:$C$62,MATCH($J115,'State '!$B:$B,0),3)</f>
        <v>Mountain</v>
      </c>
      <c r="N115" s="79"/>
      <c r="O115" s="202">
        <v>61.9</v>
      </c>
      <c r="P115" s="201">
        <f>22+168</f>
        <v>190</v>
      </c>
      <c r="Q115" s="203"/>
      <c r="R115" s="120"/>
      <c r="S115" s="79" t="s">
        <v>105</v>
      </c>
      <c r="T115" s="79" t="s">
        <v>565</v>
      </c>
      <c r="U115" s="79"/>
      <c r="V115" s="79" t="s">
        <v>107</v>
      </c>
      <c r="W115" s="208" t="s">
        <v>566</v>
      </c>
      <c r="X115" s="46" t="s">
        <v>97</v>
      </c>
      <c r="Y115" s="204" t="s">
        <v>567</v>
      </c>
    </row>
    <row r="116" spans="1:25" ht="76.5" x14ac:dyDescent="0.2">
      <c r="A116" s="45">
        <v>46031</v>
      </c>
      <c r="B116" s="79" t="s">
        <v>572</v>
      </c>
      <c r="C116" s="79" t="s">
        <v>573</v>
      </c>
      <c r="D116" s="79" t="s">
        <v>125</v>
      </c>
      <c r="E116" s="79" t="s">
        <v>126</v>
      </c>
      <c r="F116" s="79"/>
      <c r="G116" s="201">
        <v>2026</v>
      </c>
      <c r="H116" s="79" t="s">
        <v>574</v>
      </c>
      <c r="I116" s="79" t="str">
        <f t="shared" si="12"/>
        <v>TN</v>
      </c>
      <c r="J116" s="79" t="str">
        <f t="shared" si="13"/>
        <v>NC</v>
      </c>
      <c r="K116" s="120" t="str">
        <f t="shared" si="14"/>
        <v>Midwest, Southeast</v>
      </c>
      <c r="L116" s="79" t="str">
        <f>INDEX('State '!$A$1:$C$62,MATCH($I116,'State '!$B:$B,0),3)</f>
        <v>Midwest</v>
      </c>
      <c r="M116" s="79" t="str">
        <f>INDEX('State '!$A$1:$C$62,MATCH($J116,'State '!$B:$B,0),3)</f>
        <v>Southeast</v>
      </c>
      <c r="N116" s="79"/>
      <c r="O116" s="202">
        <v>390</v>
      </c>
      <c r="P116" s="201">
        <f>16.1+6.4</f>
        <v>22.5</v>
      </c>
      <c r="Q116" s="203"/>
      <c r="R116" s="120">
        <v>24</v>
      </c>
      <c r="S116" s="79" t="s">
        <v>92</v>
      </c>
      <c r="T116" s="79" t="s">
        <v>93</v>
      </c>
      <c r="U116" s="79" t="s">
        <v>575</v>
      </c>
      <c r="V116" s="79" t="s">
        <v>95</v>
      </c>
      <c r="W116" s="208" t="s">
        <v>576</v>
      </c>
      <c r="X116" s="46"/>
      <c r="Y116" s="204" t="s">
        <v>577</v>
      </c>
    </row>
    <row r="117" spans="1:25" ht="76.5" x14ac:dyDescent="0.2">
      <c r="A117" s="219">
        <v>46234</v>
      </c>
      <c r="B117" s="220" t="s">
        <v>3981</v>
      </c>
      <c r="C117" s="79" t="s">
        <v>559</v>
      </c>
      <c r="D117" s="79" t="s">
        <v>89</v>
      </c>
      <c r="E117" s="79" t="s">
        <v>3778</v>
      </c>
      <c r="F117" s="79"/>
      <c r="G117" s="201">
        <v>2028</v>
      </c>
      <c r="H117" s="79" t="s">
        <v>560</v>
      </c>
      <c r="I117" s="79" t="str">
        <f t="shared" si="12"/>
        <v>MS</v>
      </c>
      <c r="J117" s="79" t="str">
        <f t="shared" si="13"/>
        <v>SC</v>
      </c>
      <c r="K117" s="120" t="str">
        <f t="shared" si="14"/>
        <v>South Central, Southeast</v>
      </c>
      <c r="L117" s="79" t="str">
        <f>INDEX('State '!$A$1:$C$62,MATCH($I117,'State '!$B:$B,0),3)</f>
        <v>South Central</v>
      </c>
      <c r="M117" s="79" t="str">
        <f>INDEX('State '!$A$1:$C$62,MATCH($J117,'State '!$B:$B,0),3)</f>
        <v>Southeast</v>
      </c>
      <c r="N117" s="79"/>
      <c r="O117" s="202">
        <v>3500</v>
      </c>
      <c r="P117" s="201">
        <v>291</v>
      </c>
      <c r="Q117" s="203">
        <v>1323</v>
      </c>
      <c r="R117" s="120"/>
      <c r="S117" s="79" t="s">
        <v>92</v>
      </c>
      <c r="T117" s="79" t="s">
        <v>93</v>
      </c>
      <c r="U117" s="79" t="s">
        <v>561</v>
      </c>
      <c r="V117" s="79" t="s">
        <v>95</v>
      </c>
      <c r="W117" s="216" t="s">
        <v>3947</v>
      </c>
      <c r="X117" s="46" t="s">
        <v>202</v>
      </c>
      <c r="Y117" s="204" t="s">
        <v>109</v>
      </c>
    </row>
    <row r="118" spans="1:25" ht="76.5" x14ac:dyDescent="0.2">
      <c r="A118" s="45">
        <v>46133</v>
      </c>
      <c r="B118" s="79" t="s">
        <v>583</v>
      </c>
      <c r="C118" s="79" t="s">
        <v>584</v>
      </c>
      <c r="D118" s="79" t="s">
        <v>89</v>
      </c>
      <c r="E118" s="79" t="s">
        <v>102</v>
      </c>
      <c r="F118" s="79"/>
      <c r="G118" s="201">
        <v>2028</v>
      </c>
      <c r="H118" s="79" t="s">
        <v>217</v>
      </c>
      <c r="I118" s="79" t="str">
        <f t="shared" si="12"/>
        <v>TX</v>
      </c>
      <c r="J118" s="79" t="str">
        <f t="shared" si="13"/>
        <v>LA</v>
      </c>
      <c r="K118" s="120" t="str">
        <f t="shared" si="14"/>
        <v>South Central</v>
      </c>
      <c r="L118" s="79" t="str">
        <f>INDEX('State '!$A$1:$C$62,MATCH($I118,'State '!$B:$B,0),3)</f>
        <v>South Central</v>
      </c>
      <c r="M118" s="79" t="str">
        <f>INDEX('State '!$A$1:$C$62,MATCH($J118,'State '!$B:$B,0),3)</f>
        <v>South Central</v>
      </c>
      <c r="N118" s="79"/>
      <c r="O118" s="202">
        <v>112</v>
      </c>
      <c r="P118" s="201">
        <v>3.05</v>
      </c>
      <c r="Q118" s="203">
        <v>1300</v>
      </c>
      <c r="R118" s="120">
        <v>48</v>
      </c>
      <c r="S118" s="79" t="s">
        <v>92</v>
      </c>
      <c r="T118" s="79" t="s">
        <v>93</v>
      </c>
      <c r="U118" s="79" t="s">
        <v>585</v>
      </c>
      <c r="V118" s="79" t="s">
        <v>95</v>
      </c>
      <c r="W118" s="208" t="s">
        <v>586</v>
      </c>
      <c r="X118" s="46" t="s">
        <v>108</v>
      </c>
      <c r="Y118" s="204" t="s">
        <v>109</v>
      </c>
    </row>
    <row r="119" spans="1:25" ht="51" x14ac:dyDescent="0.2">
      <c r="A119" s="45">
        <v>46133</v>
      </c>
      <c r="B119" s="79" t="s">
        <v>587</v>
      </c>
      <c r="C119" s="79" t="s">
        <v>588</v>
      </c>
      <c r="D119" s="79" t="s">
        <v>101</v>
      </c>
      <c r="E119" s="79" t="s">
        <v>132</v>
      </c>
      <c r="F119" s="79"/>
      <c r="G119" s="201">
        <v>2028</v>
      </c>
      <c r="H119" s="79" t="s">
        <v>121</v>
      </c>
      <c r="I119" s="79" t="str">
        <f t="shared" si="12"/>
        <v>TX</v>
      </c>
      <c r="J119" s="79" t="str">
        <f t="shared" si="13"/>
        <v>TX</v>
      </c>
      <c r="K119" s="120" t="str">
        <f t="shared" si="14"/>
        <v>South Central</v>
      </c>
      <c r="L119" s="79" t="str">
        <f>INDEX('State '!$A$1:$C$62,MATCH($I119,'State '!$B:$B,0),3)</f>
        <v>South Central</v>
      </c>
      <c r="M119" s="79" t="str">
        <f>INDEX('State '!$A$1:$C$62,MATCH($J119,'State '!$B:$B,0),3)</f>
        <v>South Central</v>
      </c>
      <c r="N119" s="79"/>
      <c r="O119" s="202"/>
      <c r="P119" s="201">
        <v>31</v>
      </c>
      <c r="Q119" s="203">
        <v>494</v>
      </c>
      <c r="R119" s="120">
        <v>42</v>
      </c>
      <c r="S119" s="79" t="s">
        <v>105</v>
      </c>
      <c r="T119" s="79" t="s">
        <v>93</v>
      </c>
      <c r="U119" s="79" t="s">
        <v>589</v>
      </c>
      <c r="V119" s="79" t="s">
        <v>107</v>
      </c>
      <c r="W119" s="208" t="s">
        <v>590</v>
      </c>
      <c r="X119" s="46" t="s">
        <v>108</v>
      </c>
      <c r="Y119" s="204" t="s">
        <v>109</v>
      </c>
    </row>
    <row r="120" spans="1:25" ht="63.75" x14ac:dyDescent="0.2">
      <c r="A120" s="45">
        <v>46209</v>
      </c>
      <c r="B120" s="79" t="s">
        <v>591</v>
      </c>
      <c r="C120" s="79" t="s">
        <v>592</v>
      </c>
      <c r="D120" s="79" t="s">
        <v>89</v>
      </c>
      <c r="E120" s="79" t="s">
        <v>102</v>
      </c>
      <c r="F120" s="79"/>
      <c r="G120" s="201">
        <v>2029</v>
      </c>
      <c r="H120" s="79" t="s">
        <v>217</v>
      </c>
      <c r="I120" s="79" t="str">
        <f t="shared" si="12"/>
        <v>TX</v>
      </c>
      <c r="J120" s="79" t="str">
        <f t="shared" si="13"/>
        <v>LA</v>
      </c>
      <c r="K120" s="120" t="str">
        <f t="shared" si="14"/>
        <v>South Central</v>
      </c>
      <c r="L120" s="79" t="str">
        <f>INDEX('State '!$A$1:$C$62,MATCH($I120,'State '!$B:$B,0),3)</f>
        <v>South Central</v>
      </c>
      <c r="M120" s="79" t="str">
        <f>INDEX('State '!$A$1:$C$62,MATCH($J120,'State '!$B:$B,0),3)</f>
        <v>South Central</v>
      </c>
      <c r="N120" s="79"/>
      <c r="O120" s="79"/>
      <c r="P120" s="201">
        <v>155</v>
      </c>
      <c r="Q120" s="203">
        <v>1450</v>
      </c>
      <c r="R120" s="120" t="s">
        <v>3904</v>
      </c>
      <c r="S120" s="79" t="s">
        <v>92</v>
      </c>
      <c r="T120" s="79" t="s">
        <v>93</v>
      </c>
      <c r="U120" s="79" t="s">
        <v>3903</v>
      </c>
      <c r="V120" s="79" t="s">
        <v>95</v>
      </c>
      <c r="W120" s="208" t="s">
        <v>3973</v>
      </c>
      <c r="X120" s="46" t="s">
        <v>108</v>
      </c>
      <c r="Y120" s="218" t="s">
        <v>109</v>
      </c>
    </row>
    <row r="121" spans="1:25" ht="63.75" x14ac:dyDescent="0.2">
      <c r="A121" s="45">
        <v>46209</v>
      </c>
      <c r="B121" s="79" t="s">
        <v>671</v>
      </c>
      <c r="C121" s="79" t="s">
        <v>672</v>
      </c>
      <c r="D121" s="79" t="s">
        <v>89</v>
      </c>
      <c r="E121" s="79" t="s">
        <v>102</v>
      </c>
      <c r="F121" s="79"/>
      <c r="G121" s="201">
        <v>2028</v>
      </c>
      <c r="H121" s="79" t="s">
        <v>673</v>
      </c>
      <c r="I121" s="79" t="str">
        <f t="shared" si="12"/>
        <v>TX</v>
      </c>
      <c r="J121" s="79" t="str">
        <f t="shared" si="13"/>
        <v>AR</v>
      </c>
      <c r="K121" s="120" t="str">
        <f t="shared" si="14"/>
        <v>South Central</v>
      </c>
      <c r="L121" s="79" t="str">
        <f>INDEX('State '!$A$1:$C$62,MATCH($I121,'State '!$B:$B,0),3)</f>
        <v>South Central</v>
      </c>
      <c r="M121" s="79" t="str">
        <f>INDEX('State '!$A$1:$C$62,MATCH($J121,'State '!$B:$B,0),3)</f>
        <v>South Central</v>
      </c>
      <c r="N121" s="79"/>
      <c r="O121" s="202"/>
      <c r="P121" s="201"/>
      <c r="Q121" s="203">
        <v>400</v>
      </c>
      <c r="R121" s="120" t="s">
        <v>674</v>
      </c>
      <c r="S121" s="79" t="s">
        <v>92</v>
      </c>
      <c r="T121" s="79" t="s">
        <v>93</v>
      </c>
      <c r="U121" s="79" t="s">
        <v>675</v>
      </c>
      <c r="V121" s="79" t="s">
        <v>95</v>
      </c>
      <c r="W121" s="208" t="s">
        <v>3974</v>
      </c>
      <c r="X121" s="46" t="s">
        <v>165</v>
      </c>
      <c r="Y121" s="218" t="s">
        <v>676</v>
      </c>
    </row>
    <row r="122" spans="1:25" ht="63.75" x14ac:dyDescent="0.2">
      <c r="A122" s="45">
        <v>46213</v>
      </c>
      <c r="B122" s="79" t="s">
        <v>597</v>
      </c>
      <c r="C122" s="79" t="s">
        <v>598</v>
      </c>
      <c r="D122" s="79" t="s">
        <v>89</v>
      </c>
      <c r="E122" s="79" t="s">
        <v>90</v>
      </c>
      <c r="F122" s="79"/>
      <c r="G122" s="201">
        <v>2028</v>
      </c>
      <c r="H122" s="79" t="s">
        <v>217</v>
      </c>
      <c r="I122" s="79" t="str">
        <f t="shared" si="12"/>
        <v>TX</v>
      </c>
      <c r="J122" s="79" t="str">
        <f t="shared" si="13"/>
        <v>LA</v>
      </c>
      <c r="K122" s="120" t="str">
        <f t="shared" si="14"/>
        <v>South Central</v>
      </c>
      <c r="L122" s="79" t="str">
        <f>INDEX('State '!$A$1:$C$62,MATCH($I122,'State '!$B:$B,0),3)</f>
        <v>South Central</v>
      </c>
      <c r="M122" s="79" t="str">
        <f>INDEX('State '!$A$1:$C$62,MATCH($J122,'State '!$B:$B,0),3)</f>
        <v>South Central</v>
      </c>
      <c r="N122" s="79"/>
      <c r="O122" s="202">
        <v>72</v>
      </c>
      <c r="P122" s="201">
        <v>0</v>
      </c>
      <c r="Q122" s="203">
        <v>467</v>
      </c>
      <c r="R122" s="120"/>
      <c r="S122" s="79" t="s">
        <v>92</v>
      </c>
      <c r="T122" s="79" t="s">
        <v>93</v>
      </c>
      <c r="U122" s="79" t="s">
        <v>599</v>
      </c>
      <c r="V122" s="79" t="s">
        <v>95</v>
      </c>
      <c r="W122" s="208" t="s">
        <v>3975</v>
      </c>
      <c r="X122" s="46" t="s">
        <v>358</v>
      </c>
      <c r="Y122" s="218" t="s">
        <v>109</v>
      </c>
    </row>
    <row r="123" spans="1:25" ht="51" x14ac:dyDescent="0.2">
      <c r="A123" s="45">
        <v>46042</v>
      </c>
      <c r="B123" s="79" t="s">
        <v>600</v>
      </c>
      <c r="C123" s="79" t="s">
        <v>428</v>
      </c>
      <c r="D123" s="79" t="s">
        <v>161</v>
      </c>
      <c r="E123" s="79" t="s">
        <v>325</v>
      </c>
      <c r="F123" s="79"/>
      <c r="G123" s="201">
        <v>2028</v>
      </c>
      <c r="H123" s="79" t="s">
        <v>170</v>
      </c>
      <c r="I123" s="79" t="str">
        <f t="shared" si="12"/>
        <v>LA</v>
      </c>
      <c r="J123" s="79" t="str">
        <f t="shared" si="13"/>
        <v>LA</v>
      </c>
      <c r="K123" s="120" t="str">
        <f t="shared" si="14"/>
        <v>South Central</v>
      </c>
      <c r="L123" s="79" t="str">
        <f>INDEX('State '!$A$1:$C$62,MATCH($I123,'State '!$B:$B,0),3)</f>
        <v>South Central</v>
      </c>
      <c r="M123" s="79" t="str">
        <f>INDEX('State '!$A$1:$C$62,MATCH($J123,'State '!$B:$B,0),3)</f>
        <v>South Central</v>
      </c>
      <c r="N123" s="79"/>
      <c r="O123" s="202"/>
      <c r="P123" s="201">
        <v>12</v>
      </c>
      <c r="Q123" s="203">
        <v>1000</v>
      </c>
      <c r="R123" s="120"/>
      <c r="S123" s="79" t="s">
        <v>105</v>
      </c>
      <c r="T123" s="79"/>
      <c r="U123" s="79"/>
      <c r="V123" s="79" t="s">
        <v>107</v>
      </c>
      <c r="W123" s="208" t="s">
        <v>601</v>
      </c>
      <c r="X123" s="46" t="s">
        <v>602</v>
      </c>
      <c r="Y123" s="204" t="s">
        <v>603</v>
      </c>
    </row>
    <row r="124" spans="1:25" ht="63.75" x14ac:dyDescent="0.2">
      <c r="A124" s="45">
        <v>46139</v>
      </c>
      <c r="B124" s="79" t="s">
        <v>604</v>
      </c>
      <c r="C124" s="79" t="s">
        <v>605</v>
      </c>
      <c r="D124" s="79" t="s">
        <v>89</v>
      </c>
      <c r="E124" s="79" t="s">
        <v>126</v>
      </c>
      <c r="F124" s="79"/>
      <c r="G124" s="201">
        <v>2026</v>
      </c>
      <c r="H124" s="79" t="s">
        <v>331</v>
      </c>
      <c r="I124" s="79" t="str">
        <f t="shared" si="12"/>
        <v>PA</v>
      </c>
      <c r="J124" s="79" t="str">
        <f t="shared" si="13"/>
        <v>PA</v>
      </c>
      <c r="K124" s="120" t="str">
        <f t="shared" si="14"/>
        <v>Northeast</v>
      </c>
      <c r="L124" s="79" t="str">
        <f>INDEX('State '!$A$1:$C$62,MATCH($I124,'State '!$B:$B,0),3)</f>
        <v>Northeast</v>
      </c>
      <c r="M124" s="79" t="str">
        <f>INDEX('State '!$A$1:$C$62,MATCH($J124,'State '!$B:$B,0),3)</f>
        <v>Northeast</v>
      </c>
      <c r="N124" s="79"/>
      <c r="O124" s="202">
        <v>100</v>
      </c>
      <c r="P124" s="201">
        <v>20</v>
      </c>
      <c r="Q124" s="203">
        <v>190</v>
      </c>
      <c r="R124" s="120"/>
      <c r="S124" s="79" t="s">
        <v>105</v>
      </c>
      <c r="T124" s="79" t="s">
        <v>93</v>
      </c>
      <c r="U124" s="79" t="s">
        <v>606</v>
      </c>
      <c r="V124" s="79" t="s">
        <v>107</v>
      </c>
      <c r="W124" s="208" t="s">
        <v>607</v>
      </c>
      <c r="X124" s="46"/>
      <c r="Y124" s="204" t="s">
        <v>608</v>
      </c>
    </row>
    <row r="125" spans="1:25" ht="63.75" x14ac:dyDescent="0.2">
      <c r="A125" s="45">
        <v>45576</v>
      </c>
      <c r="B125" s="79" t="s">
        <v>609</v>
      </c>
      <c r="C125" s="79" t="s">
        <v>149</v>
      </c>
      <c r="D125" s="79" t="s">
        <v>101</v>
      </c>
      <c r="E125" s="79" t="s">
        <v>257</v>
      </c>
      <c r="F125" s="79"/>
      <c r="G125" s="201"/>
      <c r="H125" s="79" t="s">
        <v>610</v>
      </c>
      <c r="I125" s="79" t="str">
        <f t="shared" si="12"/>
        <v>ND</v>
      </c>
      <c r="J125" s="79" t="str">
        <f t="shared" si="13"/>
        <v>MN</v>
      </c>
      <c r="K125" s="120" t="str">
        <f t="shared" si="14"/>
        <v>Mountain, Midwest</v>
      </c>
      <c r="L125" s="79" t="str">
        <f>INDEX('State '!$A$1:$C$62,MATCH($I125,'State '!$B:$B,0),3)</f>
        <v>Mountain</v>
      </c>
      <c r="M125" s="79" t="str">
        <f>INDEX('State '!$A$1:$C$62,MATCH($J125,'State '!$B:$B,0),3)</f>
        <v>Midwest</v>
      </c>
      <c r="N125" s="79"/>
      <c r="O125" s="202"/>
      <c r="P125" s="201">
        <v>330</v>
      </c>
      <c r="Q125" s="203">
        <v>600</v>
      </c>
      <c r="R125" s="120">
        <v>24</v>
      </c>
      <c r="S125" s="79" t="s">
        <v>92</v>
      </c>
      <c r="T125" s="79" t="s">
        <v>93</v>
      </c>
      <c r="U125" s="79"/>
      <c r="V125" s="79" t="s">
        <v>95</v>
      </c>
      <c r="W125" s="208" t="s">
        <v>611</v>
      </c>
      <c r="X125" s="46"/>
      <c r="Y125" s="204"/>
    </row>
    <row r="126" spans="1:25" ht="51" x14ac:dyDescent="0.2">
      <c r="A126" s="45">
        <v>46042</v>
      </c>
      <c r="B126" s="79" t="s">
        <v>612</v>
      </c>
      <c r="C126" s="79" t="s">
        <v>613</v>
      </c>
      <c r="D126" s="79" t="s">
        <v>89</v>
      </c>
      <c r="E126" s="79" t="s">
        <v>142</v>
      </c>
      <c r="F126" s="79"/>
      <c r="G126" s="201">
        <v>2030</v>
      </c>
      <c r="H126" s="79" t="s">
        <v>209</v>
      </c>
      <c r="I126" s="79" t="str">
        <f t="shared" si="12"/>
        <v>VA</v>
      </c>
      <c r="J126" s="79" t="str">
        <f t="shared" si="13"/>
        <v>VA</v>
      </c>
      <c r="K126" s="120" t="str">
        <f t="shared" si="14"/>
        <v>Northeast</v>
      </c>
      <c r="L126" s="79" t="str">
        <f>INDEX('State '!$A$1:$C$62,MATCH($I126,'State '!$B:$B,0),3)</f>
        <v>Northeast</v>
      </c>
      <c r="M126" s="79" t="str">
        <f>INDEX('State '!$A$1:$C$62,MATCH($J126,'State '!$B:$B,0),3)</f>
        <v>Northeast</v>
      </c>
      <c r="N126" s="79"/>
      <c r="O126" s="202"/>
      <c r="P126" s="201"/>
      <c r="Q126" s="203">
        <v>950</v>
      </c>
      <c r="R126" s="120"/>
      <c r="S126" s="79" t="s">
        <v>105</v>
      </c>
      <c r="T126" s="79" t="s">
        <v>93</v>
      </c>
      <c r="U126" s="79"/>
      <c r="V126" s="79" t="s">
        <v>107</v>
      </c>
      <c r="W126" s="208" t="s">
        <v>614</v>
      </c>
      <c r="X126" s="46" t="s">
        <v>615</v>
      </c>
      <c r="Y126" s="204" t="s">
        <v>616</v>
      </c>
    </row>
    <row r="127" spans="1:25" ht="38.25" x14ac:dyDescent="0.2">
      <c r="A127" s="45">
        <v>46209</v>
      </c>
      <c r="B127" s="79" t="s">
        <v>617</v>
      </c>
      <c r="C127" s="79" t="s">
        <v>613</v>
      </c>
      <c r="D127" s="79" t="s">
        <v>89</v>
      </c>
      <c r="E127" s="79" t="s">
        <v>102</v>
      </c>
      <c r="F127" s="79"/>
      <c r="G127" s="201">
        <v>2026</v>
      </c>
      <c r="H127" s="79" t="s">
        <v>121</v>
      </c>
      <c r="I127" s="79" t="str">
        <f t="shared" si="12"/>
        <v>TX</v>
      </c>
      <c r="J127" s="79" t="str">
        <f t="shared" si="13"/>
        <v>TX</v>
      </c>
      <c r="K127" s="120" t="str">
        <f t="shared" si="14"/>
        <v>South Central</v>
      </c>
      <c r="L127" s="79" t="str">
        <f>INDEX('State '!$A$1:$C$62,MATCH($I127,'State '!$B:$B,0),3)</f>
        <v>South Central</v>
      </c>
      <c r="M127" s="79" t="str">
        <f>INDEX('State '!$A$1:$C$62,MATCH($J127,'State '!$B:$B,0),3)</f>
        <v>South Central</v>
      </c>
      <c r="N127" s="79"/>
      <c r="O127" s="202"/>
      <c r="P127" s="201"/>
      <c r="Q127" s="203">
        <v>310</v>
      </c>
      <c r="R127" s="120"/>
      <c r="S127" s="79" t="s">
        <v>105</v>
      </c>
      <c r="T127" s="79"/>
      <c r="U127" s="79"/>
      <c r="V127" s="79" t="s">
        <v>107</v>
      </c>
      <c r="W127" s="208" t="s">
        <v>618</v>
      </c>
      <c r="X127" s="46"/>
      <c r="Y127" s="204" t="s">
        <v>147</v>
      </c>
    </row>
    <row r="128" spans="1:25" ht="51" x14ac:dyDescent="0.2">
      <c r="A128" s="45">
        <v>46139</v>
      </c>
      <c r="B128" s="79" t="s">
        <v>623</v>
      </c>
      <c r="C128" s="79" t="s">
        <v>624</v>
      </c>
      <c r="D128" s="79" t="s">
        <v>101</v>
      </c>
      <c r="E128" s="79" t="s">
        <v>126</v>
      </c>
      <c r="F128" s="79"/>
      <c r="G128" s="201">
        <v>2027</v>
      </c>
      <c r="H128" s="79" t="s">
        <v>121</v>
      </c>
      <c r="I128" s="79" t="str">
        <f t="shared" si="12"/>
        <v>TX</v>
      </c>
      <c r="J128" s="79" t="str">
        <f t="shared" si="13"/>
        <v>TX</v>
      </c>
      <c r="K128" s="120" t="str">
        <f t="shared" si="14"/>
        <v>South Central</v>
      </c>
      <c r="L128" s="79" t="str">
        <f>INDEX('State '!$A$1:$C$62,MATCH($I128,'State '!$B:$B,0),3)</f>
        <v>South Central</v>
      </c>
      <c r="M128" s="79" t="str">
        <f>INDEX('State '!$A$1:$C$62,MATCH($J128,'State '!$B:$B,0),3)</f>
        <v>South Central</v>
      </c>
      <c r="N128" s="79"/>
      <c r="O128" s="202"/>
      <c r="P128" s="201">
        <v>152</v>
      </c>
      <c r="Q128" s="203">
        <v>2400</v>
      </c>
      <c r="R128" s="120">
        <v>42</v>
      </c>
      <c r="S128" s="79" t="s">
        <v>105</v>
      </c>
      <c r="T128" s="79" t="s">
        <v>122</v>
      </c>
      <c r="U128" s="79" t="s">
        <v>3919</v>
      </c>
      <c r="V128" s="79" t="s">
        <v>107</v>
      </c>
      <c r="W128" s="208" t="s">
        <v>625</v>
      </c>
      <c r="X128" s="46"/>
      <c r="Y128" s="204" t="s">
        <v>626</v>
      </c>
    </row>
    <row r="129" spans="1:25" ht="51" x14ac:dyDescent="0.2">
      <c r="A129" s="45">
        <v>46133</v>
      </c>
      <c r="B129" s="79" t="s">
        <v>695</v>
      </c>
      <c r="C129" s="79" t="s">
        <v>696</v>
      </c>
      <c r="D129" s="79" t="s">
        <v>101</v>
      </c>
      <c r="E129" s="79" t="s">
        <v>126</v>
      </c>
      <c r="F129" s="79"/>
      <c r="G129" s="201">
        <v>2027</v>
      </c>
      <c r="H129" s="79" t="s">
        <v>121</v>
      </c>
      <c r="I129" s="79" t="s">
        <v>121</v>
      </c>
      <c r="J129" s="79" t="s">
        <v>121</v>
      </c>
      <c r="K129" s="120" t="s">
        <v>697</v>
      </c>
      <c r="L129" s="79" t="s">
        <v>697</v>
      </c>
      <c r="M129" s="79" t="s">
        <v>697</v>
      </c>
      <c r="N129" s="79"/>
      <c r="O129" s="202">
        <v>1800</v>
      </c>
      <c r="P129" s="201">
        <v>216</v>
      </c>
      <c r="Q129" s="203">
        <v>2000</v>
      </c>
      <c r="R129" s="120">
        <v>42</v>
      </c>
      <c r="S129" s="79" t="s">
        <v>105</v>
      </c>
      <c r="T129" s="79" t="s">
        <v>122</v>
      </c>
      <c r="U129" s="79" t="s">
        <v>3918</v>
      </c>
      <c r="V129" s="79" t="s">
        <v>107</v>
      </c>
      <c r="W129" s="208" t="s">
        <v>3920</v>
      </c>
      <c r="X129" s="46" t="s">
        <v>108</v>
      </c>
      <c r="Y129" s="204" t="s">
        <v>109</v>
      </c>
    </row>
    <row r="130" spans="1:25" ht="76.5" x14ac:dyDescent="0.2">
      <c r="A130" s="45">
        <v>46224</v>
      </c>
      <c r="B130" s="79" t="s">
        <v>627</v>
      </c>
      <c r="C130" s="79" t="s">
        <v>628</v>
      </c>
      <c r="D130" s="79" t="s">
        <v>101</v>
      </c>
      <c r="E130" s="79" t="s">
        <v>3778</v>
      </c>
      <c r="F130" s="79"/>
      <c r="G130" s="201">
        <v>2026</v>
      </c>
      <c r="H130" s="79" t="s">
        <v>121</v>
      </c>
      <c r="I130" s="79" t="str">
        <f>LEFT($H130,2)</f>
        <v>TX</v>
      </c>
      <c r="J130" s="79" t="str">
        <f>RIGHT($H130,2)</f>
        <v>TX</v>
      </c>
      <c r="K130" s="120" t="str">
        <f t="shared" ref="K130:K139" si="15">IF($L130=$M130,L130,CONCATENATE($L130,", ",IF(ISBLANK(N130),"",CONCATENATE(N130,", ")),$M130))</f>
        <v>South Central</v>
      </c>
      <c r="L130" s="79" t="str">
        <f>INDEX('State '!$A$1:$C$62,MATCH($I130,'State '!$B:$B,0),3)</f>
        <v>South Central</v>
      </c>
      <c r="M130" s="79" t="str">
        <f>INDEX('State '!$A$1:$C$62,MATCH($J130,'State '!$B:$B,0),3)</f>
        <v>South Central</v>
      </c>
      <c r="N130" s="79"/>
      <c r="O130" s="202"/>
      <c r="P130" s="201">
        <v>25</v>
      </c>
      <c r="Q130" s="203">
        <v>300</v>
      </c>
      <c r="R130" s="120">
        <v>20</v>
      </c>
      <c r="S130" s="79" t="s">
        <v>105</v>
      </c>
      <c r="T130" s="79" t="s">
        <v>93</v>
      </c>
      <c r="U130" s="79" t="s">
        <v>629</v>
      </c>
      <c r="V130" s="79" t="s">
        <v>107</v>
      </c>
      <c r="W130" s="216" t="s">
        <v>3978</v>
      </c>
      <c r="X130" s="46" t="s">
        <v>108</v>
      </c>
      <c r="Y130" s="204" t="s">
        <v>109</v>
      </c>
    </row>
    <row r="131" spans="1:25" ht="38.25" x14ac:dyDescent="0.2">
      <c r="A131" s="45">
        <v>46133</v>
      </c>
      <c r="B131" s="79" t="s">
        <v>758</v>
      </c>
      <c r="C131" s="79" t="s">
        <v>759</v>
      </c>
      <c r="D131" s="79" t="s">
        <v>89</v>
      </c>
      <c r="E131" s="79" t="s">
        <v>102</v>
      </c>
      <c r="F131" s="79"/>
      <c r="G131" s="201">
        <v>2028</v>
      </c>
      <c r="H131" s="79" t="s">
        <v>760</v>
      </c>
      <c r="I131" s="79" t="str">
        <f>LEFT($H131,2)</f>
        <v>IN</v>
      </c>
      <c r="J131" s="79" t="str">
        <f>RIGHT($H131,2)</f>
        <v>IL</v>
      </c>
      <c r="K131" s="120" t="str">
        <f t="shared" si="15"/>
        <v>Midwest</v>
      </c>
      <c r="L131" s="79" t="str">
        <f>INDEX('State '!$A$1:$C$62,MATCH($I131,'State '!$B:$B,0),3)</f>
        <v>Midwest</v>
      </c>
      <c r="M131" s="79" t="str">
        <f>INDEX('State '!$A$1:$C$62,MATCH($J131,'State '!$B:$B,0),3)</f>
        <v>Midwest</v>
      </c>
      <c r="N131" s="79"/>
      <c r="O131" s="202"/>
      <c r="P131" s="201"/>
      <c r="Q131" s="203">
        <v>400</v>
      </c>
      <c r="R131" s="120"/>
      <c r="S131" s="79" t="s">
        <v>92</v>
      </c>
      <c r="T131" s="79" t="s">
        <v>93</v>
      </c>
      <c r="U131" s="79"/>
      <c r="V131" s="79" t="s">
        <v>95</v>
      </c>
      <c r="W131" s="208" t="s">
        <v>761</v>
      </c>
      <c r="X131" s="46" t="s">
        <v>762</v>
      </c>
      <c r="Y131" s="204" t="s">
        <v>109</v>
      </c>
    </row>
    <row r="132" spans="1:25" ht="89.25" x14ac:dyDescent="0.2">
      <c r="A132" s="45">
        <v>46133</v>
      </c>
      <c r="B132" s="79" t="s">
        <v>765</v>
      </c>
      <c r="C132" s="79" t="s">
        <v>766</v>
      </c>
      <c r="D132" s="79" t="s">
        <v>89</v>
      </c>
      <c r="E132" s="79" t="s">
        <v>102</v>
      </c>
      <c r="F132" s="79"/>
      <c r="G132" s="201">
        <v>2027</v>
      </c>
      <c r="H132" s="79" t="s">
        <v>767</v>
      </c>
      <c r="I132" s="79" t="str">
        <f>LEFT($H132,2)</f>
        <v>IA</v>
      </c>
      <c r="J132" s="79" t="str">
        <f>RIGHT($H132,2)</f>
        <v>MN</v>
      </c>
      <c r="K132" s="120" t="str">
        <f t="shared" si="15"/>
        <v>Midwest</v>
      </c>
      <c r="L132" s="79" t="str">
        <f>INDEX('State '!$A$1:$C$62,MATCH($I132,'State '!$B:$B,0),3)</f>
        <v>Midwest</v>
      </c>
      <c r="M132" s="79" t="str">
        <f>INDEX('State '!$A$1:$C$62,MATCH($J132,'State '!$B:$B,0),3)</f>
        <v>Midwest</v>
      </c>
      <c r="N132" s="79"/>
      <c r="O132" s="202"/>
      <c r="P132" s="201">
        <v>46</v>
      </c>
      <c r="Q132" s="203">
        <v>79</v>
      </c>
      <c r="R132" s="120"/>
      <c r="S132" s="79" t="s">
        <v>92</v>
      </c>
      <c r="T132" s="79" t="s">
        <v>93</v>
      </c>
      <c r="U132" s="79" t="s">
        <v>768</v>
      </c>
      <c r="V132" s="79" t="s">
        <v>95</v>
      </c>
      <c r="W132" s="208" t="s">
        <v>769</v>
      </c>
      <c r="X132" s="46" t="s">
        <v>97</v>
      </c>
      <c r="Y132" s="204" t="s">
        <v>109</v>
      </c>
    </row>
    <row r="133" spans="1:25" ht="51" x14ac:dyDescent="0.2">
      <c r="A133" s="45">
        <v>46133</v>
      </c>
      <c r="B133" s="79" t="s">
        <v>677</v>
      </c>
      <c r="C133" s="79" t="s">
        <v>204</v>
      </c>
      <c r="D133" s="79" t="s">
        <v>89</v>
      </c>
      <c r="E133" s="79" t="s">
        <v>102</v>
      </c>
      <c r="F133" s="79"/>
      <c r="G133" s="201">
        <v>2028</v>
      </c>
      <c r="H133" s="79" t="s">
        <v>678</v>
      </c>
      <c r="I133" s="79" t="str">
        <f>LEFT($H133,2)</f>
        <v>KS</v>
      </c>
      <c r="J133" s="79" t="str">
        <f>RIGHT($H133,2)</f>
        <v>KS</v>
      </c>
      <c r="K133" s="120" t="str">
        <f t="shared" si="15"/>
        <v>South Central</v>
      </c>
      <c r="L133" s="79" t="str">
        <f>INDEX('State '!$A$1:$C$62,MATCH($I133,'State '!$B:$B,0),3)</f>
        <v>South Central</v>
      </c>
      <c r="M133" s="79" t="str">
        <f>INDEX('State '!$A$1:$C$62,MATCH($J133,'State '!$B:$B,0),3)</f>
        <v>South Central</v>
      </c>
      <c r="N133" s="79"/>
      <c r="O133" s="202">
        <v>117.8</v>
      </c>
      <c r="P133" s="201">
        <v>19.3</v>
      </c>
      <c r="Q133" s="203">
        <v>116</v>
      </c>
      <c r="R133" s="120">
        <v>16</v>
      </c>
      <c r="S133" s="79" t="s">
        <v>92</v>
      </c>
      <c r="T133" s="79" t="s">
        <v>93</v>
      </c>
      <c r="U133" s="79" t="s">
        <v>679</v>
      </c>
      <c r="V133" s="79" t="s">
        <v>107</v>
      </c>
      <c r="W133" s="208" t="s">
        <v>680</v>
      </c>
      <c r="X133" s="46" t="s">
        <v>681</v>
      </c>
      <c r="Y133" s="204" t="s">
        <v>682</v>
      </c>
    </row>
    <row r="134" spans="1:25" ht="89.25" x14ac:dyDescent="0.2">
      <c r="A134" s="45">
        <v>46133</v>
      </c>
      <c r="B134" s="79" t="s">
        <v>688</v>
      </c>
      <c r="C134" s="79" t="s">
        <v>689</v>
      </c>
      <c r="D134" s="79" t="s">
        <v>89</v>
      </c>
      <c r="E134" s="79" t="s">
        <v>126</v>
      </c>
      <c r="F134" s="79"/>
      <c r="G134" s="201">
        <v>2027</v>
      </c>
      <c r="H134" s="79" t="s">
        <v>3883</v>
      </c>
      <c r="I134" s="79" t="s">
        <v>121</v>
      </c>
      <c r="J134" s="79" t="s">
        <v>3831</v>
      </c>
      <c r="K134" s="120" t="str">
        <f t="shared" si="15"/>
        <v>South Central, Mexico</v>
      </c>
      <c r="L134" s="79" t="str">
        <f>INDEX('State '!$A$1:$C$62,MATCH($I134,'State '!$B:$B,0),3)</f>
        <v>South Central</v>
      </c>
      <c r="M134" s="79" t="str">
        <f>INDEX('State '!$A$1:$C$62,MATCH($J134,'State '!$B:$B,0),3)</f>
        <v>Mexico</v>
      </c>
      <c r="N134" s="79"/>
      <c r="O134" s="202"/>
      <c r="P134" s="201"/>
      <c r="Q134" s="203">
        <v>300</v>
      </c>
      <c r="R134" s="120"/>
      <c r="S134" s="79" t="s">
        <v>691</v>
      </c>
      <c r="T134" s="79" t="s">
        <v>692</v>
      </c>
      <c r="U134" s="79"/>
      <c r="V134" s="79" t="s">
        <v>95</v>
      </c>
      <c r="W134" s="208" t="s">
        <v>693</v>
      </c>
      <c r="X134" s="46" t="s">
        <v>694</v>
      </c>
      <c r="Y134" s="204" t="s">
        <v>147</v>
      </c>
    </row>
    <row r="135" spans="1:25" ht="63.75" x14ac:dyDescent="0.2">
      <c r="A135" s="45">
        <v>45958</v>
      </c>
      <c r="B135" s="79" t="s">
        <v>640</v>
      </c>
      <c r="C135" s="79" t="s">
        <v>641</v>
      </c>
      <c r="D135" s="79" t="s">
        <v>101</v>
      </c>
      <c r="E135" s="79" t="s">
        <v>257</v>
      </c>
      <c r="F135" s="79"/>
      <c r="G135" s="201" t="s">
        <v>144</v>
      </c>
      <c r="H135" s="79" t="s">
        <v>642</v>
      </c>
      <c r="I135" s="79" t="str">
        <f>LEFT($H135,2)</f>
        <v>MA</v>
      </c>
      <c r="J135" s="79" t="str">
        <f>RIGHT($H135,2)</f>
        <v>MA</v>
      </c>
      <c r="K135" s="120" t="str">
        <f t="shared" si="15"/>
        <v>Northeast</v>
      </c>
      <c r="L135" s="79" t="str">
        <f>INDEX('State '!$A$1:$C$62,MATCH($I135,'State '!$B:$B,0),3)</f>
        <v>Northeast</v>
      </c>
      <c r="M135" s="79" t="str">
        <f>INDEX('State '!$A$1:$C$62,MATCH($J135,'State '!$B:$B,0),3)</f>
        <v>Northeast</v>
      </c>
      <c r="N135" s="79"/>
      <c r="O135" s="202">
        <v>33</v>
      </c>
      <c r="P135" s="201">
        <v>5.3</v>
      </c>
      <c r="Q135" s="203"/>
      <c r="R135" s="120"/>
      <c r="S135" s="79" t="s">
        <v>105</v>
      </c>
      <c r="T135" s="79" t="s">
        <v>643</v>
      </c>
      <c r="U135" s="79"/>
      <c r="V135" s="79" t="s">
        <v>107</v>
      </c>
      <c r="W135" s="208" t="s">
        <v>644</v>
      </c>
      <c r="X135" s="46" t="s">
        <v>645</v>
      </c>
      <c r="Y135" s="204" t="s">
        <v>109</v>
      </c>
    </row>
    <row r="136" spans="1:25" ht="89.25" x14ac:dyDescent="0.2">
      <c r="A136" s="45">
        <v>46139</v>
      </c>
      <c r="B136" s="79" t="s">
        <v>646</v>
      </c>
      <c r="C136" s="79" t="s">
        <v>442</v>
      </c>
      <c r="D136" s="79" t="s">
        <v>89</v>
      </c>
      <c r="E136" s="79" t="s">
        <v>132</v>
      </c>
      <c r="F136" s="79"/>
      <c r="G136" s="201">
        <v>2027</v>
      </c>
      <c r="H136" s="79" t="s">
        <v>116</v>
      </c>
      <c r="I136" s="79" t="str">
        <f>LEFT($H136,2)</f>
        <v>UT</v>
      </c>
      <c r="J136" s="79" t="str">
        <f>RIGHT($H136,2)</f>
        <v>UT</v>
      </c>
      <c r="K136" s="120" t="str">
        <f t="shared" si="15"/>
        <v>Mountain</v>
      </c>
      <c r="L136" s="79" t="str">
        <f>INDEX('State '!$A$1:$C$62,MATCH($I136,'State '!$B:$B,0),3)</f>
        <v>Mountain</v>
      </c>
      <c r="M136" s="79" t="str">
        <f>INDEX('State '!$A$1:$C$62,MATCH($J136,'State '!$B:$B,0),3)</f>
        <v>Mountain</v>
      </c>
      <c r="N136" s="79"/>
      <c r="O136" s="202"/>
      <c r="P136" s="201">
        <v>0</v>
      </c>
      <c r="Q136" s="203">
        <v>82.954999999999998</v>
      </c>
      <c r="R136" s="120"/>
      <c r="S136" s="79" t="s">
        <v>92</v>
      </c>
      <c r="T136" s="79" t="s">
        <v>93</v>
      </c>
      <c r="U136" s="79" t="s">
        <v>3905</v>
      </c>
      <c r="V136" s="79" t="s">
        <v>95</v>
      </c>
      <c r="W136" s="208" t="s">
        <v>647</v>
      </c>
      <c r="X136" s="46" t="s">
        <v>648</v>
      </c>
      <c r="Y136" s="204" t="s">
        <v>109</v>
      </c>
    </row>
    <row r="137" spans="1:25" ht="51" x14ac:dyDescent="0.2">
      <c r="A137" s="45">
        <v>46133</v>
      </c>
      <c r="B137" s="79" t="s">
        <v>711</v>
      </c>
      <c r="C137" s="79" t="s">
        <v>712</v>
      </c>
      <c r="D137" s="79" t="s">
        <v>89</v>
      </c>
      <c r="E137" s="79" t="s">
        <v>111</v>
      </c>
      <c r="F137" s="79"/>
      <c r="G137" s="201">
        <v>2028</v>
      </c>
      <c r="H137" s="79" t="s">
        <v>713</v>
      </c>
      <c r="I137" s="79" t="str">
        <f>LEFT($H137,2)</f>
        <v>NY</v>
      </c>
      <c r="J137" s="79" t="str">
        <f>RIGHT($H137,2)</f>
        <v>NY</v>
      </c>
      <c r="K137" s="120" t="str">
        <f t="shared" si="15"/>
        <v>Northeast</v>
      </c>
      <c r="L137" s="79" t="str">
        <f>INDEX('State '!$A$1:$C$62,MATCH($I137,'State '!$B:$B,0),3)</f>
        <v>Northeast</v>
      </c>
      <c r="M137" s="79" t="str">
        <f>INDEX('State '!$A$1:$C$62,MATCH($J137,'State '!$B:$B,0),3)</f>
        <v>Northeast</v>
      </c>
      <c r="N137" s="79"/>
      <c r="O137" s="202">
        <v>152</v>
      </c>
      <c r="P137" s="201"/>
      <c r="Q137" s="203">
        <v>650</v>
      </c>
      <c r="R137" s="120"/>
      <c r="S137" s="79" t="s">
        <v>92</v>
      </c>
      <c r="T137" s="79" t="s">
        <v>93</v>
      </c>
      <c r="U137" s="79" t="s">
        <v>714</v>
      </c>
      <c r="V137" s="79" t="s">
        <v>107</v>
      </c>
      <c r="W137" s="208" t="s">
        <v>715</v>
      </c>
      <c r="X137" s="46" t="s">
        <v>97</v>
      </c>
      <c r="Y137" s="204" t="s">
        <v>109</v>
      </c>
    </row>
    <row r="138" spans="1:25" ht="63.75" x14ac:dyDescent="0.2">
      <c r="A138" s="45">
        <v>46133</v>
      </c>
      <c r="B138" s="79" t="s">
        <v>655</v>
      </c>
      <c r="C138" s="79" t="s">
        <v>3977</v>
      </c>
      <c r="D138" s="79" t="s">
        <v>89</v>
      </c>
      <c r="E138" s="79" t="s">
        <v>132</v>
      </c>
      <c r="F138" s="79"/>
      <c r="G138" s="201">
        <v>2026</v>
      </c>
      <c r="H138" s="79" t="s">
        <v>656</v>
      </c>
      <c r="I138" s="79" t="str">
        <f>LEFT($H138,2)</f>
        <v>NM</v>
      </c>
      <c r="J138" s="79" t="str">
        <f>RIGHT($H138,2)</f>
        <v>NM</v>
      </c>
      <c r="K138" s="120" t="str">
        <f t="shared" si="15"/>
        <v>Mountain</v>
      </c>
      <c r="L138" s="79" t="str">
        <f>INDEX('State '!$A$1:$C$62,MATCH($I138,'State '!$B:$B,0),3)</f>
        <v>Mountain</v>
      </c>
      <c r="M138" s="79" t="str">
        <f>INDEX('State '!$A$1:$C$62,MATCH($J138,'State '!$B:$B,0),3)</f>
        <v>Mountain</v>
      </c>
      <c r="N138" s="79"/>
      <c r="O138" s="202">
        <v>52</v>
      </c>
      <c r="P138" s="201">
        <v>0</v>
      </c>
      <c r="Q138" s="203">
        <v>80</v>
      </c>
      <c r="R138" s="120"/>
      <c r="S138" s="79" t="s">
        <v>92</v>
      </c>
      <c r="T138" s="79" t="s">
        <v>93</v>
      </c>
      <c r="U138" s="79" t="s">
        <v>657</v>
      </c>
      <c r="V138" s="79" t="s">
        <v>107</v>
      </c>
      <c r="W138" s="208" t="s">
        <v>658</v>
      </c>
      <c r="X138" s="46" t="s">
        <v>659</v>
      </c>
      <c r="Y138" s="204" t="s">
        <v>98</v>
      </c>
    </row>
    <row r="139" spans="1:25" ht="63.75" x14ac:dyDescent="0.2">
      <c r="A139" s="45">
        <v>46231</v>
      </c>
      <c r="B139" s="79" t="s">
        <v>3906</v>
      </c>
      <c r="C139" s="79" t="s">
        <v>3908</v>
      </c>
      <c r="D139" s="79" t="s">
        <v>101</v>
      </c>
      <c r="E139" s="79" t="s">
        <v>111</v>
      </c>
      <c r="F139" s="79"/>
      <c r="G139" s="201">
        <v>2029</v>
      </c>
      <c r="H139" s="79" t="s">
        <v>855</v>
      </c>
      <c r="I139" s="79" t="str">
        <f>LEFT($H139,2)</f>
        <v>AZ</v>
      </c>
      <c r="J139" s="79" t="str">
        <f>RIGHT($H139,2)</f>
        <v>AZ</v>
      </c>
      <c r="K139" s="120" t="str">
        <f t="shared" si="15"/>
        <v>Mountain</v>
      </c>
      <c r="L139" s="79" t="str">
        <f>INDEX('State '!$A$1:$C$62,MATCH($I139,'State '!$B:$B,0),3)</f>
        <v>Mountain</v>
      </c>
      <c r="M139" s="79" t="str">
        <f>INDEX('State '!$A$1:$C$62,MATCH($J139,'State '!$B:$B,0),3)</f>
        <v>Mountain</v>
      </c>
      <c r="N139" s="79"/>
      <c r="O139" s="202"/>
      <c r="P139" s="201">
        <v>90</v>
      </c>
      <c r="Q139" s="203">
        <v>800</v>
      </c>
      <c r="R139" s="120">
        <v>40</v>
      </c>
      <c r="S139" s="79" t="s">
        <v>105</v>
      </c>
      <c r="T139" s="79" t="s">
        <v>93</v>
      </c>
      <c r="U139" s="79" t="s">
        <v>3907</v>
      </c>
      <c r="V139" s="79"/>
      <c r="W139" s="208" t="s">
        <v>3911</v>
      </c>
      <c r="X139" s="46" t="s">
        <v>3910</v>
      </c>
      <c r="Y139" s="204" t="s">
        <v>3909</v>
      </c>
    </row>
    <row r="140" spans="1:25" x14ac:dyDescent="0.2">
      <c r="W140" s="22"/>
    </row>
    <row r="141" spans="1:25" x14ac:dyDescent="0.2">
      <c r="W141" s="22"/>
    </row>
    <row r="142" spans="1:25" x14ac:dyDescent="0.2">
      <c r="W142" s="22"/>
    </row>
    <row r="143" spans="1:25" x14ac:dyDescent="0.2">
      <c r="W143" s="22"/>
    </row>
    <row r="144" spans="1:25" x14ac:dyDescent="0.2">
      <c r="Q144" s="209"/>
    </row>
  </sheetData>
  <sortState xmlns:xlrd2="http://schemas.microsoft.com/office/spreadsheetml/2017/richdata2" ref="A3:HQ144">
    <sortCondition ref="B3:B144"/>
  </sortState>
  <phoneticPr fontId="27" type="noConversion"/>
  <hyperlinks>
    <hyperlink ref="Y5" r:id="rId1" display="Press release" xr:uid="{00000000-0004-0000-0100-000002000000}"/>
    <hyperlink ref="Y7" r:id="rId2" xr:uid="{00000000-0004-0000-0100-000003000000}"/>
    <hyperlink ref="Y8" r:id="rId3" display="https://www.enbridge.com/projects-and-infrastructure/projects/appalachia-to-market-ii-armagh-and-entriken-hp-replacement _x000a_https://www.enbridge.com/projects-and-infrastructure/projects/appalachia-to-market-ii-armagh-and-entriken-hp-replacement/project-information_x000a_" xr:uid="{00000000-0004-0000-0100-000004000000}"/>
    <hyperlink ref="Y9" r:id="rId4" display="Texas Eastern / Enbridge" xr:uid="{00000000-0004-0000-0100-000006000000}"/>
    <hyperlink ref="Y10" r:id="rId5" location=":~:text=Summary%20of%20the%20Proposed%20Project,%2C%20Northeast%20and%20Mid%2DAtlantic.%20https://aboutarp.com/" display="Federal Register" xr:uid="{00000000-0004-0000-0100-000009000000}"/>
    <hyperlink ref="Y11" r:id="rId6" xr:uid="{00000000-0004-0000-0100-00000D000000}"/>
    <hyperlink ref="Y12" r:id="rId7" xr:uid="{00000000-0004-0000-0100-00000E000000}"/>
    <hyperlink ref="Y15" r:id="rId8" location=":~:text=Gas%20Transmission%3A%20Announced,and%20other%20approvals." xr:uid="{00000000-0004-0000-0100-000017000000}"/>
    <hyperlink ref="Y50" r:id="rId9" location=":~:text=Elba%20Express%20Company%20(EEC)%20is%20developing%20the,pipeline%20system%20to%20Colleton%20County%2C%20South%20Carolina." xr:uid="{00000000-0004-0000-0100-000019000000}"/>
    <hyperlink ref="Y20" r:id="rId10" xr:uid="{00000000-0004-0000-0100-00001C000000}"/>
    <hyperlink ref="Y29" r:id="rId11" xr:uid="{00000000-0004-0000-0100-000023000000}"/>
    <hyperlink ref="Y30" r:id="rId12" xr:uid="{00000000-0004-0000-0100-000025000000}"/>
    <hyperlink ref="Y31" r:id="rId13" xr:uid="{00000000-0004-0000-0100-000027000000}"/>
    <hyperlink ref="Y33" r:id="rId14" xr:uid="{00000000-0004-0000-0100-00002A000000}"/>
    <hyperlink ref="Y35" r:id="rId15" xr:uid="{00000000-0004-0000-0100-00002F000000}"/>
    <hyperlink ref="Y39" r:id="rId16" display="https://www.ferc.gov/dela-express-pipeline-project" xr:uid="{00000000-0004-0000-0100-000034000000}"/>
    <hyperlink ref="Y42" r:id="rId17" display="https://dog.dnr.alaska.gov/Services/Pipeline/Donlin%20Pipeline" xr:uid="{00000000-0004-0000-0100-000038000000}"/>
    <hyperlink ref="Y45" r:id="rId18" display="https://www.woodside.com/what-we-do/growth-projects/woodside-louisiana-lng/pipeline-project" xr:uid="{00000000-0004-0000-0100-00003D000000}"/>
    <hyperlink ref="Y48" r:id="rId19" display="Kinetik earnings 2Q 2025" xr:uid="{00000000-0004-0000-0100-000043000000}"/>
    <hyperlink ref="Y49" r:id="rId20" xr:uid="{00000000-0004-0000-0100-000044000000}"/>
    <hyperlink ref="Y53" r:id="rId21" xr:uid="{00000000-0004-0000-0100-000047000000}"/>
    <hyperlink ref="Y56" r:id="rId22" xr:uid="{00000000-0004-0000-0100-00004E000000}"/>
    <hyperlink ref="Y57" r:id="rId23" location=":~:text=Summary%20of%20the%20Proposed%20Project,)%20in%20Washoe%20County%2C%20Nevada%3B" xr:uid="{00000000-0004-0000-0100-000052000000}"/>
    <hyperlink ref="Y60" r:id="rId24" xr:uid="{00000000-0004-0000-0100-000056000000}"/>
    <hyperlink ref="Y61" r:id="rId25" location=":~:text=Preliminary%20construction%20activities,in%20mid%2D2026." xr:uid="{00000000-0004-0000-0100-000057000000}"/>
    <hyperlink ref="Y62" r:id="rId26" xr:uid="{00000000-0004-0000-0100-000058000000}"/>
    <hyperlink ref="Y64" r:id="rId27" xr:uid="{00000000-0004-0000-0100-00005D000000}"/>
    <hyperlink ref="Y65" r:id="rId28" xr:uid="{00000000-0004-0000-0100-00005F000000}"/>
    <hyperlink ref="Y67" r:id="rId29" xr:uid="{00000000-0004-0000-0100-000061000000}"/>
    <hyperlink ref="Y68" r:id="rId30" location=":~:text=The%20ExC%20Project%20filed,by%20November%201%2C%202025." xr:uid="{00000000-0004-0000-0100-000062000000}"/>
    <hyperlink ref="Y70" r:id="rId31" xr:uid="{00000000-0004-0000-0100-000065000000}"/>
    <hyperlink ref="Y71" r:id="rId32" xr:uid="{00000000-0004-0000-0100-000068000000}"/>
    <hyperlink ref="Y74" r:id="rId33" xr:uid="{00000000-0004-0000-0100-00006A000000}"/>
    <hyperlink ref="Y75" r:id="rId34" display="http://sempralng.com/port-arthur-pipeline-louisiana-connector/ " xr:uid="{00000000-0004-0000-0100-00006C000000}"/>
    <hyperlink ref="Y76" r:id="rId35" xr:uid="{00000000-0004-0000-0100-000071000000}"/>
    <hyperlink ref="Y77" r:id="rId36" xr:uid="{00000000-0004-0000-0100-000073000000}"/>
    <hyperlink ref="Y80" r:id="rId37" xr:uid="{00000000-0004-0000-0100-000078000000}"/>
    <hyperlink ref="Y82" r:id="rId38" xr:uid="{00000000-0004-0000-0100-00007D000000}"/>
    <hyperlink ref="Y84" r:id="rId39" xr:uid="{00000000-0004-0000-0100-000082000000}"/>
    <hyperlink ref="Y85" r:id="rId40" xr:uid="{00000000-0004-0000-0100-000085000000}"/>
    <hyperlink ref="Y86" r:id="rId41" xr:uid="{00000000-0004-0000-0100-000088000000}"/>
    <hyperlink ref="Y87" r:id="rId42" display="https://pipeline2.kindermorgan.com/Documents/NGPL/GCEP_Phase_3_Non_Binding_Open_Season_04_25_18-20180426092105.pdf" xr:uid="{00000000-0004-0000-0100-000089000000}"/>
    <hyperlink ref="Y89" r:id="rId43" xr:uid="{00000000-0004-0000-0100-00008B000000}"/>
    <hyperlink ref="Y90" r:id="rId44" xr:uid="{00000000-0004-0000-0100-00008C000000}"/>
    <hyperlink ref="Y91" r:id="rId45" xr:uid="{00000000-0004-0000-0100-00008F000000}"/>
    <hyperlink ref="Y96" r:id="rId46" display="Whitewater PR" xr:uid="{00000000-0004-0000-0100-000092000000}"/>
    <hyperlink ref="Y99" r:id="rId47" xr:uid="{00000000-0004-0000-0100-000093000000}"/>
    <hyperlink ref="Y100" r:id="rId48" xr:uid="{00000000-0004-0000-0100-000097000000}"/>
    <hyperlink ref="Y101" r:id="rId49" display="https://www.enbridge.com/projects-and-infrastructure/projects/ridgeline-expansion-project" xr:uid="{00000000-0004-0000-0100-00009B000000}"/>
    <hyperlink ref="Y102" r:id="rId50" xr:uid="{00000000-0004-0000-0100-00009D000000}"/>
    <hyperlink ref="Y103" r:id="rId51" xr:uid="{00000000-0004-0000-0100-0000A3000000}"/>
    <hyperlink ref="Y104" r:id="rId52" xr:uid="{00000000-0004-0000-0100-0000A5000000}"/>
    <hyperlink ref="Y105" r:id="rId53" display="http://sabaltrailtransmission.com/" xr:uid="{00000000-0004-0000-0100-0000A7000000}"/>
    <hyperlink ref="Y107" r:id="rId54" xr:uid="{00000000-0004-0000-0100-0000AB000000}"/>
    <hyperlink ref="Y108" r:id="rId55" xr:uid="{00000000-0004-0000-0100-0000AD000000}"/>
    <hyperlink ref="Y109" r:id="rId56" xr:uid="{00000000-0004-0000-0100-0000AE000000}"/>
    <hyperlink ref="Y110" r:id="rId57" display="FERC abbreviated application " xr:uid="{00000000-0004-0000-0100-0000B0000000}"/>
    <hyperlink ref="Y112" r:id="rId58" xr:uid="{00000000-0004-0000-0100-0000B2000000}"/>
    <hyperlink ref="Y114" r:id="rId59" xr:uid="{00000000-0004-0000-0100-0000B8000000}"/>
    <hyperlink ref="Y117" r:id="rId60" display="https://www.kindermorgan.com/Operations/Projects/SSE4-Project-Page" xr:uid="{00000000-0004-0000-0100-0000BB000000}"/>
    <hyperlink ref="Y115" r:id="rId61" xr:uid="{00000000-0004-0000-0100-0000BE000000}"/>
    <hyperlink ref="Y116" r:id="rId62" xr:uid="{00000000-0004-0000-0100-0000C0000000}"/>
    <hyperlink ref="Y118" r:id="rId63" xr:uid="{00000000-0004-0000-0100-0000C4000000}"/>
    <hyperlink ref="Y119" r:id="rId64" display="https://semprainfrastructure.com/what-we-do/energy-networks/texas-connector-pipeline" xr:uid="{00000000-0004-0000-0100-0000C5000000}"/>
    <hyperlink ref="Y120" r:id="rId65" display="Press release" xr:uid="{00000000-0004-0000-0100-0000C7000000}"/>
    <hyperlink ref="Y122" r:id="rId66" xr:uid="{00000000-0004-0000-0100-0000C9000000}"/>
    <hyperlink ref="Y123" r:id="rId67" location=":~:text=➢%20Expanding%20Tiger%20pipeline%20with%20the%20construction%20of%20a%2012%2Dmile%20lateral%20with&amp;text=•%20The%20Mariner%20East%20Pipeline%20System%20can%20move%20~360%2C000%20Bbls/d%20of%20NGLs." xr:uid="{00000000-0004-0000-0100-0000CB000000}"/>
    <hyperlink ref="Y124" r:id="rId68" xr:uid="{00000000-0004-0000-0100-0000CC000000}"/>
    <hyperlink ref="Y126" r:id="rId69" location=":~:text=we%20announced%20Transco’s%20Power%20Express%20expansion%20to%20serve%20the%20power%2Dhungry%20Virginia%20market.%20We%20are%20encouraged%20by%20what%20we%20see%20on%20the%20data%20center%20opportunity%20front" xr:uid="{00000000-0004-0000-0100-0000CE000000}"/>
    <hyperlink ref="Y127" r:id="rId70" xr:uid="{00000000-0004-0000-0100-0000CF000000}"/>
    <hyperlink ref="Y128" r:id="rId71" xr:uid="{00000000-0004-0000-0100-0000D1000000}"/>
    <hyperlink ref="Y135" r:id="rId72" xr:uid="{00000000-0004-0000-0100-0000D7000000}"/>
    <hyperlink ref="Y136" r:id="rId73" display="https://www.williams.com/expansion-project/wild-trail-project" xr:uid="{00000000-0004-0000-0100-0000D8000000}"/>
    <hyperlink ref="Y138" r:id="rId74" xr:uid="{00000000-0004-0000-0100-0000DC000000}"/>
    <hyperlink ref="Y22" r:id="rId75" xr:uid="{00000000-0004-0000-0100-0000DE000000}"/>
    <hyperlink ref="Y88" r:id="rId76" xr:uid="{00000000-0004-0000-0100-0000E2000000}"/>
    <hyperlink ref="Y121" r:id="rId77" xr:uid="{00000000-0004-0000-0100-0000E6000000}"/>
    <hyperlink ref="Y133" r:id="rId78" xr:uid="{00000000-0004-0000-0100-0000EA000000}"/>
    <hyperlink ref="Y59" r:id="rId79" xr:uid="{00000000-0004-0000-0100-0000ED000000}"/>
    <hyperlink ref="Y27" r:id="rId80" display="https://www.williams.com/expansion-project/constitution-pipeline/" xr:uid="{A89BBA7D-78EA-4B61-9CC9-5E23210B3E88}"/>
    <hyperlink ref="Y98" r:id="rId81" display="https://pipeline2.kindermorgan.com/Documents/EPNG/Permian_West_Expansion_Open_Season-20251006171427.pdf" xr:uid="{309C4FA4-9FA7-48B0-BE95-7CB9552B3E50}"/>
    <hyperlink ref="Y93" r:id="rId82" xr:uid="{86D33A08-035A-4181-82E6-0EFE906C062D}"/>
    <hyperlink ref="Y41" r:id="rId83" display="https://ir.energytransfer.com/news-releases/news-release-details/energy-transfer-upsize-transwestern-pipelines-desert-southwest" xr:uid="{9966F097-C66B-4F09-B234-8CF11FD00B71}"/>
    <hyperlink ref="Y26" r:id="rId84" xr:uid="{6004793A-A275-4B9E-B792-DAD056E8210F}"/>
    <hyperlink ref="Y3" r:id="rId85" xr:uid="{0D7D0994-29F8-472F-AF9B-1D6D6C72EA67}"/>
    <hyperlink ref="Y13" r:id="rId86" xr:uid="{024C4DFA-A663-418F-B0B8-898AECA171C2}"/>
    <hyperlink ref="Y18" r:id="rId87" xr:uid="{D8891E77-6627-4B04-86F1-E563F36C8BC0}"/>
    <hyperlink ref="Y21" r:id="rId88" xr:uid="{A833A6E6-B119-4257-A5C3-A5129B0DD6C6}"/>
    <hyperlink ref="Y34" r:id="rId89" xr:uid="{7C7CD660-96A3-40C4-8515-F283C86F1DB2}"/>
    <hyperlink ref="Y6" r:id="rId90" xr:uid="{FDCF9B30-FB1F-4E23-84DF-D5DE39905683}"/>
    <hyperlink ref="Y14" r:id="rId91" display="TC Energy's Bison Xpress Project" xr:uid="{00000000-0004-0000-0100-000014000000}"/>
    <hyperlink ref="Y16" r:id="rId92" xr:uid="{A1D3D783-0A06-432F-9759-AA04B956B6B2}"/>
    <hyperlink ref="Y19" r:id="rId93" xr:uid="{E4C709A2-6514-491C-9F23-F9E1A7C72170}"/>
    <hyperlink ref="Y24" r:id="rId94" xr:uid="{C59FAC41-3FF2-4652-A485-C17E9DEC793E}"/>
    <hyperlink ref="Y36" r:id="rId95" display="Project website" xr:uid="{0E08FD77-02AA-47D9-800D-453E097D781A}"/>
    <hyperlink ref="Y38" r:id="rId96" xr:uid="{030DF7AD-E9F4-4D64-8422-C428C72B208A}"/>
    <hyperlink ref="Y40" r:id="rId97" xr:uid="{84F892E4-8F51-4B1D-B60D-1AF57688BABE}"/>
    <hyperlink ref="Y43" r:id="rId98" xr:uid="{AA525592-86AF-4EC4-A092-EFFDC03EF74A}"/>
    <hyperlink ref="Y44" r:id="rId99" xr:uid="{DBB05D5D-66C2-49C5-82BA-01D7AF4FF5F6}"/>
    <hyperlink ref="Y46" r:id="rId100" xr:uid="{3E9BD7F3-7879-4F34-BA35-5C33AED7F743}"/>
    <hyperlink ref="Y51" r:id="rId101" xr:uid="{EC912DA3-EDB3-4B1C-A0DE-0B6F5DE09906}"/>
    <hyperlink ref="Y55" r:id="rId102" xr:uid="{00000000-0004-0000-0100-00004C000000}"/>
    <hyperlink ref="Y63" r:id="rId103" xr:uid="{50354DEC-0E84-43B6-9F80-C5DB49901FEE}"/>
    <hyperlink ref="Y66" r:id="rId104" xr:uid="{00000000-0004-0000-0100-000060000000}"/>
    <hyperlink ref="Y69" r:id="rId105" xr:uid="{2A920AE2-369E-4987-A820-F2B8A47A6FF6}"/>
    <hyperlink ref="Y78" r:id="rId106" xr:uid="{4A924A82-DF9D-44A3-AA01-49223374F8DE}"/>
    <hyperlink ref="Y81" r:id="rId107" xr:uid="{BC7EA80E-931D-4AF6-9089-D789FAEFB14E}"/>
    <hyperlink ref="Y95" r:id="rId108" display="Federal Register" xr:uid="{9F54A433-DC19-4DB0-ADCA-E93F849C0677}"/>
    <hyperlink ref="Y106" r:id="rId109" xr:uid="{8B9FC9D0-24C9-4F08-B789-609B42B88B70}"/>
    <hyperlink ref="Y113" r:id="rId110" xr:uid="{496EC890-E20A-4C26-B02C-35C99339D2F5}"/>
    <hyperlink ref="Y130" r:id="rId111" display="https://ttcconnector.com/" xr:uid="{E8175A72-054B-40A7-A8EF-FCFA1109172B}"/>
    <hyperlink ref="Y134" r:id="rId112" xr:uid="{755617AD-DDBB-461E-ABAD-D69F23E0A6FE}"/>
    <hyperlink ref="Y129" r:id="rId113" xr:uid="{87D8B0B4-5608-47FF-9331-088770822341}"/>
    <hyperlink ref="Y32" r:id="rId114" xr:uid="{1E3B897D-CA1D-4891-BB45-194B6C0E669C}"/>
    <hyperlink ref="Y137" r:id="rId115" xr:uid="{D59C9434-01FD-4501-9B92-26D1C5225D63}"/>
    <hyperlink ref="Y23" r:id="rId116" xr:uid="{4B8A20C0-9684-49F9-81AF-FFDDB4B5C1FB}"/>
    <hyperlink ref="Y72" r:id="rId117" xr:uid="{84E9885B-EB3A-4B45-89EC-4E4D0CE70B8E}"/>
    <hyperlink ref="Y52" r:id="rId118" display="Press release" xr:uid="{B7E2157D-93E7-41FD-BA58-C82EDB755D77}"/>
    <hyperlink ref="Y111" r:id="rId119" xr:uid="{80D30091-F186-4212-B759-BA1A2BD6106B}"/>
    <hyperlink ref="Y92" r:id="rId120" display="Project weblsite" xr:uid="{1D09538E-F511-43C8-9E20-0DFDBBEBD6B2}"/>
    <hyperlink ref="Y73" r:id="rId121" xr:uid="{8DA28B3C-C277-4F32-AD6C-019F3676AF15}"/>
    <hyperlink ref="Y132" r:id="rId122" xr:uid="{FEAEE6FD-2707-4581-AD1E-1B1DE9109E27}"/>
    <hyperlink ref="Y79" r:id="rId123" xr:uid="{73606885-5BE8-4C1E-8D7B-F6D4ECC3A90C}"/>
    <hyperlink ref="Y131" r:id="rId124" display="Earnings report 4Q 2025" xr:uid="{19787236-1F17-4187-8645-CFBAB8F41FE2}"/>
    <hyperlink ref="Y94" r:id="rId125" xr:uid="{26B91D97-5411-4D8C-A318-878906ECEBBE}"/>
    <hyperlink ref="Y17" r:id="rId126" xr:uid="{4D96670C-6417-480C-95C0-EE1CB81587F1}"/>
    <hyperlink ref="Y83" r:id="rId127" xr:uid="{26BBB9CB-9DF0-4E7E-92F4-B571464BD216}"/>
    <hyperlink ref="Y139" r:id="rId128" xr:uid="{F2058B2B-2F64-4FAF-8F84-330587FAB0DC}"/>
    <hyperlink ref="Y47" r:id="rId129" xr:uid="{732FB1B4-A598-4A1D-87A2-8B6BE15DB8C8}"/>
    <hyperlink ref="Y4" r:id="rId130" xr:uid="{4017A91F-2F4B-4CDB-9938-70CF86B788E5}"/>
  </hyperlinks>
  <pageMargins left="0.7" right="0.7" top="0.25" bottom="0.25" header="0.511811023622047" footer="0.511811023622047"/>
  <pageSetup paperSize="5" orientation="landscape" horizontalDpi="300" verticalDpi="300"/>
  <legacyDrawing r:id="rId13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B1205"/>
  <sheetViews>
    <sheetView showGridLines="0" zoomScaleNormal="100" workbookViewId="0">
      <pane ySplit="2" topLeftCell="A3" activePane="bottomLeft" state="frozen"/>
      <selection pane="bottomLeft" activeCell="D1" sqref="D1"/>
    </sheetView>
  </sheetViews>
  <sheetFormatPr defaultColWidth="21.5703125" defaultRowHeight="12.75" customHeight="1" x14ac:dyDescent="0.2"/>
  <cols>
    <col min="1" max="1" width="16.28515625" style="21" customWidth="1"/>
    <col min="2" max="2" width="43.42578125" style="22" customWidth="1"/>
    <col min="3" max="3" width="40" style="22" customWidth="1"/>
    <col min="4" max="4" width="14.7109375" style="22" customWidth="1"/>
    <col min="5" max="5" width="15.85546875" style="23" customWidth="1"/>
    <col min="6" max="6" width="14.5703125" style="24" customWidth="1"/>
    <col min="7" max="7" width="15.42578125" style="74" customWidth="1"/>
    <col min="8" max="8" width="25.5703125" style="21" customWidth="1"/>
    <col min="9" max="10" width="20.7109375" style="21" customWidth="1"/>
    <col min="11" max="11" width="27" style="21" customWidth="1"/>
    <col min="12" max="14" width="19" style="21" customWidth="1"/>
    <col min="15" max="15" width="19" style="26" customWidth="1"/>
    <col min="16" max="16" width="11.140625" style="26" customWidth="1"/>
    <col min="17" max="17" width="21.5703125" style="26"/>
    <col min="18" max="18" width="17.140625" style="27" customWidth="1"/>
    <col min="19" max="19" width="10.7109375" style="28" customWidth="1"/>
    <col min="20" max="20" width="15.42578125" style="25" customWidth="1"/>
    <col min="21" max="21" width="19.42578125" style="29" customWidth="1"/>
    <col min="22" max="22" width="17.42578125" style="25" customWidth="1"/>
    <col min="23" max="23" width="56" customWidth="1"/>
    <col min="25" max="25" width="72.140625" style="23" customWidth="1"/>
    <col min="29" max="16384" width="21.5703125" style="25"/>
  </cols>
  <sheetData>
    <row r="1" spans="1:262" ht="15.75" customHeight="1" x14ac:dyDescent="0.25">
      <c r="A1" s="31" t="s">
        <v>770</v>
      </c>
      <c r="B1" s="32"/>
      <c r="C1" s="32"/>
      <c r="D1" s="32"/>
      <c r="E1" s="32"/>
      <c r="F1" s="33"/>
      <c r="G1" s="34"/>
      <c r="H1" s="31"/>
      <c r="I1" s="31"/>
      <c r="J1" s="31"/>
      <c r="K1" s="31"/>
      <c r="L1" s="31"/>
      <c r="M1" s="31"/>
      <c r="N1" s="31"/>
      <c r="O1" s="35"/>
      <c r="P1" s="35"/>
      <c r="Q1" s="35"/>
      <c r="R1" s="35"/>
      <c r="S1" s="31"/>
      <c r="T1" s="31"/>
      <c r="U1" s="36"/>
      <c r="V1" s="37"/>
      <c r="W1" s="37"/>
      <c r="X1" s="37"/>
      <c r="Y1" s="75"/>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c r="DQ1" s="37"/>
      <c r="DR1" s="37"/>
      <c r="DS1" s="37"/>
      <c r="DT1" s="37"/>
      <c r="DU1" s="37"/>
      <c r="DV1" s="37"/>
      <c r="DW1" s="37"/>
      <c r="DX1" s="37"/>
      <c r="DY1" s="37"/>
      <c r="DZ1" s="37"/>
      <c r="EA1" s="37"/>
      <c r="EB1" s="37"/>
      <c r="EC1" s="37"/>
      <c r="ED1" s="37"/>
      <c r="EE1" s="37"/>
      <c r="EF1" s="37"/>
      <c r="EG1" s="37"/>
      <c r="EH1" s="37"/>
      <c r="EI1" s="37"/>
      <c r="EJ1" s="37"/>
      <c r="EK1" s="37"/>
      <c r="EL1" s="37"/>
      <c r="EM1" s="37"/>
      <c r="EN1" s="37"/>
      <c r="EO1" s="37"/>
      <c r="EP1" s="37"/>
      <c r="EQ1" s="37"/>
      <c r="ER1" s="37"/>
      <c r="ES1" s="37"/>
      <c r="ET1" s="37"/>
      <c r="EU1" s="37"/>
      <c r="EV1" s="37"/>
      <c r="EW1" s="37"/>
      <c r="EX1" s="37"/>
      <c r="EY1" s="37"/>
      <c r="EZ1" s="37"/>
      <c r="FA1" s="37"/>
      <c r="FB1" s="37"/>
      <c r="FC1" s="37"/>
      <c r="FD1" s="37"/>
      <c r="FE1" s="37"/>
      <c r="FF1" s="37"/>
      <c r="FG1" s="37"/>
      <c r="FH1" s="37"/>
      <c r="FI1" s="37"/>
      <c r="FJ1" s="37"/>
      <c r="FK1" s="37"/>
      <c r="FL1" s="37"/>
      <c r="FM1" s="37"/>
      <c r="FN1" s="37"/>
      <c r="FO1" s="37"/>
      <c r="FP1" s="37"/>
      <c r="FQ1" s="37"/>
      <c r="FR1" s="37"/>
      <c r="FS1" s="37"/>
      <c r="FT1" s="37"/>
      <c r="FU1" s="37"/>
      <c r="FV1" s="37"/>
      <c r="FW1" s="37"/>
      <c r="FX1" s="37"/>
      <c r="FY1" s="37"/>
      <c r="FZ1" s="37"/>
      <c r="GA1" s="37"/>
      <c r="GB1" s="37"/>
      <c r="GC1" s="37"/>
      <c r="GD1" s="37"/>
      <c r="GE1" s="37"/>
      <c r="GF1" s="37"/>
      <c r="GG1" s="37"/>
      <c r="GH1" s="37"/>
      <c r="GI1" s="37"/>
      <c r="GJ1" s="37"/>
      <c r="GK1" s="37"/>
      <c r="GL1" s="37"/>
      <c r="GM1" s="37"/>
      <c r="GN1" s="37"/>
      <c r="GO1" s="37"/>
      <c r="GP1" s="37"/>
      <c r="GQ1" s="37"/>
      <c r="GR1" s="37"/>
      <c r="GS1" s="37"/>
      <c r="GT1" s="37"/>
      <c r="GU1" s="37"/>
      <c r="GV1" s="37"/>
      <c r="GW1" s="37"/>
      <c r="GX1" s="37"/>
      <c r="GY1" s="37"/>
      <c r="GZ1" s="37"/>
      <c r="HA1" s="37"/>
      <c r="HB1" s="37"/>
      <c r="HC1" s="37"/>
      <c r="HD1" s="37"/>
      <c r="HE1" s="37"/>
      <c r="HF1" s="37"/>
      <c r="HG1" s="37"/>
      <c r="HH1" s="37"/>
      <c r="HI1" s="37"/>
      <c r="HJ1" s="37"/>
      <c r="HK1" s="37"/>
      <c r="HL1" s="37"/>
      <c r="HM1" s="37"/>
      <c r="HN1" s="37"/>
      <c r="HO1" s="37"/>
      <c r="HP1" s="37"/>
      <c r="HQ1" s="37"/>
      <c r="HR1" s="37"/>
      <c r="HS1" s="37"/>
      <c r="HT1" s="37"/>
      <c r="HU1" s="37"/>
      <c r="HV1" s="37"/>
      <c r="HW1" s="37"/>
      <c r="HX1" s="37"/>
      <c r="HY1" s="37"/>
      <c r="HZ1" s="37"/>
      <c r="IA1" s="37"/>
      <c r="IB1" s="37"/>
      <c r="IC1" s="37"/>
      <c r="ID1" s="37"/>
      <c r="IE1" s="37"/>
      <c r="IF1" s="37"/>
      <c r="IG1" s="37"/>
      <c r="IH1" s="37"/>
      <c r="II1" s="37"/>
      <c r="IJ1" s="37"/>
      <c r="IK1" s="37"/>
      <c r="IL1" s="37"/>
      <c r="IM1" s="37"/>
      <c r="IN1" s="37"/>
      <c r="IO1" s="37"/>
      <c r="IP1" s="37"/>
      <c r="IQ1" s="37"/>
      <c r="IR1" s="37"/>
      <c r="IS1" s="37"/>
      <c r="IT1" s="37"/>
      <c r="IU1" s="37"/>
      <c r="IV1" s="37"/>
      <c r="IW1" s="37"/>
      <c r="IX1" s="37"/>
      <c r="IY1" s="37"/>
      <c r="IZ1" s="37"/>
      <c r="JA1" s="37"/>
      <c r="JB1" s="37"/>
    </row>
    <row r="2" spans="1:262" s="44" customFormat="1" ht="39" customHeight="1" x14ac:dyDescent="0.2">
      <c r="A2" s="39" t="s">
        <v>62</v>
      </c>
      <c r="B2" s="40" t="s">
        <v>63</v>
      </c>
      <c r="C2" s="40" t="s">
        <v>64</v>
      </c>
      <c r="D2" s="40" t="s">
        <v>65</v>
      </c>
      <c r="E2" s="40" t="s">
        <v>66</v>
      </c>
      <c r="F2" s="41" t="s">
        <v>67</v>
      </c>
      <c r="G2" s="76" t="s">
        <v>68</v>
      </c>
      <c r="H2" s="42" t="s">
        <v>69</v>
      </c>
      <c r="I2" s="42" t="s">
        <v>70</v>
      </c>
      <c r="J2" s="42" t="s">
        <v>71</v>
      </c>
      <c r="K2" s="42" t="s">
        <v>72</v>
      </c>
      <c r="L2" s="42" t="s">
        <v>73</v>
      </c>
      <c r="M2" s="42" t="s">
        <v>74</v>
      </c>
      <c r="N2" s="42" t="s">
        <v>75</v>
      </c>
      <c r="O2" s="77" t="s">
        <v>76</v>
      </c>
      <c r="P2" s="77" t="s">
        <v>77</v>
      </c>
      <c r="Q2" s="42" t="s">
        <v>78</v>
      </c>
      <c r="R2" s="42" t="s">
        <v>79</v>
      </c>
      <c r="S2" s="43" t="s">
        <v>80</v>
      </c>
      <c r="T2" s="42" t="s">
        <v>81</v>
      </c>
      <c r="U2" s="42" t="s">
        <v>82</v>
      </c>
      <c r="V2" s="42" t="s">
        <v>83</v>
      </c>
      <c r="W2" s="40" t="s">
        <v>771</v>
      </c>
      <c r="X2" s="40" t="s">
        <v>85</v>
      </c>
      <c r="Y2" s="40" t="s">
        <v>86</v>
      </c>
    </row>
    <row r="3" spans="1:262" ht="12.75" customHeight="1" x14ac:dyDescent="0.2">
      <c r="A3" s="45">
        <v>39990</v>
      </c>
      <c r="B3" s="46" t="s">
        <v>772</v>
      </c>
      <c r="C3" s="46" t="s">
        <v>773</v>
      </c>
      <c r="D3" s="46" t="s">
        <v>89</v>
      </c>
      <c r="E3" s="46" t="s">
        <v>90</v>
      </c>
      <c r="F3" s="47">
        <v>35217</v>
      </c>
      <c r="G3" s="53">
        <v>1996</v>
      </c>
      <c r="H3" s="49" t="s">
        <v>774</v>
      </c>
      <c r="I3" s="49" t="str">
        <f t="shared" ref="I3:I66" si="0">LEFT($H3,2)</f>
        <v>GM</v>
      </c>
      <c r="J3" s="49" t="str">
        <f t="shared" ref="J3:J66" si="1">RIGHT($H3,2)</f>
        <v>LA</v>
      </c>
      <c r="K3" s="49" t="str">
        <f t="shared" ref="K3:K66" si="2">IF($L3=$M3,L3,CONCATENATE($L3,", ",IF(ISBLANK(N3),"",CONCATENATE(N3,", ")),$M3))</f>
        <v>Gulf of Mexico, South Central</v>
      </c>
      <c r="L3" s="49" t="str">
        <f>INDEX('State '!$A$1:$C$62,MATCH($I3,'State '!$B:$B,0),3)</f>
        <v>Gulf of Mexico</v>
      </c>
      <c r="M3" s="49" t="str">
        <f>INDEX('State '!$A$1:$C$62,MATCH($J3,'State '!$B:$B,0),3)</f>
        <v>South Central</v>
      </c>
      <c r="N3" s="49"/>
      <c r="O3" s="78">
        <v>8.9</v>
      </c>
      <c r="P3" s="78">
        <v>15.49</v>
      </c>
      <c r="Q3" s="78">
        <v>75</v>
      </c>
      <c r="R3" s="53">
        <v>20</v>
      </c>
      <c r="S3" s="49" t="s">
        <v>92</v>
      </c>
      <c r="T3" s="49" t="s">
        <v>93</v>
      </c>
      <c r="U3" s="49" t="s">
        <v>775</v>
      </c>
      <c r="V3" s="49"/>
      <c r="W3" s="79"/>
      <c r="X3" s="50"/>
      <c r="Y3" s="55"/>
      <c r="AA3" s="25"/>
      <c r="AB3" s="25"/>
    </row>
    <row r="4" spans="1:262" ht="12.75" customHeight="1" x14ac:dyDescent="0.2">
      <c r="A4" s="45">
        <v>39990</v>
      </c>
      <c r="B4" s="46" t="s">
        <v>776</v>
      </c>
      <c r="C4" s="46" t="s">
        <v>777</v>
      </c>
      <c r="D4" s="46" t="s">
        <v>101</v>
      </c>
      <c r="E4" s="46" t="s">
        <v>90</v>
      </c>
      <c r="F4" s="47">
        <v>35278</v>
      </c>
      <c r="G4" s="53">
        <v>1996</v>
      </c>
      <c r="H4" s="49" t="s">
        <v>774</v>
      </c>
      <c r="I4" s="49" t="str">
        <f t="shared" si="0"/>
        <v>GM</v>
      </c>
      <c r="J4" s="49" t="str">
        <f t="shared" si="1"/>
        <v>LA</v>
      </c>
      <c r="K4" s="49" t="str">
        <f t="shared" si="2"/>
        <v>Gulf of Mexico, South Central</v>
      </c>
      <c r="L4" s="49" t="str">
        <f>INDEX('State '!$A$1:$C$62,MATCH($I4,'State '!$B:$B,0),3)</f>
        <v>Gulf of Mexico</v>
      </c>
      <c r="M4" s="49" t="str">
        <f>INDEX('State '!$A$1:$C$62,MATCH($J4,'State '!$B:$B,0),3)</f>
        <v>South Central</v>
      </c>
      <c r="N4" s="49"/>
      <c r="O4" s="78">
        <v>75</v>
      </c>
      <c r="P4" s="78">
        <v>45</v>
      </c>
      <c r="Q4" s="78">
        <v>800</v>
      </c>
      <c r="R4" s="53">
        <v>30</v>
      </c>
      <c r="S4" s="49" t="s">
        <v>92</v>
      </c>
      <c r="T4" s="49" t="s">
        <v>93</v>
      </c>
      <c r="U4" s="49" t="s">
        <v>778</v>
      </c>
      <c r="V4" s="49"/>
      <c r="W4" s="79"/>
      <c r="X4" s="50"/>
      <c r="Y4" s="80"/>
      <c r="Z4" s="25"/>
      <c r="AA4" s="25"/>
      <c r="AB4" s="25"/>
    </row>
    <row r="5" spans="1:262" ht="12.75" customHeight="1" x14ac:dyDescent="0.2">
      <c r="A5" s="45">
        <v>39990</v>
      </c>
      <c r="B5" s="46" t="s">
        <v>779</v>
      </c>
      <c r="C5" s="46" t="s">
        <v>780</v>
      </c>
      <c r="D5" s="46" t="s">
        <v>89</v>
      </c>
      <c r="E5" s="46" t="s">
        <v>90</v>
      </c>
      <c r="F5" s="47">
        <v>35321</v>
      </c>
      <c r="G5" s="53">
        <v>1996</v>
      </c>
      <c r="H5" s="49" t="s">
        <v>326</v>
      </c>
      <c r="I5" s="49" t="str">
        <f t="shared" si="0"/>
        <v>NV</v>
      </c>
      <c r="J5" s="49" t="str">
        <f t="shared" si="1"/>
        <v>NV</v>
      </c>
      <c r="K5" s="49" t="str">
        <f t="shared" si="2"/>
        <v>Mountain</v>
      </c>
      <c r="L5" s="49" t="str">
        <f>INDEX('State '!$A$1:$C$62,MATCH($I5,'State '!$B:$B,0),3)</f>
        <v>Mountain</v>
      </c>
      <c r="M5" s="49" t="str">
        <f>INDEX('State '!$A$1:$C$62,MATCH($J5,'State '!$B:$B,0),3)</f>
        <v>Mountain</v>
      </c>
      <c r="N5" s="49"/>
      <c r="O5" s="78"/>
      <c r="P5" s="78"/>
      <c r="Q5" s="78">
        <v>1.49</v>
      </c>
      <c r="R5" s="53"/>
      <c r="S5" s="49" t="s">
        <v>92</v>
      </c>
      <c r="T5" s="49" t="s">
        <v>93</v>
      </c>
      <c r="U5" s="49" t="s">
        <v>781</v>
      </c>
      <c r="V5" s="49"/>
      <c r="W5" s="79"/>
      <c r="X5" s="50"/>
      <c r="Y5" s="59"/>
      <c r="Z5" s="25"/>
      <c r="AA5" s="25"/>
      <c r="AB5" s="25"/>
    </row>
    <row r="6" spans="1:262" ht="12.75" customHeight="1" x14ac:dyDescent="0.2">
      <c r="A6" s="45">
        <v>39990</v>
      </c>
      <c r="B6" s="46" t="s">
        <v>782</v>
      </c>
      <c r="C6" s="46" t="s">
        <v>783</v>
      </c>
      <c r="D6" s="46" t="s">
        <v>89</v>
      </c>
      <c r="E6" s="46" t="s">
        <v>90</v>
      </c>
      <c r="F6" s="47">
        <v>35338</v>
      </c>
      <c r="G6" s="48">
        <v>1996</v>
      </c>
      <c r="H6" s="49" t="s">
        <v>225</v>
      </c>
      <c r="I6" s="49" t="str">
        <f t="shared" si="0"/>
        <v>CO</v>
      </c>
      <c r="J6" s="49" t="str">
        <f t="shared" si="1"/>
        <v>CO</v>
      </c>
      <c r="K6" s="49" t="str">
        <f t="shared" si="2"/>
        <v>Mountain</v>
      </c>
      <c r="L6" s="49" t="str">
        <f>INDEX('State '!$A$1:$C$62,MATCH($I6,'State '!$B:$B,0),3)</f>
        <v>Mountain</v>
      </c>
      <c r="M6" s="49" t="str">
        <f>INDEX('State '!$A$1:$C$62,MATCH($J6,'State '!$B:$B,0),3)</f>
        <v>Mountain</v>
      </c>
      <c r="N6" s="49"/>
      <c r="O6" s="78">
        <v>9.3000000000000007</v>
      </c>
      <c r="P6" s="78">
        <v>37</v>
      </c>
      <c r="Q6" s="78">
        <v>37</v>
      </c>
      <c r="R6" s="53"/>
      <c r="S6" s="49" t="s">
        <v>92</v>
      </c>
      <c r="T6" s="49" t="s">
        <v>93</v>
      </c>
      <c r="U6" s="49" t="s">
        <v>784</v>
      </c>
      <c r="V6" s="49"/>
      <c r="W6" s="79"/>
      <c r="X6" s="50"/>
      <c r="Y6" s="55"/>
      <c r="AA6" s="25"/>
      <c r="AB6" s="25"/>
    </row>
    <row r="7" spans="1:262" ht="12.75" customHeight="1" x14ac:dyDescent="0.2">
      <c r="A7" s="45">
        <v>39990</v>
      </c>
      <c r="B7" s="46" t="s">
        <v>785</v>
      </c>
      <c r="C7" s="46" t="s">
        <v>783</v>
      </c>
      <c r="D7" s="46" t="s">
        <v>161</v>
      </c>
      <c r="E7" s="46" t="s">
        <v>90</v>
      </c>
      <c r="F7" s="47">
        <v>35338</v>
      </c>
      <c r="G7" s="48">
        <v>1996</v>
      </c>
      <c r="H7" s="49" t="s">
        <v>121</v>
      </c>
      <c r="I7" s="49" t="str">
        <f t="shared" si="0"/>
        <v>TX</v>
      </c>
      <c r="J7" s="49" t="str">
        <f t="shared" si="1"/>
        <v>TX</v>
      </c>
      <c r="K7" s="49" t="str">
        <f t="shared" si="2"/>
        <v>South Central</v>
      </c>
      <c r="L7" s="49" t="str">
        <f>INDEX('State '!$A$1:$C$62,MATCH($I7,'State '!$B:$B,0),3)</f>
        <v>South Central</v>
      </c>
      <c r="M7" s="49" t="str">
        <f>INDEX('State '!$A$1:$C$62,MATCH($J7,'State '!$B:$B,0),3)</f>
        <v>South Central</v>
      </c>
      <c r="N7" s="49"/>
      <c r="O7" s="78"/>
      <c r="P7" s="78"/>
      <c r="Q7" s="78">
        <v>100</v>
      </c>
      <c r="R7" s="53"/>
      <c r="S7" s="49" t="s">
        <v>105</v>
      </c>
      <c r="T7" s="49" t="s">
        <v>786</v>
      </c>
      <c r="U7" s="49" t="s">
        <v>144</v>
      </c>
      <c r="V7" s="49"/>
      <c r="W7" s="79"/>
      <c r="X7" s="50"/>
      <c r="Y7" s="59"/>
      <c r="AA7" s="25"/>
      <c r="AB7" s="25"/>
    </row>
    <row r="8" spans="1:262" ht="12.75" customHeight="1" x14ac:dyDescent="0.2">
      <c r="A8" s="45">
        <v>39990</v>
      </c>
      <c r="B8" s="46" t="s">
        <v>787</v>
      </c>
      <c r="C8" s="46" t="s">
        <v>788</v>
      </c>
      <c r="D8" s="46" t="s">
        <v>101</v>
      </c>
      <c r="E8" s="46" t="s">
        <v>90</v>
      </c>
      <c r="F8" s="47">
        <v>35339</v>
      </c>
      <c r="G8" s="48">
        <v>1996</v>
      </c>
      <c r="H8" s="49" t="s">
        <v>121</v>
      </c>
      <c r="I8" s="49" t="str">
        <f t="shared" si="0"/>
        <v>TX</v>
      </c>
      <c r="J8" s="49" t="str">
        <f t="shared" si="1"/>
        <v>TX</v>
      </c>
      <c r="K8" s="49" t="str">
        <f t="shared" si="2"/>
        <v>South Central</v>
      </c>
      <c r="L8" s="49" t="str">
        <f>INDEX('State '!$A$1:$C$62,MATCH($I8,'State '!$B:$B,0),3)</f>
        <v>South Central</v>
      </c>
      <c r="M8" s="49" t="str">
        <f>INDEX('State '!$A$1:$C$62,MATCH($J8,'State '!$B:$B,0),3)</f>
        <v>South Central</v>
      </c>
      <c r="N8" s="49"/>
      <c r="O8" s="78">
        <v>17</v>
      </c>
      <c r="P8" s="78">
        <v>70</v>
      </c>
      <c r="Q8" s="78">
        <v>274</v>
      </c>
      <c r="R8" s="53">
        <v>24</v>
      </c>
      <c r="S8" s="49" t="s">
        <v>92</v>
      </c>
      <c r="T8" s="49" t="s">
        <v>93</v>
      </c>
      <c r="U8" s="49" t="s">
        <v>789</v>
      </c>
      <c r="V8" s="49"/>
      <c r="W8" s="79"/>
      <c r="X8" s="79"/>
      <c r="Y8" s="81"/>
      <c r="AA8" s="25"/>
      <c r="AB8" s="25"/>
    </row>
    <row r="9" spans="1:262" ht="12.75" customHeight="1" x14ac:dyDescent="0.2">
      <c r="A9" s="45">
        <v>39990</v>
      </c>
      <c r="B9" s="46" t="s">
        <v>790</v>
      </c>
      <c r="C9" s="46" t="s">
        <v>791</v>
      </c>
      <c r="D9" s="46" t="s">
        <v>101</v>
      </c>
      <c r="E9" s="46" t="s">
        <v>90</v>
      </c>
      <c r="F9" s="47">
        <v>35370</v>
      </c>
      <c r="G9" s="48">
        <v>1996</v>
      </c>
      <c r="H9" s="49" t="s">
        <v>792</v>
      </c>
      <c r="I9" s="49" t="str">
        <f t="shared" si="0"/>
        <v>MI</v>
      </c>
      <c r="J9" s="49" t="str">
        <f t="shared" si="1"/>
        <v>ON</v>
      </c>
      <c r="K9" s="49" t="str">
        <f t="shared" si="2"/>
        <v>Midwest, Canada</v>
      </c>
      <c r="L9" s="49" t="str">
        <f>INDEX('State '!$A$1:$C$62,MATCH($I9,'State '!$B:$B,0),3)</f>
        <v>Midwest</v>
      </c>
      <c r="M9" s="49" t="str">
        <f>INDEX('State '!$A$1:$C$62,MATCH($J9,'State '!$B:$B,0),3)</f>
        <v>Canada</v>
      </c>
      <c r="N9" s="49"/>
      <c r="O9" s="78">
        <v>15.3</v>
      </c>
      <c r="P9" s="78">
        <v>12</v>
      </c>
      <c r="Q9" s="78">
        <v>150</v>
      </c>
      <c r="R9" s="53">
        <v>24</v>
      </c>
      <c r="S9" s="49" t="s">
        <v>92</v>
      </c>
      <c r="T9" s="49" t="s">
        <v>93</v>
      </c>
      <c r="U9" s="49" t="s">
        <v>793</v>
      </c>
      <c r="V9" s="49"/>
      <c r="W9" s="79"/>
      <c r="X9" s="79"/>
      <c r="Y9" s="79"/>
      <c r="AA9" s="25"/>
      <c r="AB9" s="25"/>
    </row>
    <row r="10" spans="1:262" ht="15.75" customHeight="1" x14ac:dyDescent="0.2">
      <c r="A10" s="45">
        <v>39990</v>
      </c>
      <c r="B10" s="46" t="s">
        <v>794</v>
      </c>
      <c r="C10" s="46" t="s">
        <v>795</v>
      </c>
      <c r="D10" s="46" t="s">
        <v>101</v>
      </c>
      <c r="E10" s="46" t="s">
        <v>90</v>
      </c>
      <c r="F10" s="47">
        <v>35370</v>
      </c>
      <c r="G10" s="48">
        <v>1996</v>
      </c>
      <c r="H10" s="49" t="s">
        <v>774</v>
      </c>
      <c r="I10" s="49" t="str">
        <f t="shared" si="0"/>
        <v>GM</v>
      </c>
      <c r="J10" s="49" t="str">
        <f t="shared" si="1"/>
        <v>LA</v>
      </c>
      <c r="K10" s="49" t="str">
        <f t="shared" si="2"/>
        <v>Gulf of Mexico, South Central</v>
      </c>
      <c r="L10" s="49" t="str">
        <f>INDEX('State '!$A$1:$C$62,MATCH($I10,'State '!$B:$B,0),3)</f>
        <v>Gulf of Mexico</v>
      </c>
      <c r="M10" s="49" t="str">
        <f>INDEX('State '!$A$1:$C$62,MATCH($J10,'State '!$B:$B,0),3)</f>
        <v>South Central</v>
      </c>
      <c r="N10" s="49"/>
      <c r="O10" s="78">
        <v>60</v>
      </c>
      <c r="P10" s="78">
        <v>81</v>
      </c>
      <c r="Q10" s="78">
        <v>300</v>
      </c>
      <c r="R10" s="53">
        <v>30</v>
      </c>
      <c r="S10" s="49" t="s">
        <v>92</v>
      </c>
      <c r="T10" s="49" t="s">
        <v>93</v>
      </c>
      <c r="U10" s="49" t="s">
        <v>144</v>
      </c>
      <c r="V10" s="49"/>
      <c r="W10" s="79"/>
      <c r="X10" s="79"/>
      <c r="Y10" s="79"/>
      <c r="AA10" s="25"/>
      <c r="AB10" s="25"/>
    </row>
    <row r="11" spans="1:262" ht="12.75" customHeight="1" x14ac:dyDescent="0.2">
      <c r="A11" s="45">
        <v>39990</v>
      </c>
      <c r="B11" s="46" t="s">
        <v>796</v>
      </c>
      <c r="C11" s="46" t="s">
        <v>282</v>
      </c>
      <c r="D11" s="46" t="s">
        <v>89</v>
      </c>
      <c r="E11" s="46" t="s">
        <v>90</v>
      </c>
      <c r="F11" s="47">
        <v>35370</v>
      </c>
      <c r="G11" s="48">
        <v>1996</v>
      </c>
      <c r="H11" s="49" t="s">
        <v>424</v>
      </c>
      <c r="I11" s="49" t="str">
        <f t="shared" si="0"/>
        <v>WV</v>
      </c>
      <c r="J11" s="49" t="str">
        <f t="shared" si="1"/>
        <v>WV</v>
      </c>
      <c r="K11" s="49" t="str">
        <f t="shared" si="2"/>
        <v>Northeast</v>
      </c>
      <c r="L11" s="49" t="str">
        <f>INDEX('State '!$A$1:$C$62,MATCH($I11,'State '!$B:$B,0),3)</f>
        <v>Northeast</v>
      </c>
      <c r="M11" s="49" t="str">
        <f>INDEX('State '!$A$1:$C$62,MATCH($J11,'State '!$B:$B,0),3)</f>
        <v>Northeast</v>
      </c>
      <c r="N11" s="49"/>
      <c r="O11" s="78">
        <v>14.86</v>
      </c>
      <c r="P11" s="78">
        <v>17.5</v>
      </c>
      <c r="Q11" s="78">
        <v>28.2</v>
      </c>
      <c r="R11" s="53">
        <v>20</v>
      </c>
      <c r="S11" s="49" t="s">
        <v>92</v>
      </c>
      <c r="T11" s="49" t="s">
        <v>93</v>
      </c>
      <c r="U11" s="49" t="s">
        <v>797</v>
      </c>
      <c r="V11" s="49"/>
      <c r="W11" s="79"/>
      <c r="X11" s="79"/>
      <c r="Y11" s="79"/>
      <c r="AA11" s="25"/>
      <c r="AB11" s="25"/>
    </row>
    <row r="12" spans="1:262" ht="12.75" customHeight="1" x14ac:dyDescent="0.2">
      <c r="A12" s="45">
        <v>39990</v>
      </c>
      <c r="B12" s="46" t="s">
        <v>798</v>
      </c>
      <c r="C12" s="46" t="s">
        <v>493</v>
      </c>
      <c r="D12" s="46" t="s">
        <v>89</v>
      </c>
      <c r="E12" s="46" t="s">
        <v>90</v>
      </c>
      <c r="F12" s="47">
        <v>35370</v>
      </c>
      <c r="G12" s="48">
        <v>1996</v>
      </c>
      <c r="H12" s="49" t="s">
        <v>799</v>
      </c>
      <c r="I12" s="49" t="str">
        <f t="shared" si="0"/>
        <v>VA</v>
      </c>
      <c r="J12" s="49" t="str">
        <f t="shared" si="1"/>
        <v>TN</v>
      </c>
      <c r="K12" s="49" t="str">
        <f t="shared" si="2"/>
        <v>Northeast, Midwest</v>
      </c>
      <c r="L12" s="49" t="str">
        <f>INDEX('State '!$A$1:$C$62,MATCH($I12,'State '!$B:$B,0),3)</f>
        <v>Northeast</v>
      </c>
      <c r="M12" s="49" t="str">
        <f>INDEX('State '!$A$1:$C$62,MATCH($J12,'State '!$B:$B,0),3)</f>
        <v>Midwest</v>
      </c>
      <c r="N12" s="49"/>
      <c r="O12" s="78">
        <v>3</v>
      </c>
      <c r="P12" s="78">
        <v>6</v>
      </c>
      <c r="Q12" s="78">
        <v>12</v>
      </c>
      <c r="R12" s="53" t="s">
        <v>800</v>
      </c>
      <c r="S12" s="49" t="s">
        <v>92</v>
      </c>
      <c r="T12" s="49" t="s">
        <v>93</v>
      </c>
      <c r="U12" s="49" t="s">
        <v>144</v>
      </c>
      <c r="V12" s="49"/>
      <c r="W12" s="79"/>
      <c r="X12" s="79"/>
      <c r="Y12" s="79"/>
      <c r="AA12" s="25"/>
      <c r="AB12" s="25"/>
    </row>
    <row r="13" spans="1:262" ht="12.75" customHeight="1" x14ac:dyDescent="0.2">
      <c r="A13" s="45">
        <v>39990</v>
      </c>
      <c r="B13" s="46" t="s">
        <v>801</v>
      </c>
      <c r="C13" s="46" t="s">
        <v>802</v>
      </c>
      <c r="D13" s="46" t="s">
        <v>89</v>
      </c>
      <c r="E13" s="46" t="s">
        <v>90</v>
      </c>
      <c r="F13" s="47">
        <v>35370</v>
      </c>
      <c r="G13" s="48">
        <v>1996</v>
      </c>
      <c r="H13" s="49" t="s">
        <v>803</v>
      </c>
      <c r="I13" s="49" t="str">
        <f t="shared" si="0"/>
        <v>MI</v>
      </c>
      <c r="J13" s="49" t="str">
        <f t="shared" si="1"/>
        <v>MI</v>
      </c>
      <c r="K13" s="49" t="str">
        <f t="shared" si="2"/>
        <v>Midwest</v>
      </c>
      <c r="L13" s="49" t="str">
        <f>INDEX('State '!$A$1:$C$62,MATCH($I13,'State '!$B:$B,0),3)</f>
        <v>Midwest</v>
      </c>
      <c r="M13" s="49" t="str">
        <f>INDEX('State '!$A$1:$C$62,MATCH($J13,'State '!$B:$B,0),3)</f>
        <v>Midwest</v>
      </c>
      <c r="N13" s="49"/>
      <c r="O13" s="78">
        <v>17.399999999999999</v>
      </c>
      <c r="P13" s="78">
        <v>13.8</v>
      </c>
      <c r="Q13" s="78">
        <v>5</v>
      </c>
      <c r="R13" s="53">
        <v>36</v>
      </c>
      <c r="S13" s="49" t="s">
        <v>92</v>
      </c>
      <c r="T13" s="49" t="s">
        <v>93</v>
      </c>
      <c r="U13" s="49" t="s">
        <v>804</v>
      </c>
      <c r="V13" s="49"/>
      <c r="W13" s="79"/>
      <c r="X13" s="79"/>
      <c r="Y13" s="79"/>
      <c r="AA13" s="25"/>
      <c r="AB13" s="25"/>
    </row>
    <row r="14" spans="1:262" ht="12.75" customHeight="1" x14ac:dyDescent="0.2">
      <c r="A14" s="45">
        <v>39990</v>
      </c>
      <c r="B14" s="46" t="s">
        <v>805</v>
      </c>
      <c r="C14" s="46" t="s">
        <v>465</v>
      </c>
      <c r="D14" s="46" t="s">
        <v>89</v>
      </c>
      <c r="E14" s="46" t="s">
        <v>90</v>
      </c>
      <c r="F14" s="47">
        <v>35370</v>
      </c>
      <c r="G14" s="48">
        <v>1996</v>
      </c>
      <c r="H14" s="49" t="s">
        <v>806</v>
      </c>
      <c r="I14" s="49" t="str">
        <f t="shared" si="0"/>
        <v>IA</v>
      </c>
      <c r="J14" s="49" t="str">
        <f t="shared" si="1"/>
        <v>IL</v>
      </c>
      <c r="K14" s="49" t="str">
        <f t="shared" si="2"/>
        <v>Midwest</v>
      </c>
      <c r="L14" s="49" t="str">
        <f>INDEX('State '!$A$1:$C$62,MATCH($I14,'State '!$B:$B,0),3)</f>
        <v>Midwest</v>
      </c>
      <c r="M14" s="49" t="str">
        <f>INDEX('State '!$A$1:$C$62,MATCH($J14,'State '!$B:$B,0),3)</f>
        <v>Midwest</v>
      </c>
      <c r="N14" s="49"/>
      <c r="O14" s="78"/>
      <c r="P14" s="78"/>
      <c r="Q14" s="78">
        <v>35.4</v>
      </c>
      <c r="R14" s="53" t="s">
        <v>807</v>
      </c>
      <c r="S14" s="49" t="s">
        <v>92</v>
      </c>
      <c r="T14" s="49" t="s">
        <v>93</v>
      </c>
      <c r="U14" s="49" t="s">
        <v>144</v>
      </c>
      <c r="V14" s="49"/>
      <c r="W14" s="79"/>
      <c r="X14" s="79"/>
      <c r="Y14" s="79"/>
      <c r="AA14" s="25"/>
      <c r="AB14" s="25"/>
    </row>
    <row r="15" spans="1:262" ht="12.75" customHeight="1" x14ac:dyDescent="0.2">
      <c r="A15" s="45">
        <v>39990</v>
      </c>
      <c r="B15" s="46" t="s">
        <v>808</v>
      </c>
      <c r="C15" s="46" t="s">
        <v>465</v>
      </c>
      <c r="D15" s="46" t="s">
        <v>89</v>
      </c>
      <c r="E15" s="46" t="s">
        <v>90</v>
      </c>
      <c r="F15" s="47">
        <v>35370</v>
      </c>
      <c r="G15" s="48">
        <v>1996</v>
      </c>
      <c r="H15" s="49" t="s">
        <v>809</v>
      </c>
      <c r="I15" s="49" t="str">
        <f t="shared" si="0"/>
        <v>MN</v>
      </c>
      <c r="J15" s="49" t="str">
        <f t="shared" si="1"/>
        <v>MN</v>
      </c>
      <c r="K15" s="49" t="str">
        <f t="shared" si="2"/>
        <v>Midwest</v>
      </c>
      <c r="L15" s="49" t="str">
        <f>INDEX('State '!$A$1:$C$62,MATCH($I15,'State '!$B:$B,0),3)</f>
        <v>Midwest</v>
      </c>
      <c r="M15" s="49" t="str">
        <f>INDEX('State '!$A$1:$C$62,MATCH($J15,'State '!$B:$B,0),3)</f>
        <v>Midwest</v>
      </c>
      <c r="N15" s="49"/>
      <c r="O15" s="78">
        <v>18.5</v>
      </c>
      <c r="P15" s="78">
        <v>30</v>
      </c>
      <c r="Q15" s="78">
        <v>46.4</v>
      </c>
      <c r="R15" s="53" t="s">
        <v>807</v>
      </c>
      <c r="S15" s="49" t="s">
        <v>92</v>
      </c>
      <c r="T15" s="49" t="s">
        <v>93</v>
      </c>
      <c r="U15" s="49" t="s">
        <v>810</v>
      </c>
      <c r="V15" s="49"/>
      <c r="W15" s="79"/>
      <c r="X15" s="79"/>
      <c r="Y15" s="79"/>
      <c r="AA15" s="25"/>
      <c r="AB15" s="25"/>
    </row>
    <row r="16" spans="1:262" ht="12.75" customHeight="1" x14ac:dyDescent="0.2">
      <c r="A16" s="45">
        <v>39990</v>
      </c>
      <c r="B16" s="46" t="s">
        <v>811</v>
      </c>
      <c r="C16" s="46" t="s">
        <v>124</v>
      </c>
      <c r="D16" s="46" t="s">
        <v>161</v>
      </c>
      <c r="E16" s="46" t="s">
        <v>90</v>
      </c>
      <c r="F16" s="47">
        <v>35370</v>
      </c>
      <c r="G16" s="53">
        <v>1996</v>
      </c>
      <c r="H16" s="49" t="s">
        <v>331</v>
      </c>
      <c r="I16" s="49" t="str">
        <f t="shared" si="0"/>
        <v>PA</v>
      </c>
      <c r="J16" s="49" t="str">
        <f t="shared" si="1"/>
        <v>PA</v>
      </c>
      <c r="K16" s="49" t="str">
        <f t="shared" si="2"/>
        <v>Northeast</v>
      </c>
      <c r="L16" s="49" t="str">
        <f>INDEX('State '!$A$1:$C$62,MATCH($I16,'State '!$B:$B,0),3)</f>
        <v>Northeast</v>
      </c>
      <c r="M16" s="49" t="str">
        <f>INDEX('State '!$A$1:$C$62,MATCH($J16,'State '!$B:$B,0),3)</f>
        <v>Northeast</v>
      </c>
      <c r="N16" s="49"/>
      <c r="O16" s="78">
        <v>12.8</v>
      </c>
      <c r="P16" s="78">
        <v>24</v>
      </c>
      <c r="Q16" s="78">
        <v>120</v>
      </c>
      <c r="R16" s="53">
        <v>20</v>
      </c>
      <c r="S16" s="49" t="s">
        <v>92</v>
      </c>
      <c r="T16" s="49" t="s">
        <v>93</v>
      </c>
      <c r="U16" s="49" t="s">
        <v>812</v>
      </c>
      <c r="V16" s="49"/>
      <c r="W16" s="79"/>
      <c r="X16" s="79"/>
      <c r="Y16" s="79"/>
      <c r="AA16" s="25"/>
      <c r="AB16" s="25"/>
    </row>
    <row r="17" spans="1:28" ht="12.75" customHeight="1" x14ac:dyDescent="0.2">
      <c r="A17" s="45">
        <v>39990</v>
      </c>
      <c r="B17" s="46" t="s">
        <v>813</v>
      </c>
      <c r="C17" s="46" t="s">
        <v>814</v>
      </c>
      <c r="D17" s="46" t="s">
        <v>89</v>
      </c>
      <c r="E17" s="46" t="s">
        <v>90</v>
      </c>
      <c r="F17" s="47">
        <v>35370</v>
      </c>
      <c r="G17" s="53">
        <v>1996</v>
      </c>
      <c r="H17" s="49" t="s">
        <v>815</v>
      </c>
      <c r="I17" s="49" t="str">
        <f t="shared" si="0"/>
        <v>WY</v>
      </c>
      <c r="J17" s="49" t="str">
        <f t="shared" si="1"/>
        <v>UT</v>
      </c>
      <c r="K17" s="49" t="str">
        <f t="shared" si="2"/>
        <v>Mountain</v>
      </c>
      <c r="L17" s="49" t="str">
        <f>INDEX('State '!$A$1:$C$62,MATCH($I17,'State '!$B:$B,0),3)</f>
        <v>Mountain</v>
      </c>
      <c r="M17" s="49" t="str">
        <f>INDEX('State '!$A$1:$C$62,MATCH($J17,'State '!$B:$B,0),3)</f>
        <v>Mountain</v>
      </c>
      <c r="N17" s="49"/>
      <c r="O17" s="78">
        <v>0.18</v>
      </c>
      <c r="P17" s="78"/>
      <c r="Q17" s="78">
        <v>21</v>
      </c>
      <c r="R17" s="53">
        <v>20</v>
      </c>
      <c r="S17" s="49" t="s">
        <v>92</v>
      </c>
      <c r="T17" s="49" t="s">
        <v>93</v>
      </c>
      <c r="U17" s="49" t="s">
        <v>816</v>
      </c>
      <c r="V17" s="49"/>
      <c r="W17" s="79"/>
      <c r="X17" s="79"/>
      <c r="Y17" s="79"/>
      <c r="Z17" s="25"/>
      <c r="AA17" s="25"/>
      <c r="AB17" s="25"/>
    </row>
    <row r="18" spans="1:28" ht="12.75" customHeight="1" x14ac:dyDescent="0.2">
      <c r="A18" s="45">
        <v>39990</v>
      </c>
      <c r="B18" s="46" t="s">
        <v>817</v>
      </c>
      <c r="C18" s="46" t="s">
        <v>124</v>
      </c>
      <c r="D18" s="46" t="s">
        <v>161</v>
      </c>
      <c r="E18" s="46" t="s">
        <v>90</v>
      </c>
      <c r="F18" s="47">
        <v>35370</v>
      </c>
      <c r="G18" s="53">
        <v>1996</v>
      </c>
      <c r="H18" s="49" t="s">
        <v>331</v>
      </c>
      <c r="I18" s="49" t="str">
        <f t="shared" si="0"/>
        <v>PA</v>
      </c>
      <c r="J18" s="49" t="str">
        <f t="shared" si="1"/>
        <v>PA</v>
      </c>
      <c r="K18" s="49" t="str">
        <f t="shared" si="2"/>
        <v>Northeast</v>
      </c>
      <c r="L18" s="49" t="str">
        <f>INDEX('State '!$A$1:$C$62,MATCH($I18,'State '!$B:$B,0),3)</f>
        <v>Northeast</v>
      </c>
      <c r="M18" s="49" t="str">
        <f>INDEX('State '!$A$1:$C$62,MATCH($J18,'State '!$B:$B,0),3)</f>
        <v>Northeast</v>
      </c>
      <c r="N18" s="49"/>
      <c r="O18" s="78">
        <v>8.1999999999999993</v>
      </c>
      <c r="P18" s="78">
        <v>2.39</v>
      </c>
      <c r="Q18" s="78">
        <v>11.6</v>
      </c>
      <c r="R18" s="53">
        <v>36</v>
      </c>
      <c r="S18" s="49" t="s">
        <v>92</v>
      </c>
      <c r="T18" s="49" t="s">
        <v>93</v>
      </c>
      <c r="U18" s="49" t="s">
        <v>818</v>
      </c>
      <c r="V18" s="49"/>
      <c r="W18" s="79"/>
      <c r="X18" s="79"/>
      <c r="Y18" s="79"/>
      <c r="Z18" s="25"/>
      <c r="AA18" s="25"/>
      <c r="AB18" s="25"/>
    </row>
    <row r="19" spans="1:28" ht="12.75" customHeight="1" x14ac:dyDescent="0.2">
      <c r="A19" s="45">
        <v>39990</v>
      </c>
      <c r="B19" s="46" t="s">
        <v>819</v>
      </c>
      <c r="C19" s="46" t="s">
        <v>124</v>
      </c>
      <c r="D19" s="46" t="s">
        <v>89</v>
      </c>
      <c r="E19" s="46" t="s">
        <v>90</v>
      </c>
      <c r="F19" s="47">
        <v>35370</v>
      </c>
      <c r="G19" s="53">
        <v>1996</v>
      </c>
      <c r="H19" s="49" t="s">
        <v>820</v>
      </c>
      <c r="I19" s="49" t="str">
        <f t="shared" si="0"/>
        <v>OH</v>
      </c>
      <c r="J19" s="49" t="str">
        <f t="shared" si="1"/>
        <v>NJ</v>
      </c>
      <c r="K19" s="49" t="str">
        <f t="shared" si="2"/>
        <v>Northeast</v>
      </c>
      <c r="L19" s="49" t="str">
        <f>INDEX('State '!$A$1:$C$62,MATCH($I19,'State '!$B:$B,0),3)</f>
        <v>Northeast</v>
      </c>
      <c r="M19" s="49" t="str">
        <f>INDEX('State '!$A$1:$C$62,MATCH($J19,'State '!$B:$B,0),3)</f>
        <v>Northeast</v>
      </c>
      <c r="N19" s="49"/>
      <c r="O19" s="78">
        <v>34.72</v>
      </c>
      <c r="P19" s="78"/>
      <c r="Q19" s="78">
        <v>25</v>
      </c>
      <c r="R19" s="53"/>
      <c r="S19" s="49" t="s">
        <v>92</v>
      </c>
      <c r="T19" s="49" t="s">
        <v>93</v>
      </c>
      <c r="U19" s="49" t="s">
        <v>821</v>
      </c>
      <c r="V19" s="49"/>
      <c r="W19" s="79"/>
      <c r="X19" s="79"/>
      <c r="Y19" s="79"/>
      <c r="Z19" s="25"/>
      <c r="AA19" s="25"/>
      <c r="AB19" s="25"/>
    </row>
    <row r="20" spans="1:28" ht="25.5" customHeight="1" x14ac:dyDescent="0.2">
      <c r="A20" s="45">
        <v>39990</v>
      </c>
      <c r="B20" s="46" t="s">
        <v>822</v>
      </c>
      <c r="C20" s="46" t="s">
        <v>553</v>
      </c>
      <c r="D20" s="46" t="s">
        <v>89</v>
      </c>
      <c r="E20" s="46" t="s">
        <v>90</v>
      </c>
      <c r="F20" s="47">
        <v>35370</v>
      </c>
      <c r="G20" s="53">
        <v>1996</v>
      </c>
      <c r="H20" s="49" t="s">
        <v>823</v>
      </c>
      <c r="I20" s="49" t="str">
        <f t="shared" si="0"/>
        <v>AL</v>
      </c>
      <c r="J20" s="49" t="str">
        <f t="shared" si="1"/>
        <v>VA</v>
      </c>
      <c r="K20" s="49" t="str">
        <f t="shared" si="2"/>
        <v>South Central, Southeast, Northeast</v>
      </c>
      <c r="L20" s="49" t="str">
        <f>INDEX('State '!$A$1:$C$62,MATCH($I20,'State '!$B:$B,0),3)</f>
        <v>South Central</v>
      </c>
      <c r="M20" s="49" t="str">
        <f>INDEX('State '!$A$1:$C$62,MATCH($J20,'State '!$B:$B,0),3)</f>
        <v>Northeast</v>
      </c>
      <c r="N20" s="49" t="s">
        <v>824</v>
      </c>
      <c r="O20" s="78"/>
      <c r="P20" s="78">
        <v>532</v>
      </c>
      <c r="Q20" s="78">
        <v>55</v>
      </c>
      <c r="R20" s="53">
        <v>42</v>
      </c>
      <c r="S20" s="49" t="s">
        <v>92</v>
      </c>
      <c r="T20" s="49" t="s">
        <v>93</v>
      </c>
      <c r="U20" s="49" t="s">
        <v>825</v>
      </c>
      <c r="V20" s="49"/>
      <c r="W20" s="79"/>
      <c r="X20" s="79"/>
      <c r="Y20" s="79"/>
      <c r="Z20" s="25"/>
      <c r="AA20" s="25"/>
      <c r="AB20" s="25"/>
    </row>
    <row r="21" spans="1:28" ht="12.75" customHeight="1" x14ac:dyDescent="0.2">
      <c r="A21" s="45">
        <v>39990</v>
      </c>
      <c r="B21" s="46" t="s">
        <v>826</v>
      </c>
      <c r="C21" s="46" t="s">
        <v>827</v>
      </c>
      <c r="D21" s="46" t="s">
        <v>89</v>
      </c>
      <c r="E21" s="46" t="s">
        <v>90</v>
      </c>
      <c r="F21" s="47">
        <v>35370</v>
      </c>
      <c r="G21" s="53">
        <v>1996</v>
      </c>
      <c r="H21" s="49" t="s">
        <v>828</v>
      </c>
      <c r="I21" s="49" t="str">
        <f t="shared" si="0"/>
        <v>MN</v>
      </c>
      <c r="J21" s="49" t="str">
        <f t="shared" si="1"/>
        <v>ND</v>
      </c>
      <c r="K21" s="49" t="str">
        <f t="shared" si="2"/>
        <v>Midwest, Mountain</v>
      </c>
      <c r="L21" s="49" t="str">
        <f>INDEX('State '!$A$1:$C$62,MATCH($I21,'State '!$B:$B,0),3)</f>
        <v>Midwest</v>
      </c>
      <c r="M21" s="49" t="str">
        <f>INDEX('State '!$A$1:$C$62,MATCH($J21,'State '!$B:$B,0),3)</f>
        <v>Mountain</v>
      </c>
      <c r="N21" s="49"/>
      <c r="O21" s="78"/>
      <c r="P21" s="78">
        <v>13.5</v>
      </c>
      <c r="Q21" s="78">
        <v>21</v>
      </c>
      <c r="R21" s="53"/>
      <c r="S21" s="49" t="s">
        <v>92</v>
      </c>
      <c r="T21" s="49" t="s">
        <v>93</v>
      </c>
      <c r="U21" s="49" t="s">
        <v>144</v>
      </c>
      <c r="V21" s="49"/>
      <c r="W21" s="79"/>
      <c r="X21" s="79"/>
      <c r="Y21" s="79"/>
      <c r="Z21" s="25"/>
      <c r="AA21" s="25"/>
      <c r="AB21" s="25"/>
    </row>
    <row r="22" spans="1:28" ht="12.75" customHeight="1" x14ac:dyDescent="0.2">
      <c r="A22" s="45">
        <v>39990</v>
      </c>
      <c r="B22" s="46" t="s">
        <v>829</v>
      </c>
      <c r="C22" s="46" t="s">
        <v>827</v>
      </c>
      <c r="D22" s="46" t="s">
        <v>89</v>
      </c>
      <c r="E22" s="46" t="s">
        <v>90</v>
      </c>
      <c r="F22" s="47">
        <v>35370</v>
      </c>
      <c r="G22" s="53">
        <v>1996</v>
      </c>
      <c r="H22" s="49" t="s">
        <v>830</v>
      </c>
      <c r="I22" s="49" t="str">
        <f t="shared" si="0"/>
        <v>SK</v>
      </c>
      <c r="J22" s="49" t="str">
        <f t="shared" si="1"/>
        <v>MN</v>
      </c>
      <c r="K22" s="49" t="str">
        <f t="shared" si="2"/>
        <v>Canada, Mountain, Midwest</v>
      </c>
      <c r="L22" s="49" t="str">
        <f>INDEX('State '!$A$1:$C$62,MATCH($I22,'State '!$B:$B,0),3)</f>
        <v>Canada</v>
      </c>
      <c r="M22" s="49" t="str">
        <f>INDEX('State '!$A$1:$C$62,MATCH($J22,'State '!$B:$B,0),3)</f>
        <v>Midwest</v>
      </c>
      <c r="N22" s="49" t="s">
        <v>831</v>
      </c>
      <c r="O22" s="78">
        <v>8.4</v>
      </c>
      <c r="P22" s="78">
        <v>13.5</v>
      </c>
      <c r="Q22" s="78">
        <v>19.399999999999999</v>
      </c>
      <c r="R22" s="53">
        <v>24</v>
      </c>
      <c r="S22" s="49" t="s">
        <v>92</v>
      </c>
      <c r="T22" s="49" t="s">
        <v>93</v>
      </c>
      <c r="U22" s="49" t="s">
        <v>832</v>
      </c>
      <c r="V22" s="49"/>
      <c r="W22" s="79"/>
      <c r="X22" s="79"/>
      <c r="Y22" s="79"/>
      <c r="Z22" s="25"/>
      <c r="AA22" s="25"/>
      <c r="AB22" s="25"/>
    </row>
    <row r="23" spans="1:28" ht="12.75" customHeight="1" x14ac:dyDescent="0.2">
      <c r="A23" s="45">
        <v>39990</v>
      </c>
      <c r="B23" s="46" t="s">
        <v>833</v>
      </c>
      <c r="C23" s="46" t="s">
        <v>834</v>
      </c>
      <c r="D23" s="46" t="s">
        <v>89</v>
      </c>
      <c r="E23" s="46" t="s">
        <v>90</v>
      </c>
      <c r="F23" s="47">
        <v>35370</v>
      </c>
      <c r="G23" s="53">
        <v>1996</v>
      </c>
      <c r="H23" s="49" t="s">
        <v>420</v>
      </c>
      <c r="I23" s="49" t="str">
        <f t="shared" si="0"/>
        <v>MO</v>
      </c>
      <c r="J23" s="49" t="str">
        <f t="shared" si="1"/>
        <v>MO</v>
      </c>
      <c r="K23" s="49" t="str">
        <f t="shared" si="2"/>
        <v>Midwest</v>
      </c>
      <c r="L23" s="49" t="str">
        <f>INDEX('State '!$A$1:$C$62,MATCH($I23,'State '!$B:$B,0),3)</f>
        <v>Midwest</v>
      </c>
      <c r="M23" s="49" t="str">
        <f>INDEX('State '!$A$1:$C$62,MATCH($J23,'State '!$B:$B,0),3)</f>
        <v>Midwest</v>
      </c>
      <c r="N23" s="49"/>
      <c r="O23" s="78">
        <v>13.7</v>
      </c>
      <c r="P23" s="78">
        <v>28.2</v>
      </c>
      <c r="Q23" s="78">
        <v>23</v>
      </c>
      <c r="R23" s="53">
        <v>20</v>
      </c>
      <c r="S23" s="49" t="s">
        <v>92</v>
      </c>
      <c r="T23" s="49" t="s">
        <v>93</v>
      </c>
      <c r="U23" s="49" t="s">
        <v>835</v>
      </c>
      <c r="V23" s="49"/>
      <c r="W23" s="79"/>
      <c r="X23" s="79"/>
      <c r="Y23" s="81"/>
      <c r="Z23" s="25"/>
      <c r="AA23" s="25"/>
      <c r="AB23" s="25"/>
    </row>
    <row r="24" spans="1:28" ht="12.75" customHeight="1" x14ac:dyDescent="0.2">
      <c r="A24" s="45">
        <v>39990</v>
      </c>
      <c r="B24" s="46" t="s">
        <v>836</v>
      </c>
      <c r="C24" s="46" t="s">
        <v>802</v>
      </c>
      <c r="D24" s="46" t="s">
        <v>89</v>
      </c>
      <c r="E24" s="46" t="s">
        <v>90</v>
      </c>
      <c r="F24" s="47">
        <v>35377</v>
      </c>
      <c r="G24" s="48">
        <v>1996</v>
      </c>
      <c r="H24" s="49" t="s">
        <v>792</v>
      </c>
      <c r="I24" s="49" t="str">
        <f t="shared" si="0"/>
        <v>MI</v>
      </c>
      <c r="J24" s="49" t="str">
        <f t="shared" si="1"/>
        <v>ON</v>
      </c>
      <c r="K24" s="49" t="str">
        <f t="shared" si="2"/>
        <v>Midwest, Canada</v>
      </c>
      <c r="L24" s="49" t="str">
        <f>INDEX('State '!$A$1:$C$62,MATCH($I24,'State '!$B:$B,0),3)</f>
        <v>Midwest</v>
      </c>
      <c r="M24" s="49" t="str">
        <f>INDEX('State '!$A$1:$C$62,MATCH($J24,'State '!$B:$B,0),3)</f>
        <v>Canada</v>
      </c>
      <c r="N24" s="49"/>
      <c r="O24" s="78">
        <v>3.9</v>
      </c>
      <c r="P24" s="78">
        <v>0.2</v>
      </c>
      <c r="Q24" s="78">
        <v>50</v>
      </c>
      <c r="R24" s="53">
        <v>36</v>
      </c>
      <c r="S24" s="49" t="s">
        <v>92</v>
      </c>
      <c r="T24" s="49" t="s">
        <v>93</v>
      </c>
      <c r="U24" s="49" t="s">
        <v>837</v>
      </c>
      <c r="V24" s="49"/>
      <c r="W24" s="79"/>
      <c r="X24" s="79"/>
      <c r="Y24" s="79"/>
      <c r="Z24" s="25"/>
      <c r="AA24" s="25"/>
      <c r="AB24" s="25"/>
    </row>
    <row r="25" spans="1:28" ht="12.75" customHeight="1" x14ac:dyDescent="0.2">
      <c r="A25" s="45">
        <v>39990</v>
      </c>
      <c r="B25" s="46" t="s">
        <v>838</v>
      </c>
      <c r="C25" s="46" t="s">
        <v>839</v>
      </c>
      <c r="D25" s="46" t="s">
        <v>89</v>
      </c>
      <c r="E25" s="46" t="s">
        <v>90</v>
      </c>
      <c r="F25" s="47">
        <v>35400</v>
      </c>
      <c r="G25" s="53">
        <v>1996</v>
      </c>
      <c r="H25" s="49" t="s">
        <v>840</v>
      </c>
      <c r="I25" s="49" t="str">
        <f t="shared" si="0"/>
        <v>CO</v>
      </c>
      <c r="J25" s="49" t="str">
        <f t="shared" si="1"/>
        <v>NM</v>
      </c>
      <c r="K25" s="49" t="str">
        <f t="shared" si="2"/>
        <v>Mountain</v>
      </c>
      <c r="L25" s="49" t="str">
        <f>INDEX('State '!$A$1:$C$62,MATCH($I25,'State '!$B:$B,0),3)</f>
        <v>Mountain</v>
      </c>
      <c r="M25" s="49" t="str">
        <f>INDEX('State '!$A$1:$C$62,MATCH($J25,'State '!$B:$B,0),3)</f>
        <v>Mountain</v>
      </c>
      <c r="N25" s="49"/>
      <c r="O25" s="78">
        <v>35</v>
      </c>
      <c r="P25" s="78">
        <v>41.4</v>
      </c>
      <c r="Q25" s="78">
        <v>120</v>
      </c>
      <c r="R25" s="53">
        <v>24</v>
      </c>
      <c r="S25" s="49" t="s">
        <v>92</v>
      </c>
      <c r="T25" s="49" t="s">
        <v>93</v>
      </c>
      <c r="U25" s="49" t="s">
        <v>841</v>
      </c>
      <c r="V25" s="49"/>
      <c r="W25" s="79"/>
      <c r="X25" s="79"/>
      <c r="Y25" s="79"/>
      <c r="Z25" s="25"/>
      <c r="AA25" s="25"/>
      <c r="AB25" s="25"/>
    </row>
    <row r="26" spans="1:28" ht="12.75" customHeight="1" x14ac:dyDescent="0.2">
      <c r="A26" s="45">
        <v>39990</v>
      </c>
      <c r="B26" s="46" t="s">
        <v>842</v>
      </c>
      <c r="C26" s="46" t="s">
        <v>843</v>
      </c>
      <c r="D26" s="46" t="s">
        <v>89</v>
      </c>
      <c r="E26" s="46" t="s">
        <v>90</v>
      </c>
      <c r="F26" s="47">
        <v>35400</v>
      </c>
      <c r="G26" s="53">
        <v>1996</v>
      </c>
      <c r="H26" s="49" t="s">
        <v>288</v>
      </c>
      <c r="I26" s="49" t="str">
        <f t="shared" si="0"/>
        <v>NM</v>
      </c>
      <c r="J26" s="49" t="str">
        <f t="shared" si="1"/>
        <v>TX</v>
      </c>
      <c r="K26" s="49" t="str">
        <f t="shared" si="2"/>
        <v>Mountain, South Central</v>
      </c>
      <c r="L26" s="49" t="str">
        <f>INDEX('State '!$A$1:$C$62,MATCH($I26,'State '!$B:$B,0),3)</f>
        <v>Mountain</v>
      </c>
      <c r="M26" s="49" t="str">
        <f>INDEX('State '!$A$1:$C$62,MATCH($J26,'State '!$B:$B,0),3)</f>
        <v>South Central</v>
      </c>
      <c r="N26" s="49"/>
      <c r="O26" s="78">
        <v>14.6</v>
      </c>
      <c r="P26" s="78"/>
      <c r="Q26" s="78">
        <v>170</v>
      </c>
      <c r="R26" s="53">
        <v>30</v>
      </c>
      <c r="S26" s="49" t="s">
        <v>92</v>
      </c>
      <c r="T26" s="49" t="s">
        <v>93</v>
      </c>
      <c r="U26" s="49" t="s">
        <v>844</v>
      </c>
      <c r="V26" s="49"/>
      <c r="W26" s="79"/>
      <c r="X26" s="79"/>
      <c r="Y26" s="79"/>
      <c r="Z26" s="25"/>
      <c r="AA26" s="25"/>
      <c r="AB26" s="25"/>
    </row>
    <row r="27" spans="1:28" ht="12.75" customHeight="1" x14ac:dyDescent="0.2">
      <c r="A27" s="45">
        <v>39990</v>
      </c>
      <c r="B27" s="46" t="s">
        <v>845</v>
      </c>
      <c r="C27" s="46" t="s">
        <v>783</v>
      </c>
      <c r="D27" s="46" t="s">
        <v>89</v>
      </c>
      <c r="E27" s="46" t="s">
        <v>90</v>
      </c>
      <c r="F27" s="47">
        <v>35414</v>
      </c>
      <c r="G27" s="48">
        <v>1996</v>
      </c>
      <c r="H27" s="49" t="s">
        <v>443</v>
      </c>
      <c r="I27" s="49" t="str">
        <f t="shared" si="0"/>
        <v>WY</v>
      </c>
      <c r="J27" s="49" t="str">
        <f t="shared" si="1"/>
        <v>WY</v>
      </c>
      <c r="K27" s="49" t="str">
        <f t="shared" si="2"/>
        <v>Mountain</v>
      </c>
      <c r="L27" s="49" t="str">
        <f>INDEX('State '!$A$1:$C$62,MATCH($I27,'State '!$B:$B,0),3)</f>
        <v>Mountain</v>
      </c>
      <c r="M27" s="49" t="str">
        <f>INDEX('State '!$A$1:$C$62,MATCH($J27,'State '!$B:$B,0),3)</f>
        <v>Mountain</v>
      </c>
      <c r="N27" s="49"/>
      <c r="O27" s="78">
        <v>10.8</v>
      </c>
      <c r="P27" s="78"/>
      <c r="Q27" s="78">
        <v>28</v>
      </c>
      <c r="R27" s="53">
        <v>36</v>
      </c>
      <c r="S27" s="49" t="s">
        <v>92</v>
      </c>
      <c r="T27" s="49" t="s">
        <v>93</v>
      </c>
      <c r="U27" s="49" t="s">
        <v>846</v>
      </c>
      <c r="V27" s="49"/>
      <c r="W27" s="79"/>
      <c r="X27" s="79"/>
      <c r="Y27" s="79"/>
      <c r="Z27" s="25"/>
      <c r="AA27" s="25"/>
      <c r="AB27" s="25"/>
    </row>
    <row r="28" spans="1:28" ht="12.75" customHeight="1" x14ac:dyDescent="0.2">
      <c r="A28" s="45">
        <v>39990</v>
      </c>
      <c r="B28" s="46" t="s">
        <v>847</v>
      </c>
      <c r="C28" s="46" t="s">
        <v>848</v>
      </c>
      <c r="D28" s="46" t="s">
        <v>89</v>
      </c>
      <c r="E28" s="46" t="s">
        <v>90</v>
      </c>
      <c r="F28" s="47">
        <v>35430</v>
      </c>
      <c r="G28" s="53">
        <v>1996</v>
      </c>
      <c r="H28" s="49" t="s">
        <v>678</v>
      </c>
      <c r="I28" s="49" t="str">
        <f t="shared" si="0"/>
        <v>KS</v>
      </c>
      <c r="J28" s="49" t="str">
        <f t="shared" si="1"/>
        <v>KS</v>
      </c>
      <c r="K28" s="49" t="str">
        <f t="shared" si="2"/>
        <v>South Central</v>
      </c>
      <c r="L28" s="49" t="str">
        <f>INDEX('State '!$A$1:$C$62,MATCH($I28,'State '!$B:$B,0),3)</f>
        <v>South Central</v>
      </c>
      <c r="M28" s="49" t="str">
        <f>INDEX('State '!$A$1:$C$62,MATCH($J28,'State '!$B:$B,0),3)</f>
        <v>South Central</v>
      </c>
      <c r="N28" s="49"/>
      <c r="O28" s="78">
        <v>10</v>
      </c>
      <c r="P28" s="78">
        <v>9.1999999999999993</v>
      </c>
      <c r="Q28" s="78">
        <v>55</v>
      </c>
      <c r="R28" s="53">
        <v>16</v>
      </c>
      <c r="S28" s="49" t="s">
        <v>92</v>
      </c>
      <c r="T28" s="49" t="s">
        <v>93</v>
      </c>
      <c r="U28" s="49" t="s">
        <v>144</v>
      </c>
      <c r="V28" s="49"/>
      <c r="W28" s="79"/>
      <c r="X28" s="79"/>
      <c r="Y28" s="79"/>
      <c r="Z28" s="25"/>
      <c r="AA28" s="25"/>
      <c r="AB28" s="25"/>
    </row>
    <row r="29" spans="1:28" ht="12.75" customHeight="1" x14ac:dyDescent="0.2">
      <c r="A29" s="45">
        <v>39990</v>
      </c>
      <c r="B29" s="46" t="s">
        <v>849</v>
      </c>
      <c r="C29" s="46" t="s">
        <v>850</v>
      </c>
      <c r="D29" s="46" t="s">
        <v>89</v>
      </c>
      <c r="E29" s="46" t="s">
        <v>90</v>
      </c>
      <c r="F29" s="47">
        <v>35504</v>
      </c>
      <c r="G29" s="48">
        <v>1997</v>
      </c>
      <c r="H29" s="49" t="s">
        <v>851</v>
      </c>
      <c r="I29" s="49" t="str">
        <f t="shared" si="0"/>
        <v>DE</v>
      </c>
      <c r="J29" s="49" t="str">
        <f t="shared" si="1"/>
        <v>MD</v>
      </c>
      <c r="K29" s="49" t="str">
        <f t="shared" si="2"/>
        <v>Northeast</v>
      </c>
      <c r="L29" s="49" t="str">
        <f>INDEX('State '!$A$1:$C$62,MATCH($I29,'State '!$B:$B,0),3)</f>
        <v>Northeast</v>
      </c>
      <c r="M29" s="49" t="str">
        <f>INDEX('State '!$A$1:$C$62,MATCH($J29,'State '!$B:$B,0),3)</f>
        <v>Northeast</v>
      </c>
      <c r="N29" s="49"/>
      <c r="O29" s="78">
        <v>6.8</v>
      </c>
      <c r="P29" s="78">
        <v>29</v>
      </c>
      <c r="Q29" s="78">
        <v>5</v>
      </c>
      <c r="R29" s="53">
        <v>8</v>
      </c>
      <c r="S29" s="49" t="s">
        <v>92</v>
      </c>
      <c r="T29" s="49" t="s">
        <v>93</v>
      </c>
      <c r="U29" s="49" t="s">
        <v>852</v>
      </c>
      <c r="V29" s="49"/>
      <c r="W29" s="79"/>
      <c r="X29" s="79"/>
      <c r="Y29" s="79"/>
      <c r="Z29" s="25"/>
      <c r="AA29" s="25"/>
      <c r="AB29" s="25"/>
    </row>
    <row r="30" spans="1:28" ht="12.75" customHeight="1" x14ac:dyDescent="0.2">
      <c r="A30" s="45">
        <v>39990</v>
      </c>
      <c r="B30" s="46" t="s">
        <v>853</v>
      </c>
      <c r="C30" s="46" t="s">
        <v>854</v>
      </c>
      <c r="D30" s="46" t="s">
        <v>89</v>
      </c>
      <c r="E30" s="46" t="s">
        <v>90</v>
      </c>
      <c r="F30" s="47">
        <v>35519</v>
      </c>
      <c r="G30" s="48">
        <v>1997</v>
      </c>
      <c r="H30" s="49" t="s">
        <v>855</v>
      </c>
      <c r="I30" s="49" t="str">
        <f t="shared" si="0"/>
        <v>AZ</v>
      </c>
      <c r="J30" s="49" t="str">
        <f t="shared" si="1"/>
        <v>AZ</v>
      </c>
      <c r="K30" s="49" t="str">
        <f t="shared" si="2"/>
        <v>Mountain</v>
      </c>
      <c r="L30" s="49" t="str">
        <f>INDEX('State '!$A$1:$C$62,MATCH($I30,'State '!$B:$B,0),3)</f>
        <v>Mountain</v>
      </c>
      <c r="M30" s="49" t="str">
        <f>INDEX('State '!$A$1:$C$62,MATCH($J30,'State '!$B:$B,0),3)</f>
        <v>Mountain</v>
      </c>
      <c r="N30" s="49"/>
      <c r="O30" s="78">
        <v>19.600000000000001</v>
      </c>
      <c r="P30" s="78"/>
      <c r="Q30" s="78">
        <v>180</v>
      </c>
      <c r="R30" s="53">
        <v>30</v>
      </c>
      <c r="S30" s="49" t="s">
        <v>92</v>
      </c>
      <c r="T30" s="49" t="s">
        <v>93</v>
      </c>
      <c r="U30" s="49" t="s">
        <v>856</v>
      </c>
      <c r="V30" s="49"/>
      <c r="W30" s="79"/>
      <c r="X30" s="79"/>
      <c r="Y30" s="79"/>
      <c r="Z30" s="25"/>
      <c r="AA30" s="25"/>
      <c r="AB30" s="25"/>
    </row>
    <row r="31" spans="1:28" ht="12.75" customHeight="1" x14ac:dyDescent="0.2">
      <c r="A31" s="45">
        <v>39990</v>
      </c>
      <c r="B31" s="55" t="s">
        <v>857</v>
      </c>
      <c r="C31" s="55" t="s">
        <v>858</v>
      </c>
      <c r="D31" s="55" t="s">
        <v>101</v>
      </c>
      <c r="E31" s="46" t="s">
        <v>90</v>
      </c>
      <c r="F31" s="47">
        <v>35521</v>
      </c>
      <c r="G31" s="53">
        <v>1997</v>
      </c>
      <c r="H31" s="49" t="s">
        <v>205</v>
      </c>
      <c r="I31" s="49" t="str">
        <f t="shared" si="0"/>
        <v>OK</v>
      </c>
      <c r="J31" s="49" t="str">
        <f t="shared" si="1"/>
        <v>OK</v>
      </c>
      <c r="K31" s="49" t="str">
        <f t="shared" si="2"/>
        <v>South Central</v>
      </c>
      <c r="L31" s="49" t="str">
        <f>INDEX('State '!$A$1:$C$62,MATCH($I31,'State '!$B:$B,0),3)</f>
        <v>South Central</v>
      </c>
      <c r="M31" s="49" t="str">
        <f>INDEX('State '!$A$1:$C$62,MATCH($J31,'State '!$B:$B,0),3)</f>
        <v>South Central</v>
      </c>
      <c r="N31" s="49"/>
      <c r="O31" s="78">
        <v>75</v>
      </c>
      <c r="P31" s="78">
        <v>130</v>
      </c>
      <c r="Q31" s="53">
        <v>255</v>
      </c>
      <c r="R31" s="53">
        <v>24</v>
      </c>
      <c r="S31" s="49" t="s">
        <v>105</v>
      </c>
      <c r="T31" s="49" t="s">
        <v>786</v>
      </c>
      <c r="U31" s="49" t="s">
        <v>144</v>
      </c>
      <c r="V31" s="49"/>
      <c r="W31" s="79"/>
      <c r="X31" s="79"/>
      <c r="Y31" s="79"/>
      <c r="Z31" s="25"/>
      <c r="AA31" s="25"/>
      <c r="AB31" s="25"/>
    </row>
    <row r="32" spans="1:28" ht="12.75" customHeight="1" x14ac:dyDescent="0.2">
      <c r="A32" s="45">
        <v>39990</v>
      </c>
      <c r="B32" s="55" t="s">
        <v>859</v>
      </c>
      <c r="C32" s="55" t="s">
        <v>282</v>
      </c>
      <c r="D32" s="55" t="s">
        <v>89</v>
      </c>
      <c r="E32" s="46" t="s">
        <v>90</v>
      </c>
      <c r="F32" s="47">
        <v>35612</v>
      </c>
      <c r="G32" s="48">
        <v>1997</v>
      </c>
      <c r="H32" s="49" t="s">
        <v>209</v>
      </c>
      <c r="I32" s="49" t="str">
        <f t="shared" si="0"/>
        <v>VA</v>
      </c>
      <c r="J32" s="49" t="str">
        <f t="shared" si="1"/>
        <v>VA</v>
      </c>
      <c r="K32" s="49" t="str">
        <f t="shared" si="2"/>
        <v>Northeast</v>
      </c>
      <c r="L32" s="49" t="str">
        <f>INDEX('State '!$A$1:$C$62,MATCH($I32,'State '!$B:$B,0),3)</f>
        <v>Northeast</v>
      </c>
      <c r="M32" s="49" t="str">
        <f>INDEX('State '!$A$1:$C$62,MATCH($J32,'State '!$B:$B,0),3)</f>
        <v>Northeast</v>
      </c>
      <c r="N32" s="49"/>
      <c r="O32" s="78">
        <v>0.39</v>
      </c>
      <c r="P32" s="78"/>
      <c r="Q32" s="53">
        <v>18</v>
      </c>
      <c r="R32" s="53">
        <v>16</v>
      </c>
      <c r="S32" s="49" t="s">
        <v>92</v>
      </c>
      <c r="T32" s="49" t="s">
        <v>93</v>
      </c>
      <c r="U32" s="49" t="s">
        <v>144</v>
      </c>
      <c r="V32" s="49"/>
      <c r="W32" s="79"/>
      <c r="X32" s="81"/>
      <c r="Y32" s="81"/>
      <c r="Z32" s="25"/>
      <c r="AA32" s="25"/>
      <c r="AB32" s="25"/>
    </row>
    <row r="33" spans="1:25" ht="12.75" customHeight="1" x14ac:dyDescent="0.2">
      <c r="A33" s="45">
        <v>39990</v>
      </c>
      <c r="B33" s="46" t="s">
        <v>860</v>
      </c>
      <c r="C33" s="46" t="s">
        <v>861</v>
      </c>
      <c r="D33" s="46" t="s">
        <v>89</v>
      </c>
      <c r="E33" s="46" t="s">
        <v>90</v>
      </c>
      <c r="F33" s="47">
        <v>35612</v>
      </c>
      <c r="G33" s="53">
        <v>1997</v>
      </c>
      <c r="H33" s="49" t="s">
        <v>862</v>
      </c>
      <c r="I33" s="49" t="str">
        <f t="shared" si="0"/>
        <v>CA</v>
      </c>
      <c r="J33" s="49" t="str">
        <f t="shared" si="1"/>
        <v>MX</v>
      </c>
      <c r="K33" s="49" t="str">
        <f t="shared" si="2"/>
        <v>Pacific, Mexico</v>
      </c>
      <c r="L33" s="49" t="str">
        <f>INDEX('State '!$A$1:$C$62,MATCH($I33,'State '!$B:$B,0),3)</f>
        <v>Pacific</v>
      </c>
      <c r="M33" s="49" t="str">
        <f>INDEX('State '!$A$1:$C$62,MATCH($J33,'State '!$B:$B,0),3)</f>
        <v>Mexico</v>
      </c>
      <c r="N33" s="49"/>
      <c r="O33" s="78">
        <v>0.25</v>
      </c>
      <c r="P33" s="78">
        <v>1</v>
      </c>
      <c r="Q33" s="78">
        <v>25</v>
      </c>
      <c r="R33" s="53">
        <v>16</v>
      </c>
      <c r="S33" s="49" t="s">
        <v>92</v>
      </c>
      <c r="T33" s="49" t="s">
        <v>93</v>
      </c>
      <c r="U33" s="49" t="s">
        <v>144</v>
      </c>
      <c r="V33" s="49"/>
      <c r="W33" s="79"/>
      <c r="X33" s="81"/>
      <c r="Y33" s="81"/>
    </row>
    <row r="34" spans="1:25" ht="12.75" customHeight="1" x14ac:dyDescent="0.2">
      <c r="A34" s="45">
        <v>39990</v>
      </c>
      <c r="B34" s="46" t="s">
        <v>863</v>
      </c>
      <c r="C34" s="46" t="s">
        <v>783</v>
      </c>
      <c r="D34" s="46" t="s">
        <v>89</v>
      </c>
      <c r="E34" s="46" t="s">
        <v>90</v>
      </c>
      <c r="F34" s="47">
        <v>35643</v>
      </c>
      <c r="G34" s="48">
        <v>1997</v>
      </c>
      <c r="H34" s="49" t="s">
        <v>443</v>
      </c>
      <c r="I34" s="49" t="str">
        <f t="shared" si="0"/>
        <v>WY</v>
      </c>
      <c r="J34" s="49" t="str">
        <f t="shared" si="1"/>
        <v>WY</v>
      </c>
      <c r="K34" s="49" t="str">
        <f t="shared" si="2"/>
        <v>Mountain</v>
      </c>
      <c r="L34" s="49" t="str">
        <f>INDEX('State '!$A$1:$C$62,MATCH($I34,'State '!$B:$B,0),3)</f>
        <v>Mountain</v>
      </c>
      <c r="M34" s="49" t="str">
        <f>INDEX('State '!$A$1:$C$62,MATCH($J34,'State '!$B:$B,0),3)</f>
        <v>Mountain</v>
      </c>
      <c r="N34" s="49"/>
      <c r="O34" s="78">
        <v>10.8</v>
      </c>
      <c r="P34" s="78"/>
      <c r="Q34" s="78">
        <v>40</v>
      </c>
      <c r="R34" s="53">
        <v>36</v>
      </c>
      <c r="S34" s="49" t="s">
        <v>92</v>
      </c>
      <c r="T34" s="49" t="s">
        <v>93</v>
      </c>
      <c r="U34" s="49" t="s">
        <v>846</v>
      </c>
      <c r="V34" s="49"/>
      <c r="W34" s="79"/>
      <c r="X34" s="79"/>
      <c r="Y34" s="79"/>
    </row>
    <row r="35" spans="1:25" ht="25.5" customHeight="1" x14ac:dyDescent="0.2">
      <c r="A35" s="45">
        <v>39990</v>
      </c>
      <c r="B35" s="46" t="s">
        <v>864</v>
      </c>
      <c r="C35" s="46" t="s">
        <v>865</v>
      </c>
      <c r="D35" s="46" t="s">
        <v>866</v>
      </c>
      <c r="E35" s="46" t="s">
        <v>90</v>
      </c>
      <c r="F35" s="47">
        <v>35643</v>
      </c>
      <c r="G35" s="48">
        <v>1997</v>
      </c>
      <c r="H35" s="49" t="s">
        <v>867</v>
      </c>
      <c r="I35" s="49" t="str">
        <f t="shared" si="0"/>
        <v>WY</v>
      </c>
      <c r="J35" s="49" t="str">
        <f t="shared" si="1"/>
        <v>MO</v>
      </c>
      <c r="K35" s="49" t="str">
        <f t="shared" si="2"/>
        <v>Mountain, South Central, Midwest</v>
      </c>
      <c r="L35" s="49" t="str">
        <f>INDEX('State '!$A$1:$C$62,MATCH($I35,'State '!$B:$B,0),3)</f>
        <v>Mountain</v>
      </c>
      <c r="M35" s="49" t="str">
        <f>INDEX('State '!$A$1:$C$62,MATCH($J35,'State '!$B:$B,0),3)</f>
        <v>Midwest</v>
      </c>
      <c r="N35" s="49" t="s">
        <v>697</v>
      </c>
      <c r="O35" s="78">
        <v>159</v>
      </c>
      <c r="P35" s="78">
        <v>850</v>
      </c>
      <c r="Q35" s="78">
        <v>255</v>
      </c>
      <c r="R35" s="53" t="s">
        <v>868</v>
      </c>
      <c r="S35" s="49" t="s">
        <v>92</v>
      </c>
      <c r="T35" s="49" t="s">
        <v>93</v>
      </c>
      <c r="U35" s="49" t="s">
        <v>869</v>
      </c>
      <c r="V35" s="49"/>
      <c r="W35" s="79"/>
      <c r="X35" s="79"/>
      <c r="Y35" s="79"/>
    </row>
    <row r="36" spans="1:25" ht="12.75" customHeight="1" x14ac:dyDescent="0.2">
      <c r="A36" s="45">
        <v>39990</v>
      </c>
      <c r="B36" s="46" t="s">
        <v>870</v>
      </c>
      <c r="C36" s="46" t="s">
        <v>871</v>
      </c>
      <c r="D36" s="46" t="s">
        <v>89</v>
      </c>
      <c r="E36" s="46" t="s">
        <v>90</v>
      </c>
      <c r="F36" s="47">
        <v>35643</v>
      </c>
      <c r="G36" s="53">
        <v>1997</v>
      </c>
      <c r="H36" s="49" t="s">
        <v>872</v>
      </c>
      <c r="I36" s="49" t="str">
        <f t="shared" si="0"/>
        <v>WY</v>
      </c>
      <c r="J36" s="49" t="str">
        <f t="shared" si="1"/>
        <v>CO</v>
      </c>
      <c r="K36" s="49" t="str">
        <f t="shared" si="2"/>
        <v>Mountain</v>
      </c>
      <c r="L36" s="49" t="str">
        <f>INDEX('State '!$A$1:$C$62,MATCH($I36,'State '!$B:$B,0),3)</f>
        <v>Mountain</v>
      </c>
      <c r="M36" s="49" t="str">
        <f>INDEX('State '!$A$1:$C$62,MATCH($J36,'State '!$B:$B,0),3)</f>
        <v>Mountain</v>
      </c>
      <c r="N36" s="49"/>
      <c r="O36" s="78">
        <v>39.9</v>
      </c>
      <c r="P36" s="78"/>
      <c r="Q36" s="78">
        <v>192</v>
      </c>
      <c r="R36" s="53">
        <v>36</v>
      </c>
      <c r="S36" s="49" t="s">
        <v>92</v>
      </c>
      <c r="T36" s="49" t="s">
        <v>93</v>
      </c>
      <c r="U36" s="49" t="s">
        <v>873</v>
      </c>
      <c r="V36" s="49"/>
      <c r="W36" s="79"/>
      <c r="X36" s="79"/>
      <c r="Y36" s="79"/>
    </row>
    <row r="37" spans="1:25" ht="12.75" customHeight="1" x14ac:dyDescent="0.2">
      <c r="A37" s="45">
        <v>39990</v>
      </c>
      <c r="B37" s="55" t="s">
        <v>874</v>
      </c>
      <c r="C37" s="55" t="s">
        <v>875</v>
      </c>
      <c r="D37" s="55" t="s">
        <v>89</v>
      </c>
      <c r="E37" s="59" t="s">
        <v>90</v>
      </c>
      <c r="F37" s="60">
        <v>35674</v>
      </c>
      <c r="G37" s="82">
        <v>1997</v>
      </c>
      <c r="H37" s="49" t="s">
        <v>876</v>
      </c>
      <c r="I37" s="49" t="str">
        <f t="shared" si="0"/>
        <v>CO</v>
      </c>
      <c r="J37" s="49" t="str">
        <f t="shared" si="1"/>
        <v>NE</v>
      </c>
      <c r="K37" s="49" t="str">
        <f t="shared" si="2"/>
        <v>Mountain</v>
      </c>
      <c r="L37" s="49" t="str">
        <f>INDEX('State '!$A$1:$C$62,MATCH($I37,'State '!$B:$B,0),3)</f>
        <v>Mountain</v>
      </c>
      <c r="M37" s="49" t="str">
        <f>INDEX('State '!$A$1:$C$62,MATCH($J37,'State '!$B:$B,0),3)</f>
        <v>Mountain</v>
      </c>
      <c r="N37" s="49" t="s">
        <v>697</v>
      </c>
      <c r="O37" s="78">
        <v>10.94</v>
      </c>
      <c r="P37" s="53">
        <v>445</v>
      </c>
      <c r="Q37" s="53">
        <v>105</v>
      </c>
      <c r="R37" s="78">
        <v>36</v>
      </c>
      <c r="S37" s="83" t="s">
        <v>92</v>
      </c>
      <c r="T37" s="50" t="s">
        <v>93</v>
      </c>
      <c r="U37" s="57" t="s">
        <v>877</v>
      </c>
      <c r="V37" s="49"/>
      <c r="W37" s="79"/>
      <c r="X37" s="79"/>
      <c r="Y37" s="79"/>
    </row>
    <row r="38" spans="1:25" ht="12.75" customHeight="1" x14ac:dyDescent="0.2">
      <c r="A38" s="45">
        <v>39990</v>
      </c>
      <c r="B38" s="46" t="s">
        <v>878</v>
      </c>
      <c r="C38" s="46" t="s">
        <v>488</v>
      </c>
      <c r="D38" s="46" t="s">
        <v>161</v>
      </c>
      <c r="E38" s="46" t="s">
        <v>90</v>
      </c>
      <c r="F38" s="47">
        <v>35718</v>
      </c>
      <c r="G38" s="48">
        <v>1997</v>
      </c>
      <c r="H38" s="49" t="s">
        <v>879</v>
      </c>
      <c r="I38" s="49" t="str">
        <f t="shared" si="0"/>
        <v>CT</v>
      </c>
      <c r="J38" s="49" t="str">
        <f t="shared" si="1"/>
        <v>CT</v>
      </c>
      <c r="K38" s="49" t="str">
        <f t="shared" si="2"/>
        <v>Northeast</v>
      </c>
      <c r="L38" s="49" t="str">
        <f>INDEX('State '!$A$1:$C$62,MATCH($I38,'State '!$B:$B,0),3)</f>
        <v>Northeast</v>
      </c>
      <c r="M38" s="49" t="str">
        <f>INDEX('State '!$A$1:$C$62,MATCH($J38,'State '!$B:$B,0),3)</f>
        <v>Northeast</v>
      </c>
      <c r="N38" s="49"/>
      <c r="O38" s="78">
        <v>15.1</v>
      </c>
      <c r="P38" s="78">
        <v>8.4</v>
      </c>
      <c r="Q38" s="78">
        <v>82</v>
      </c>
      <c r="R38" s="53">
        <v>20</v>
      </c>
      <c r="S38" s="49" t="s">
        <v>92</v>
      </c>
      <c r="T38" s="49" t="s">
        <v>93</v>
      </c>
      <c r="U38" s="49" t="s">
        <v>144</v>
      </c>
      <c r="V38" s="49"/>
      <c r="W38" s="79"/>
      <c r="X38" s="79"/>
      <c r="Y38" s="79"/>
    </row>
    <row r="39" spans="1:25" ht="12.75" customHeight="1" x14ac:dyDescent="0.2">
      <c r="A39" s="45">
        <v>39990</v>
      </c>
      <c r="B39" s="46" t="s">
        <v>880</v>
      </c>
      <c r="C39" s="46" t="s">
        <v>124</v>
      </c>
      <c r="D39" s="46" t="s">
        <v>89</v>
      </c>
      <c r="E39" s="46" t="s">
        <v>90</v>
      </c>
      <c r="F39" s="47">
        <v>35718</v>
      </c>
      <c r="G39" s="53">
        <v>1997</v>
      </c>
      <c r="H39" s="49" t="s">
        <v>331</v>
      </c>
      <c r="I39" s="49" t="str">
        <f t="shared" si="0"/>
        <v>PA</v>
      </c>
      <c r="J39" s="49" t="str">
        <f t="shared" si="1"/>
        <v>PA</v>
      </c>
      <c r="K39" s="49" t="str">
        <f t="shared" si="2"/>
        <v>Northeast</v>
      </c>
      <c r="L39" s="49" t="str">
        <f>INDEX('State '!$A$1:$C$62,MATCH($I39,'State '!$B:$B,0),3)</f>
        <v>Northeast</v>
      </c>
      <c r="M39" s="49" t="str">
        <f>INDEX('State '!$A$1:$C$62,MATCH($J39,'State '!$B:$B,0),3)</f>
        <v>Northeast</v>
      </c>
      <c r="N39" s="49"/>
      <c r="O39" s="78"/>
      <c r="P39" s="78">
        <v>10</v>
      </c>
      <c r="Q39" s="78">
        <v>20</v>
      </c>
      <c r="R39" s="53">
        <v>36</v>
      </c>
      <c r="S39" s="49" t="s">
        <v>92</v>
      </c>
      <c r="T39" s="49" t="s">
        <v>93</v>
      </c>
      <c r="U39" s="49" t="s">
        <v>881</v>
      </c>
      <c r="V39" s="49"/>
      <c r="W39" s="79"/>
      <c r="X39" s="79"/>
      <c r="Y39" s="79"/>
    </row>
    <row r="40" spans="1:25" ht="12.75" customHeight="1" x14ac:dyDescent="0.2">
      <c r="A40" s="45">
        <v>39990</v>
      </c>
      <c r="B40" s="46" t="s">
        <v>882</v>
      </c>
      <c r="C40" s="46" t="s">
        <v>883</v>
      </c>
      <c r="D40" s="46" t="s">
        <v>89</v>
      </c>
      <c r="E40" s="46" t="s">
        <v>90</v>
      </c>
      <c r="F40" s="47">
        <v>35733</v>
      </c>
      <c r="G40" s="53">
        <v>1997</v>
      </c>
      <c r="H40" s="49" t="s">
        <v>121</v>
      </c>
      <c r="I40" s="49" t="str">
        <f t="shared" si="0"/>
        <v>TX</v>
      </c>
      <c r="J40" s="49" t="str">
        <f t="shared" si="1"/>
        <v>TX</v>
      </c>
      <c r="K40" s="49" t="str">
        <f t="shared" si="2"/>
        <v>South Central</v>
      </c>
      <c r="L40" s="49" t="str">
        <f>INDEX('State '!$A$1:$C$62,MATCH($I40,'State '!$B:$B,0),3)</f>
        <v>South Central</v>
      </c>
      <c r="M40" s="49" t="str">
        <f>INDEX('State '!$A$1:$C$62,MATCH($J40,'State '!$B:$B,0),3)</f>
        <v>South Central</v>
      </c>
      <c r="N40" s="49"/>
      <c r="O40" s="78"/>
      <c r="P40" s="78">
        <v>53</v>
      </c>
      <c r="Q40" s="78">
        <v>90</v>
      </c>
      <c r="R40" s="53" t="s">
        <v>884</v>
      </c>
      <c r="S40" s="49" t="s">
        <v>105</v>
      </c>
      <c r="T40" s="49" t="s">
        <v>786</v>
      </c>
      <c r="U40" s="49" t="s">
        <v>144</v>
      </c>
      <c r="V40" s="49"/>
      <c r="W40" s="79"/>
      <c r="X40" s="79"/>
      <c r="Y40" s="79"/>
    </row>
    <row r="41" spans="1:25" ht="12.75" customHeight="1" x14ac:dyDescent="0.2">
      <c r="A41" s="45">
        <v>39990</v>
      </c>
      <c r="B41" s="46" t="s">
        <v>885</v>
      </c>
      <c r="C41" s="46" t="s">
        <v>282</v>
      </c>
      <c r="D41" s="46" t="s">
        <v>161</v>
      </c>
      <c r="E41" s="46" t="s">
        <v>90</v>
      </c>
      <c r="F41" s="47">
        <v>35735</v>
      </c>
      <c r="G41" s="48">
        <v>1997</v>
      </c>
      <c r="H41" s="49" t="s">
        <v>886</v>
      </c>
      <c r="I41" s="49" t="str">
        <f t="shared" si="0"/>
        <v>PA</v>
      </c>
      <c r="J41" s="49" t="str">
        <f t="shared" si="1"/>
        <v>VA</v>
      </c>
      <c r="K41" s="49" t="str">
        <f t="shared" si="2"/>
        <v>Northeast</v>
      </c>
      <c r="L41" s="49" t="str">
        <f>INDEX('State '!$A$1:$C$62,MATCH($I41,'State '!$B:$B,0),3)</f>
        <v>Northeast</v>
      </c>
      <c r="M41" s="49" t="str">
        <f>INDEX('State '!$A$1:$C$62,MATCH($J41,'State '!$B:$B,0),3)</f>
        <v>Northeast</v>
      </c>
      <c r="N41" s="49"/>
      <c r="O41" s="78">
        <v>22</v>
      </c>
      <c r="P41" s="78">
        <v>379</v>
      </c>
      <c r="Q41" s="78">
        <v>242</v>
      </c>
      <c r="R41" s="53"/>
      <c r="S41" s="49" t="s">
        <v>92</v>
      </c>
      <c r="T41" s="49" t="s">
        <v>93</v>
      </c>
      <c r="U41" s="49" t="s">
        <v>887</v>
      </c>
      <c r="V41" s="49"/>
      <c r="W41" s="79"/>
      <c r="X41" s="79"/>
      <c r="Y41" s="79"/>
    </row>
    <row r="42" spans="1:25" ht="12.75" customHeight="1" x14ac:dyDescent="0.2">
      <c r="A42" s="45">
        <v>39990</v>
      </c>
      <c r="B42" s="46" t="s">
        <v>888</v>
      </c>
      <c r="C42" s="46" t="s">
        <v>889</v>
      </c>
      <c r="D42" s="46" t="s">
        <v>89</v>
      </c>
      <c r="E42" s="46" t="s">
        <v>90</v>
      </c>
      <c r="F42" s="47">
        <v>35735</v>
      </c>
      <c r="G42" s="48">
        <v>1997</v>
      </c>
      <c r="H42" s="49" t="s">
        <v>199</v>
      </c>
      <c r="I42" s="49" t="str">
        <f t="shared" si="0"/>
        <v>PA</v>
      </c>
      <c r="J42" s="49" t="str">
        <f t="shared" si="1"/>
        <v>VA</v>
      </c>
      <c r="K42" s="49" t="str">
        <f t="shared" si="2"/>
        <v>Northeast</v>
      </c>
      <c r="L42" s="49" t="str">
        <f>INDEX('State '!$A$1:$C$62,MATCH($I42,'State '!$B:$B,0),3)</f>
        <v>Northeast</v>
      </c>
      <c r="M42" s="49" t="str">
        <f>INDEX('State '!$A$1:$C$62,MATCH($J42,'State '!$B:$B,0),3)</f>
        <v>Northeast</v>
      </c>
      <c r="N42" s="49"/>
      <c r="O42" s="78">
        <v>15.2</v>
      </c>
      <c r="P42" s="78"/>
      <c r="Q42" s="78">
        <v>19.5</v>
      </c>
      <c r="R42" s="53">
        <v>30</v>
      </c>
      <c r="S42" s="49" t="s">
        <v>92</v>
      </c>
      <c r="T42" s="49" t="s">
        <v>93</v>
      </c>
      <c r="U42" s="49" t="s">
        <v>890</v>
      </c>
      <c r="V42" s="49"/>
      <c r="W42" s="79"/>
      <c r="X42" s="79"/>
      <c r="Y42" s="79"/>
    </row>
    <row r="43" spans="1:25" ht="12.75" customHeight="1" x14ac:dyDescent="0.2">
      <c r="A43" s="45">
        <v>39990</v>
      </c>
      <c r="B43" s="46" t="s">
        <v>891</v>
      </c>
      <c r="C43" s="46" t="s">
        <v>892</v>
      </c>
      <c r="D43" s="46" t="s">
        <v>89</v>
      </c>
      <c r="E43" s="46" t="s">
        <v>90</v>
      </c>
      <c r="F43" s="47">
        <v>35735</v>
      </c>
      <c r="G43" s="48">
        <v>1997</v>
      </c>
      <c r="H43" s="49" t="s">
        <v>893</v>
      </c>
      <c r="I43" s="49" t="str">
        <f t="shared" si="0"/>
        <v>SC</v>
      </c>
      <c r="J43" s="49" t="str">
        <f t="shared" si="1"/>
        <v>SC</v>
      </c>
      <c r="K43" s="49" t="str">
        <f t="shared" si="2"/>
        <v>Southeast</v>
      </c>
      <c r="L43" s="49" t="str">
        <f>INDEX('State '!$A$1:$C$62,MATCH($I43,'State '!$B:$B,0),3)</f>
        <v>Southeast</v>
      </c>
      <c r="M43" s="49" t="str">
        <f>INDEX('State '!$A$1:$C$62,MATCH($J43,'State '!$B:$B,0),3)</f>
        <v>Southeast</v>
      </c>
      <c r="N43" s="49"/>
      <c r="O43" s="78">
        <v>10</v>
      </c>
      <c r="P43" s="78"/>
      <c r="Q43" s="78">
        <v>200</v>
      </c>
      <c r="R43" s="53"/>
      <c r="S43" s="49" t="s">
        <v>105</v>
      </c>
      <c r="T43" s="49" t="s">
        <v>786</v>
      </c>
      <c r="U43" s="49" t="s">
        <v>144</v>
      </c>
      <c r="V43" s="49"/>
      <c r="W43" s="79"/>
      <c r="X43" s="79"/>
      <c r="Y43" s="79"/>
    </row>
    <row r="44" spans="1:25" ht="12.75" customHeight="1" x14ac:dyDescent="0.2">
      <c r="A44" s="45">
        <v>39990</v>
      </c>
      <c r="B44" s="46" t="s">
        <v>894</v>
      </c>
      <c r="C44" s="46" t="s">
        <v>895</v>
      </c>
      <c r="D44" s="46" t="s">
        <v>101</v>
      </c>
      <c r="E44" s="46" t="s">
        <v>90</v>
      </c>
      <c r="F44" s="47">
        <v>35735</v>
      </c>
      <c r="G44" s="48">
        <v>1997</v>
      </c>
      <c r="H44" s="49" t="s">
        <v>774</v>
      </c>
      <c r="I44" s="49" t="str">
        <f t="shared" si="0"/>
        <v>GM</v>
      </c>
      <c r="J44" s="49" t="str">
        <f t="shared" si="1"/>
        <v>LA</v>
      </c>
      <c r="K44" s="49" t="str">
        <f t="shared" si="2"/>
        <v>Gulf of Mexico, South Central</v>
      </c>
      <c r="L44" s="49" t="str">
        <f>INDEX('State '!$A$1:$C$62,MATCH($I44,'State '!$B:$B,0),3)</f>
        <v>Gulf of Mexico</v>
      </c>
      <c r="M44" s="49" t="str">
        <f>INDEX('State '!$A$1:$C$62,MATCH($J44,'State '!$B:$B,0),3)</f>
        <v>South Central</v>
      </c>
      <c r="N44" s="49"/>
      <c r="O44" s="78">
        <v>176.97</v>
      </c>
      <c r="P44" s="78">
        <v>147</v>
      </c>
      <c r="Q44" s="78">
        <v>600</v>
      </c>
      <c r="R44" s="53" t="s">
        <v>896</v>
      </c>
      <c r="S44" s="49" t="s">
        <v>92</v>
      </c>
      <c r="T44" s="49" t="s">
        <v>93</v>
      </c>
      <c r="U44" s="49" t="s">
        <v>897</v>
      </c>
      <c r="V44" s="49"/>
      <c r="W44" s="79"/>
      <c r="X44" s="79"/>
      <c r="Y44" s="79"/>
    </row>
    <row r="45" spans="1:25" ht="12.75" customHeight="1" x14ac:dyDescent="0.2">
      <c r="A45" s="45">
        <v>39990</v>
      </c>
      <c r="B45" s="46" t="s">
        <v>898</v>
      </c>
      <c r="C45" s="46" t="s">
        <v>493</v>
      </c>
      <c r="D45" s="46" t="s">
        <v>89</v>
      </c>
      <c r="E45" s="46" t="s">
        <v>90</v>
      </c>
      <c r="F45" s="47">
        <v>35735</v>
      </c>
      <c r="G45" s="48">
        <v>1997</v>
      </c>
      <c r="H45" s="49" t="s">
        <v>899</v>
      </c>
      <c r="I45" s="49" t="str">
        <f t="shared" si="0"/>
        <v>TN</v>
      </c>
      <c r="J45" s="49" t="str">
        <f t="shared" si="1"/>
        <v>VA</v>
      </c>
      <c r="K45" s="49" t="str">
        <f t="shared" si="2"/>
        <v>Midwest, Northeast</v>
      </c>
      <c r="L45" s="49" t="str">
        <f>INDEX('State '!$A$1:$C$62,MATCH($I45,'State '!$B:$B,0),3)</f>
        <v>Midwest</v>
      </c>
      <c r="M45" s="49" t="str">
        <f>INDEX('State '!$A$1:$C$62,MATCH($J45,'State '!$B:$B,0),3)</f>
        <v>Northeast</v>
      </c>
      <c r="N45" s="49"/>
      <c r="O45" s="78">
        <v>5.17</v>
      </c>
      <c r="P45" s="78">
        <v>6</v>
      </c>
      <c r="Q45" s="78">
        <v>24</v>
      </c>
      <c r="R45" s="53" t="s">
        <v>900</v>
      </c>
      <c r="S45" s="49" t="s">
        <v>92</v>
      </c>
      <c r="T45" s="49" t="s">
        <v>93</v>
      </c>
      <c r="U45" s="49" t="s">
        <v>901</v>
      </c>
      <c r="V45" s="49"/>
      <c r="W45" s="79"/>
      <c r="X45" s="79"/>
      <c r="Y45" s="79"/>
    </row>
    <row r="46" spans="1:25" ht="12.75" customHeight="1" x14ac:dyDescent="0.2">
      <c r="A46" s="45">
        <v>39990</v>
      </c>
      <c r="B46" s="46" t="s">
        <v>902</v>
      </c>
      <c r="C46" s="46" t="s">
        <v>903</v>
      </c>
      <c r="D46" s="46" t="s">
        <v>89</v>
      </c>
      <c r="E46" s="46" t="s">
        <v>90</v>
      </c>
      <c r="F46" s="47">
        <v>35735</v>
      </c>
      <c r="G46" s="48">
        <v>1997</v>
      </c>
      <c r="H46" s="49" t="s">
        <v>904</v>
      </c>
      <c r="I46" s="49" t="str">
        <f t="shared" si="0"/>
        <v>SK</v>
      </c>
      <c r="J46" s="49" t="str">
        <f t="shared" si="1"/>
        <v>ND</v>
      </c>
      <c r="K46" s="49" t="str">
        <f t="shared" si="2"/>
        <v>Canada, Mountain</v>
      </c>
      <c r="L46" s="49" t="str">
        <f>INDEX('State '!$A$1:$C$62,MATCH($I46,'State '!$B:$B,0),3)</f>
        <v>Canada</v>
      </c>
      <c r="M46" s="49" t="str">
        <f>INDEX('State '!$A$1:$C$62,MATCH($J46,'State '!$B:$B,0),3)</f>
        <v>Mountain</v>
      </c>
      <c r="N46" s="49"/>
      <c r="O46" s="78">
        <v>1.3</v>
      </c>
      <c r="P46" s="78">
        <v>1.2</v>
      </c>
      <c r="Q46" s="78">
        <v>3.3</v>
      </c>
      <c r="R46" s="53">
        <v>8</v>
      </c>
      <c r="S46" s="49" t="s">
        <v>92</v>
      </c>
      <c r="T46" s="49" t="s">
        <v>93</v>
      </c>
      <c r="U46" s="49" t="s">
        <v>905</v>
      </c>
      <c r="V46" s="49"/>
      <c r="W46" s="79"/>
      <c r="X46" s="79"/>
      <c r="Y46" s="79"/>
    </row>
    <row r="47" spans="1:25" ht="12.75" customHeight="1" x14ac:dyDescent="0.2">
      <c r="A47" s="49">
        <v>39990</v>
      </c>
      <c r="B47" s="46" t="s">
        <v>906</v>
      </c>
      <c r="C47" s="46" t="s">
        <v>907</v>
      </c>
      <c r="D47" s="46" t="s">
        <v>89</v>
      </c>
      <c r="E47" s="46" t="s">
        <v>90</v>
      </c>
      <c r="F47" s="47">
        <v>35735</v>
      </c>
      <c r="G47" s="48">
        <v>1997</v>
      </c>
      <c r="H47" s="49" t="s">
        <v>349</v>
      </c>
      <c r="I47" s="49" t="str">
        <f t="shared" si="0"/>
        <v>AL</v>
      </c>
      <c r="J47" s="49" t="str">
        <f t="shared" si="1"/>
        <v>AL</v>
      </c>
      <c r="K47" s="49" t="str">
        <f t="shared" si="2"/>
        <v>South Central</v>
      </c>
      <c r="L47" s="49" t="str">
        <f>INDEX('State '!$A$1:$C$62,MATCH($I47,'State '!$B:$B,0),3)</f>
        <v>South Central</v>
      </c>
      <c r="M47" s="49" t="str">
        <f>INDEX('State '!$A$1:$C$62,MATCH($J47,'State '!$B:$B,0),3)</f>
        <v>South Central</v>
      </c>
      <c r="N47" s="49"/>
      <c r="O47" s="78">
        <v>1.8</v>
      </c>
      <c r="P47" s="78"/>
      <c r="Q47" s="78">
        <v>8.3000000000000007</v>
      </c>
      <c r="R47" s="53"/>
      <c r="S47" s="49" t="s">
        <v>92</v>
      </c>
      <c r="T47" s="49" t="s">
        <v>93</v>
      </c>
      <c r="U47" s="49" t="s">
        <v>908</v>
      </c>
      <c r="V47" s="49"/>
      <c r="W47" s="79"/>
      <c r="X47" s="79"/>
      <c r="Y47" s="79"/>
    </row>
    <row r="48" spans="1:25" ht="12.75" customHeight="1" x14ac:dyDescent="0.2">
      <c r="A48" s="45">
        <v>39990</v>
      </c>
      <c r="B48" s="46" t="s">
        <v>909</v>
      </c>
      <c r="C48" s="46" t="s">
        <v>910</v>
      </c>
      <c r="D48" s="46" t="s">
        <v>101</v>
      </c>
      <c r="E48" s="46" t="s">
        <v>90</v>
      </c>
      <c r="F48" s="47">
        <v>35735</v>
      </c>
      <c r="G48" s="48">
        <v>1997</v>
      </c>
      <c r="H48" s="49" t="s">
        <v>774</v>
      </c>
      <c r="I48" s="49" t="str">
        <f t="shared" si="0"/>
        <v>GM</v>
      </c>
      <c r="J48" s="49" t="str">
        <f t="shared" si="1"/>
        <v>LA</v>
      </c>
      <c r="K48" s="49" t="str">
        <f t="shared" si="2"/>
        <v>Gulf of Mexico, South Central</v>
      </c>
      <c r="L48" s="49" t="str">
        <f>INDEX('State '!$A$1:$C$62,MATCH($I48,'State '!$B:$B,0),3)</f>
        <v>Gulf of Mexico</v>
      </c>
      <c r="M48" s="49" t="str">
        <f>INDEX('State '!$A$1:$C$62,MATCH($J48,'State '!$B:$B,0),3)</f>
        <v>South Central</v>
      </c>
      <c r="N48" s="49"/>
      <c r="O48" s="78">
        <v>121</v>
      </c>
      <c r="P48" s="78">
        <v>87</v>
      </c>
      <c r="Q48" s="78">
        <v>600</v>
      </c>
      <c r="R48" s="53">
        <v>30</v>
      </c>
      <c r="S48" s="49" t="s">
        <v>92</v>
      </c>
      <c r="T48" s="49" t="s">
        <v>93</v>
      </c>
      <c r="U48" s="49" t="s">
        <v>911</v>
      </c>
      <c r="V48" s="49"/>
      <c r="W48" s="79"/>
      <c r="X48" s="79"/>
      <c r="Y48" s="79"/>
    </row>
    <row r="49" spans="1:28" ht="12.75" customHeight="1" x14ac:dyDescent="0.2">
      <c r="A49" s="45">
        <v>39990</v>
      </c>
      <c r="B49" s="46" t="s">
        <v>912</v>
      </c>
      <c r="C49" s="46" t="s">
        <v>913</v>
      </c>
      <c r="D49" s="46" t="s">
        <v>101</v>
      </c>
      <c r="E49" s="46" t="s">
        <v>90</v>
      </c>
      <c r="F49" s="47">
        <v>35735</v>
      </c>
      <c r="G49" s="48">
        <v>1997</v>
      </c>
      <c r="H49" s="49" t="s">
        <v>914</v>
      </c>
      <c r="I49" s="49" t="str">
        <f t="shared" si="0"/>
        <v>NY</v>
      </c>
      <c r="J49" s="49" t="str">
        <f t="shared" si="1"/>
        <v>PA</v>
      </c>
      <c r="K49" s="49" t="str">
        <f t="shared" si="2"/>
        <v>Northeast</v>
      </c>
      <c r="L49" s="49" t="str">
        <f>INDEX('State '!$A$1:$C$62,MATCH($I49,'State '!$B:$B,0),3)</f>
        <v>Northeast</v>
      </c>
      <c r="M49" s="49" t="str">
        <f>INDEX('State '!$A$1:$C$62,MATCH($J49,'State '!$B:$B,0),3)</f>
        <v>Northeast</v>
      </c>
      <c r="N49" s="49"/>
      <c r="O49" s="78">
        <v>5.5</v>
      </c>
      <c r="P49" s="78">
        <v>139</v>
      </c>
      <c r="Q49" s="78">
        <v>25</v>
      </c>
      <c r="R49" s="53"/>
      <c r="S49" s="49" t="s">
        <v>92</v>
      </c>
      <c r="T49" s="49" t="s">
        <v>93</v>
      </c>
      <c r="U49" s="49" t="s">
        <v>915</v>
      </c>
      <c r="V49" s="49"/>
      <c r="W49" s="79"/>
      <c r="X49" s="79"/>
      <c r="Y49" s="79"/>
      <c r="Z49" s="25"/>
      <c r="AA49" s="25"/>
      <c r="AB49" s="25"/>
    </row>
    <row r="50" spans="1:28" ht="13.5" customHeight="1" x14ac:dyDescent="0.2">
      <c r="A50" s="45">
        <v>39990</v>
      </c>
      <c r="B50" s="46" t="s">
        <v>916</v>
      </c>
      <c r="C50" s="46" t="s">
        <v>465</v>
      </c>
      <c r="D50" s="46" t="s">
        <v>89</v>
      </c>
      <c r="E50" s="46" t="s">
        <v>90</v>
      </c>
      <c r="F50" s="47">
        <v>35735</v>
      </c>
      <c r="G50" s="48">
        <v>1997</v>
      </c>
      <c r="H50" s="49" t="s">
        <v>917</v>
      </c>
      <c r="I50" s="49" t="str">
        <f t="shared" si="0"/>
        <v>KS</v>
      </c>
      <c r="J50" s="49" t="str">
        <f t="shared" si="1"/>
        <v>WI</v>
      </c>
      <c r="K50" s="49" t="str">
        <f t="shared" si="2"/>
        <v>South Central, Mountain, Midwest</v>
      </c>
      <c r="L50" s="49" t="str">
        <f>INDEX('State '!$A$1:$C$62,MATCH($I50,'State '!$B:$B,0),3)</f>
        <v>South Central</v>
      </c>
      <c r="M50" s="49" t="str">
        <f>INDEX('State '!$A$1:$C$62,MATCH($J50,'State '!$B:$B,0),3)</f>
        <v>Midwest</v>
      </c>
      <c r="N50" s="49" t="s">
        <v>831</v>
      </c>
      <c r="O50" s="78">
        <v>102</v>
      </c>
      <c r="P50" s="78">
        <v>39</v>
      </c>
      <c r="Q50" s="78">
        <v>244</v>
      </c>
      <c r="R50" s="53"/>
      <c r="S50" s="49" t="s">
        <v>92</v>
      </c>
      <c r="T50" s="49" t="s">
        <v>93</v>
      </c>
      <c r="U50" s="49" t="s">
        <v>918</v>
      </c>
      <c r="V50" s="49"/>
      <c r="W50" s="79"/>
      <c r="X50" s="79"/>
      <c r="Y50" s="79"/>
      <c r="Z50" s="25"/>
      <c r="AA50" s="25"/>
      <c r="AB50" s="25"/>
    </row>
    <row r="51" spans="1:28" ht="12.75" customHeight="1" x14ac:dyDescent="0.2">
      <c r="A51" s="45">
        <v>39990</v>
      </c>
      <c r="B51" s="46" t="s">
        <v>919</v>
      </c>
      <c r="C51" s="46" t="s">
        <v>920</v>
      </c>
      <c r="D51" s="46" t="s">
        <v>89</v>
      </c>
      <c r="E51" s="46" t="s">
        <v>90</v>
      </c>
      <c r="F51" s="47">
        <v>35735</v>
      </c>
      <c r="G51" s="53">
        <v>1997</v>
      </c>
      <c r="H51" s="49" t="s">
        <v>921</v>
      </c>
      <c r="I51" s="49" t="str">
        <f t="shared" si="0"/>
        <v>GA</v>
      </c>
      <c r="J51" s="49" t="str">
        <f t="shared" si="1"/>
        <v>SC</v>
      </c>
      <c r="K51" s="49" t="str">
        <f t="shared" si="2"/>
        <v>Southeast</v>
      </c>
      <c r="L51" s="49" t="str">
        <f>INDEX('State '!$A$1:$C$62,MATCH($I51,'State '!$B:$B,0),3)</f>
        <v>Southeast</v>
      </c>
      <c r="M51" s="49" t="str">
        <f>INDEX('State '!$A$1:$C$62,MATCH($J51,'State '!$B:$B,0),3)</f>
        <v>Southeast</v>
      </c>
      <c r="N51" s="49"/>
      <c r="O51" s="78">
        <v>36</v>
      </c>
      <c r="P51" s="78">
        <v>27</v>
      </c>
      <c r="Q51" s="78">
        <v>45.88</v>
      </c>
      <c r="R51" s="53" t="s">
        <v>922</v>
      </c>
      <c r="S51" s="49" t="s">
        <v>92</v>
      </c>
      <c r="T51" s="49" t="s">
        <v>93</v>
      </c>
      <c r="U51" s="49" t="s">
        <v>923</v>
      </c>
      <c r="V51" s="49"/>
      <c r="W51" s="79"/>
      <c r="X51" s="79"/>
      <c r="Y51" s="79"/>
      <c r="Z51" s="25"/>
      <c r="AA51" s="25"/>
      <c r="AB51" s="25"/>
    </row>
    <row r="52" spans="1:28" ht="12.75" customHeight="1" x14ac:dyDescent="0.2">
      <c r="A52" s="45">
        <v>39990</v>
      </c>
      <c r="B52" s="46" t="s">
        <v>924</v>
      </c>
      <c r="C52" s="46" t="s">
        <v>925</v>
      </c>
      <c r="D52" s="46" t="s">
        <v>89</v>
      </c>
      <c r="E52" s="46" t="s">
        <v>90</v>
      </c>
      <c r="F52" s="47">
        <v>35735</v>
      </c>
      <c r="G52" s="53">
        <v>1997</v>
      </c>
      <c r="H52" s="49" t="s">
        <v>926</v>
      </c>
      <c r="I52" s="49" t="str">
        <f t="shared" si="0"/>
        <v>ON</v>
      </c>
      <c r="J52" s="49" t="str">
        <f t="shared" si="1"/>
        <v>NY</v>
      </c>
      <c r="K52" s="49" t="str">
        <f t="shared" si="2"/>
        <v>Canada, Northeast</v>
      </c>
      <c r="L52" s="49" t="str">
        <f>INDEX('State '!$A$1:$C$62,MATCH($I52,'State '!$B:$B,0),3)</f>
        <v>Canada</v>
      </c>
      <c r="M52" s="49" t="str">
        <f>INDEX('State '!$A$1:$C$62,MATCH($J52,'State '!$B:$B,0),3)</f>
        <v>Northeast</v>
      </c>
      <c r="N52" s="49"/>
      <c r="O52" s="78"/>
      <c r="P52" s="78"/>
      <c r="Q52" s="78">
        <v>48</v>
      </c>
      <c r="R52" s="53">
        <v>20</v>
      </c>
      <c r="S52" s="49" t="s">
        <v>92</v>
      </c>
      <c r="T52" s="49" t="s">
        <v>927</v>
      </c>
      <c r="U52" s="49" t="s">
        <v>144</v>
      </c>
      <c r="V52" s="49"/>
      <c r="W52" s="79"/>
      <c r="X52" s="79"/>
      <c r="Y52" s="79"/>
      <c r="Z52" s="25"/>
      <c r="AA52" s="25"/>
      <c r="AB52" s="25"/>
    </row>
    <row r="53" spans="1:28" ht="12.75" customHeight="1" x14ac:dyDescent="0.2">
      <c r="A53" s="45">
        <v>39990</v>
      </c>
      <c r="B53" s="55" t="s">
        <v>928</v>
      </c>
      <c r="C53" s="55" t="s">
        <v>925</v>
      </c>
      <c r="D53" s="55" t="s">
        <v>89</v>
      </c>
      <c r="E53" s="46" t="s">
        <v>90</v>
      </c>
      <c r="F53" s="47">
        <v>35735</v>
      </c>
      <c r="G53" s="53">
        <v>1997</v>
      </c>
      <c r="H53" s="49" t="s">
        <v>929</v>
      </c>
      <c r="I53" s="49" t="str">
        <f t="shared" si="0"/>
        <v>QU</v>
      </c>
      <c r="J53" s="49" t="str">
        <f t="shared" si="1"/>
        <v>NY</v>
      </c>
      <c r="K53" s="49" t="str">
        <f t="shared" si="2"/>
        <v>Canada, Northeast</v>
      </c>
      <c r="L53" s="49" t="str">
        <f>INDEX('State '!$A$1:$C$62,MATCH($I53,'State '!$B:$B,0),3)</f>
        <v>Canada</v>
      </c>
      <c r="M53" s="49" t="str">
        <f>INDEX('State '!$A$1:$C$62,MATCH($J53,'State '!$B:$B,0),3)</f>
        <v>Northeast</v>
      </c>
      <c r="N53" s="49"/>
      <c r="O53" s="78"/>
      <c r="P53" s="78"/>
      <c r="Q53" s="53">
        <v>24.9</v>
      </c>
      <c r="R53" s="53">
        <v>24</v>
      </c>
      <c r="S53" s="49" t="s">
        <v>92</v>
      </c>
      <c r="T53" s="49" t="s">
        <v>927</v>
      </c>
      <c r="U53" s="49" t="s">
        <v>144</v>
      </c>
      <c r="V53" s="49"/>
      <c r="W53" s="79"/>
      <c r="X53" s="79"/>
      <c r="Y53" s="79"/>
      <c r="Z53" s="25"/>
      <c r="AA53" s="25"/>
      <c r="AB53" s="25"/>
    </row>
    <row r="54" spans="1:28" ht="12.75" customHeight="1" x14ac:dyDescent="0.2">
      <c r="A54" s="45">
        <v>39990</v>
      </c>
      <c r="B54" s="46" t="s">
        <v>930</v>
      </c>
      <c r="C54" s="46" t="s">
        <v>925</v>
      </c>
      <c r="D54" s="46" t="s">
        <v>89</v>
      </c>
      <c r="E54" s="46" t="s">
        <v>90</v>
      </c>
      <c r="F54" s="47">
        <v>35735</v>
      </c>
      <c r="G54" s="53">
        <v>1997</v>
      </c>
      <c r="H54" s="49" t="s">
        <v>929</v>
      </c>
      <c r="I54" s="49" t="str">
        <f t="shared" si="0"/>
        <v>QU</v>
      </c>
      <c r="J54" s="49" t="str">
        <f t="shared" si="1"/>
        <v>NY</v>
      </c>
      <c r="K54" s="49" t="str">
        <f t="shared" si="2"/>
        <v>Canada, Northeast</v>
      </c>
      <c r="L54" s="49" t="str">
        <f>INDEX('State '!$A$1:$C$62,MATCH($I54,'State '!$B:$B,0),3)</f>
        <v>Canada</v>
      </c>
      <c r="M54" s="49" t="str">
        <f>INDEX('State '!$A$1:$C$62,MATCH($J54,'State '!$B:$B,0),3)</f>
        <v>Northeast</v>
      </c>
      <c r="N54" s="49"/>
      <c r="O54" s="78"/>
      <c r="P54" s="78"/>
      <c r="Q54" s="78">
        <v>39.1</v>
      </c>
      <c r="R54" s="53">
        <v>24</v>
      </c>
      <c r="S54" s="49" t="s">
        <v>92</v>
      </c>
      <c r="T54" s="49" t="s">
        <v>927</v>
      </c>
      <c r="U54" s="49" t="s">
        <v>144</v>
      </c>
      <c r="V54" s="49"/>
      <c r="W54" s="79"/>
      <c r="X54" s="79"/>
      <c r="Y54" s="79"/>
      <c r="Z54" s="25"/>
      <c r="AA54" s="25"/>
      <c r="AB54" s="25"/>
    </row>
    <row r="55" spans="1:28" ht="12.75" customHeight="1" x14ac:dyDescent="0.2">
      <c r="A55" s="45">
        <v>39990</v>
      </c>
      <c r="B55" s="46" t="s">
        <v>931</v>
      </c>
      <c r="C55" s="46" t="s">
        <v>925</v>
      </c>
      <c r="D55" s="46" t="s">
        <v>89</v>
      </c>
      <c r="E55" s="46" t="s">
        <v>90</v>
      </c>
      <c r="F55" s="47">
        <v>35735</v>
      </c>
      <c r="G55" s="53">
        <v>1997</v>
      </c>
      <c r="H55" s="49" t="s">
        <v>932</v>
      </c>
      <c r="I55" s="49" t="str">
        <f t="shared" si="0"/>
        <v>SK</v>
      </c>
      <c r="J55" s="49" t="str">
        <f t="shared" si="1"/>
        <v>MN</v>
      </c>
      <c r="K55" s="49" t="str">
        <f t="shared" si="2"/>
        <v>Canada, Midwest</v>
      </c>
      <c r="L55" s="49" t="str">
        <f>INDEX('State '!$A$1:$C$62,MATCH($I55,'State '!$B:$B,0),3)</f>
        <v>Canada</v>
      </c>
      <c r="M55" s="49" t="str">
        <f>INDEX('State '!$A$1:$C$62,MATCH($J55,'State '!$B:$B,0),3)</f>
        <v>Midwest</v>
      </c>
      <c r="N55" s="49"/>
      <c r="O55" s="78"/>
      <c r="P55" s="78"/>
      <c r="Q55" s="78">
        <v>56.4</v>
      </c>
      <c r="R55" s="53"/>
      <c r="S55" s="49" t="s">
        <v>92</v>
      </c>
      <c r="T55" s="49" t="s">
        <v>927</v>
      </c>
      <c r="U55" s="49" t="s">
        <v>144</v>
      </c>
      <c r="V55" s="49"/>
      <c r="W55" s="79"/>
      <c r="X55" s="79"/>
      <c r="Y55" s="79"/>
      <c r="Z55" s="25"/>
      <c r="AA55" s="25"/>
      <c r="AB55" s="25"/>
    </row>
    <row r="56" spans="1:28" ht="12.75" customHeight="1" x14ac:dyDescent="0.2">
      <c r="A56" s="45">
        <v>39990</v>
      </c>
      <c r="B56" s="46" t="s">
        <v>933</v>
      </c>
      <c r="C56" s="46" t="s">
        <v>124</v>
      </c>
      <c r="D56" s="46" t="s">
        <v>89</v>
      </c>
      <c r="E56" s="46" t="s">
        <v>90</v>
      </c>
      <c r="F56" s="47">
        <v>35735</v>
      </c>
      <c r="G56" s="53">
        <v>1997</v>
      </c>
      <c r="H56" s="49" t="s">
        <v>331</v>
      </c>
      <c r="I56" s="49" t="str">
        <f t="shared" si="0"/>
        <v>PA</v>
      </c>
      <c r="J56" s="49" t="str">
        <f t="shared" si="1"/>
        <v>PA</v>
      </c>
      <c r="K56" s="49" t="str">
        <f t="shared" si="2"/>
        <v>Northeast</v>
      </c>
      <c r="L56" s="49" t="str">
        <f>INDEX('State '!$A$1:$C$62,MATCH($I56,'State '!$B:$B,0),3)</f>
        <v>Northeast</v>
      </c>
      <c r="M56" s="49" t="str">
        <f>INDEX('State '!$A$1:$C$62,MATCH($J56,'State '!$B:$B,0),3)</f>
        <v>Northeast</v>
      </c>
      <c r="N56" s="49"/>
      <c r="O56" s="78">
        <v>63.1</v>
      </c>
      <c r="P56" s="78">
        <v>26</v>
      </c>
      <c r="Q56" s="78">
        <v>142</v>
      </c>
      <c r="R56" s="53" t="s">
        <v>934</v>
      </c>
      <c r="S56" s="49" t="s">
        <v>92</v>
      </c>
      <c r="T56" s="49" t="s">
        <v>93</v>
      </c>
      <c r="U56" s="49" t="s">
        <v>935</v>
      </c>
      <c r="V56" s="49"/>
      <c r="W56" s="79"/>
      <c r="X56" s="79"/>
      <c r="Y56" s="81"/>
      <c r="Z56" s="25"/>
      <c r="AA56" s="25"/>
      <c r="AB56" s="25"/>
    </row>
    <row r="57" spans="1:28" ht="12.75" customHeight="1" x14ac:dyDescent="0.2">
      <c r="A57" s="45">
        <v>39990</v>
      </c>
      <c r="B57" s="46" t="s">
        <v>936</v>
      </c>
      <c r="C57" s="46" t="s">
        <v>553</v>
      </c>
      <c r="D57" s="46" t="s">
        <v>89</v>
      </c>
      <c r="E57" s="46" t="s">
        <v>90</v>
      </c>
      <c r="F57" s="47">
        <v>35735</v>
      </c>
      <c r="G57" s="53">
        <v>1997</v>
      </c>
      <c r="H57" s="49" t="s">
        <v>937</v>
      </c>
      <c r="I57" s="49" t="str">
        <f t="shared" si="0"/>
        <v>MS</v>
      </c>
      <c r="J57" s="49" t="str">
        <f t="shared" si="1"/>
        <v>SC</v>
      </c>
      <c r="K57" s="49" t="str">
        <f t="shared" si="2"/>
        <v>South Central, Southeast</v>
      </c>
      <c r="L57" s="49" t="str">
        <f>INDEX('State '!$A$1:$C$62,MATCH($I57,'State '!$B:$B,0),3)</f>
        <v>South Central</v>
      </c>
      <c r="M57" s="49" t="str">
        <f>INDEX('State '!$A$1:$C$62,MATCH($J57,'State '!$B:$B,0),3)</f>
        <v>Southeast</v>
      </c>
      <c r="N57" s="49"/>
      <c r="O57" s="78">
        <v>85</v>
      </c>
      <c r="P57" s="78"/>
      <c r="Q57" s="78">
        <v>145</v>
      </c>
      <c r="R57" s="53">
        <v>42</v>
      </c>
      <c r="S57" s="49" t="s">
        <v>92</v>
      </c>
      <c r="T57" s="49" t="s">
        <v>93</v>
      </c>
      <c r="U57" s="49" t="s">
        <v>938</v>
      </c>
      <c r="V57" s="49"/>
      <c r="W57" s="79"/>
      <c r="X57" s="79"/>
      <c r="Y57" s="79"/>
      <c r="Z57" s="25"/>
      <c r="AA57" s="25"/>
      <c r="AB57" s="25"/>
    </row>
    <row r="58" spans="1:28" ht="12.75" customHeight="1" x14ac:dyDescent="0.2">
      <c r="A58" s="45">
        <v>39990</v>
      </c>
      <c r="B58" s="46" t="s">
        <v>939</v>
      </c>
      <c r="C58" s="46" t="s">
        <v>940</v>
      </c>
      <c r="D58" s="46" t="s">
        <v>101</v>
      </c>
      <c r="E58" s="46" t="s">
        <v>90</v>
      </c>
      <c r="F58" s="47">
        <v>35735</v>
      </c>
      <c r="G58" s="53">
        <v>1997</v>
      </c>
      <c r="H58" s="49" t="s">
        <v>941</v>
      </c>
      <c r="I58" s="49" t="str">
        <f t="shared" si="0"/>
        <v>GM</v>
      </c>
      <c r="J58" s="49" t="str">
        <f t="shared" si="1"/>
        <v>GM</v>
      </c>
      <c r="K58" s="49" t="str">
        <f t="shared" si="2"/>
        <v>Gulf of Mexico</v>
      </c>
      <c r="L58" s="49" t="str">
        <f>INDEX('State '!$A$1:$C$62,MATCH($I58,'State '!$B:$B,0),3)</f>
        <v>Gulf of Mexico</v>
      </c>
      <c r="M58" s="49" t="str">
        <f>INDEX('State '!$A$1:$C$62,MATCH($J58,'State '!$B:$B,0),3)</f>
        <v>Gulf of Mexico</v>
      </c>
      <c r="N58" s="49"/>
      <c r="O58" s="78">
        <v>39.1</v>
      </c>
      <c r="P58" s="78">
        <v>52</v>
      </c>
      <c r="Q58" s="78">
        <v>328</v>
      </c>
      <c r="R58" s="53">
        <v>24</v>
      </c>
      <c r="S58" s="49" t="s">
        <v>92</v>
      </c>
      <c r="T58" s="49" t="s">
        <v>93</v>
      </c>
      <c r="U58" s="49" t="s">
        <v>942</v>
      </c>
      <c r="V58" s="49"/>
      <c r="W58" s="79"/>
      <c r="X58" s="79"/>
      <c r="Y58" s="79"/>
      <c r="Z58" s="25"/>
      <c r="AA58" s="25"/>
      <c r="AB58" s="25"/>
    </row>
    <row r="59" spans="1:28" ht="12.75" customHeight="1" x14ac:dyDescent="0.2">
      <c r="A59" s="45">
        <v>39990</v>
      </c>
      <c r="B59" s="46" t="s">
        <v>943</v>
      </c>
      <c r="C59" s="46" t="s">
        <v>827</v>
      </c>
      <c r="D59" s="46" t="s">
        <v>89</v>
      </c>
      <c r="E59" s="46" t="s">
        <v>90</v>
      </c>
      <c r="F59" s="47">
        <v>35735</v>
      </c>
      <c r="G59" s="53">
        <v>1997</v>
      </c>
      <c r="H59" s="49" t="s">
        <v>944</v>
      </c>
      <c r="I59" s="49" t="str">
        <f t="shared" si="0"/>
        <v>MB</v>
      </c>
      <c r="J59" s="49" t="str">
        <f t="shared" si="1"/>
        <v>WI</v>
      </c>
      <c r="K59" s="49" t="str">
        <f t="shared" si="2"/>
        <v>Canada, Midwest</v>
      </c>
      <c r="L59" s="49" t="str">
        <f>INDEX('State '!$A$1:$C$62,MATCH($I59,'State '!$B:$B,0),3)</f>
        <v>Canada</v>
      </c>
      <c r="M59" s="49" t="str">
        <f>INDEX('State '!$A$1:$C$62,MATCH($J59,'State '!$B:$B,0),3)</f>
        <v>Midwest</v>
      </c>
      <c r="N59" s="49"/>
      <c r="O59" s="78">
        <v>27.9</v>
      </c>
      <c r="P59" s="78">
        <v>150</v>
      </c>
      <c r="Q59" s="78">
        <v>59.68</v>
      </c>
      <c r="R59" s="53">
        <v>24</v>
      </c>
      <c r="S59" s="49" t="s">
        <v>92</v>
      </c>
      <c r="T59" s="49" t="s">
        <v>93</v>
      </c>
      <c r="U59" s="49" t="s">
        <v>945</v>
      </c>
      <c r="V59" s="49"/>
      <c r="W59" s="79"/>
      <c r="X59" s="79"/>
      <c r="Y59" s="79"/>
      <c r="Z59" s="25"/>
      <c r="AA59" s="25"/>
      <c r="AB59" s="25"/>
    </row>
    <row r="60" spans="1:28" ht="12.75" customHeight="1" x14ac:dyDescent="0.2">
      <c r="A60" s="45">
        <v>39990</v>
      </c>
      <c r="B60" s="46" t="s">
        <v>946</v>
      </c>
      <c r="C60" s="46" t="s">
        <v>834</v>
      </c>
      <c r="D60" s="46" t="s">
        <v>89</v>
      </c>
      <c r="E60" s="46" t="s">
        <v>90</v>
      </c>
      <c r="F60" s="47">
        <v>35735</v>
      </c>
      <c r="G60" s="53">
        <v>1997</v>
      </c>
      <c r="H60" s="49" t="s">
        <v>947</v>
      </c>
      <c r="I60" s="49" t="str">
        <f t="shared" si="0"/>
        <v>KS</v>
      </c>
      <c r="J60" s="49" t="str">
        <f t="shared" si="1"/>
        <v>MO</v>
      </c>
      <c r="K60" s="49" t="str">
        <f t="shared" si="2"/>
        <v>South Central, Midwest</v>
      </c>
      <c r="L60" s="49" t="str">
        <f>INDEX('State '!$A$1:$C$62,MATCH($I60,'State '!$B:$B,0),3)</f>
        <v>South Central</v>
      </c>
      <c r="M60" s="49" t="str">
        <f>INDEX('State '!$A$1:$C$62,MATCH($J60,'State '!$B:$B,0),3)</f>
        <v>Midwest</v>
      </c>
      <c r="N60" s="49"/>
      <c r="O60" s="78">
        <v>6.1</v>
      </c>
      <c r="P60" s="78">
        <v>12.5</v>
      </c>
      <c r="Q60" s="78">
        <v>21.3</v>
      </c>
      <c r="R60" s="53">
        <v>20</v>
      </c>
      <c r="S60" s="49" t="s">
        <v>92</v>
      </c>
      <c r="T60" s="49" t="s">
        <v>93</v>
      </c>
      <c r="U60" s="49" t="s">
        <v>948</v>
      </c>
      <c r="V60" s="49"/>
      <c r="W60" s="79"/>
      <c r="X60" s="79"/>
      <c r="Y60" s="81"/>
      <c r="Z60" s="25"/>
      <c r="AA60" s="25"/>
      <c r="AB60" s="25"/>
    </row>
    <row r="61" spans="1:28" ht="12.75" customHeight="1" x14ac:dyDescent="0.2">
      <c r="A61" s="45">
        <v>39990</v>
      </c>
      <c r="B61" s="46" t="s">
        <v>949</v>
      </c>
      <c r="C61" s="46" t="s">
        <v>950</v>
      </c>
      <c r="D61" s="46" t="s">
        <v>101</v>
      </c>
      <c r="E61" s="46" t="s">
        <v>90</v>
      </c>
      <c r="F61" s="47">
        <v>35751</v>
      </c>
      <c r="G61" s="48">
        <v>1997</v>
      </c>
      <c r="H61" s="49" t="s">
        <v>170</v>
      </c>
      <c r="I61" s="49" t="str">
        <f t="shared" si="0"/>
        <v>LA</v>
      </c>
      <c r="J61" s="49" t="str">
        <f t="shared" si="1"/>
        <v>LA</v>
      </c>
      <c r="K61" s="49" t="str">
        <f t="shared" si="2"/>
        <v>South Central</v>
      </c>
      <c r="L61" s="49" t="str">
        <f>INDEX('State '!$A$1:$C$62,MATCH($I61,'State '!$B:$B,0),3)</f>
        <v>South Central</v>
      </c>
      <c r="M61" s="49" t="str">
        <f>INDEX('State '!$A$1:$C$62,MATCH($J61,'State '!$B:$B,0),3)</f>
        <v>South Central</v>
      </c>
      <c r="N61" s="49"/>
      <c r="O61" s="78">
        <v>20.5</v>
      </c>
      <c r="P61" s="78">
        <v>16</v>
      </c>
      <c r="Q61" s="78">
        <v>735</v>
      </c>
      <c r="R61" s="53">
        <v>30</v>
      </c>
      <c r="S61" s="49" t="s">
        <v>92</v>
      </c>
      <c r="T61" s="49" t="s">
        <v>93</v>
      </c>
      <c r="U61" s="49" t="s">
        <v>951</v>
      </c>
      <c r="V61" s="49"/>
      <c r="W61" s="79"/>
      <c r="X61" s="79"/>
      <c r="Y61" s="81"/>
      <c r="Z61" s="25"/>
      <c r="AA61" s="25"/>
      <c r="AB61" s="25"/>
    </row>
    <row r="62" spans="1:28" ht="12.75" customHeight="1" x14ac:dyDescent="0.2">
      <c r="A62" s="45">
        <v>39990</v>
      </c>
      <c r="B62" s="55" t="s">
        <v>952</v>
      </c>
      <c r="C62" s="55" t="s">
        <v>553</v>
      </c>
      <c r="D62" s="55" t="s">
        <v>89</v>
      </c>
      <c r="E62" s="59" t="s">
        <v>90</v>
      </c>
      <c r="F62" s="60">
        <v>35765</v>
      </c>
      <c r="G62" s="82">
        <v>1997</v>
      </c>
      <c r="H62" s="49" t="s">
        <v>953</v>
      </c>
      <c r="I62" s="49" t="str">
        <f t="shared" si="0"/>
        <v>NC</v>
      </c>
      <c r="J62" s="49" t="str">
        <f t="shared" si="1"/>
        <v>NC</v>
      </c>
      <c r="K62" s="49" t="str">
        <f t="shared" si="2"/>
        <v>Southeast</v>
      </c>
      <c r="L62" s="49" t="str">
        <f>INDEX('State '!$A$1:$C$62,MATCH($I62,'State '!$B:$B,0),3)</f>
        <v>Southeast</v>
      </c>
      <c r="M62" s="49" t="str">
        <f>INDEX('State '!$A$1:$C$62,MATCH($J62,'State '!$B:$B,0),3)</f>
        <v>Southeast</v>
      </c>
      <c r="N62" s="49"/>
      <c r="O62" s="78">
        <v>13.2</v>
      </c>
      <c r="P62" s="53">
        <v>18</v>
      </c>
      <c r="Q62" s="53">
        <v>38</v>
      </c>
      <c r="R62" s="53" t="s">
        <v>954</v>
      </c>
      <c r="S62" s="83" t="s">
        <v>92</v>
      </c>
      <c r="T62" s="50" t="s">
        <v>93</v>
      </c>
      <c r="U62" s="57" t="s">
        <v>955</v>
      </c>
      <c r="V62" s="49"/>
      <c r="W62" s="79"/>
      <c r="X62" s="79"/>
      <c r="Y62" s="79"/>
      <c r="Z62" s="25"/>
      <c r="AA62" s="25"/>
      <c r="AB62" s="25"/>
    </row>
    <row r="63" spans="1:28" ht="12.75" customHeight="1" x14ac:dyDescent="0.2">
      <c r="A63" s="45">
        <v>39990</v>
      </c>
      <c r="B63" s="46" t="s">
        <v>956</v>
      </c>
      <c r="C63" s="46" t="s">
        <v>843</v>
      </c>
      <c r="D63" s="46" t="s">
        <v>89</v>
      </c>
      <c r="E63" s="46" t="s">
        <v>90</v>
      </c>
      <c r="F63" s="47">
        <v>35765</v>
      </c>
      <c r="G63" s="53">
        <v>1997</v>
      </c>
      <c r="H63" s="49" t="s">
        <v>656</v>
      </c>
      <c r="I63" s="49" t="str">
        <f t="shared" si="0"/>
        <v>NM</v>
      </c>
      <c r="J63" s="49" t="str">
        <f t="shared" si="1"/>
        <v>NM</v>
      </c>
      <c r="K63" s="49" t="str">
        <f t="shared" si="2"/>
        <v>Mountain</v>
      </c>
      <c r="L63" s="49" t="str">
        <f>INDEX('State '!$A$1:$C$62,MATCH($I63,'State '!$B:$B,0),3)</f>
        <v>Mountain</v>
      </c>
      <c r="M63" s="49" t="str">
        <f>INDEX('State '!$A$1:$C$62,MATCH($J63,'State '!$B:$B,0),3)</f>
        <v>Mountain</v>
      </c>
      <c r="N63" s="49"/>
      <c r="O63" s="78">
        <v>0.03</v>
      </c>
      <c r="P63" s="78"/>
      <c r="Q63" s="78">
        <v>26</v>
      </c>
      <c r="R63" s="53"/>
      <c r="S63" s="49" t="s">
        <v>92</v>
      </c>
      <c r="T63" s="49" t="s">
        <v>93</v>
      </c>
      <c r="U63" s="49" t="s">
        <v>957</v>
      </c>
      <c r="V63" s="49"/>
      <c r="W63" s="79"/>
      <c r="X63" s="79"/>
      <c r="Y63" s="79"/>
      <c r="Z63" s="25"/>
      <c r="AA63" s="25"/>
      <c r="AB63" s="25"/>
    </row>
    <row r="64" spans="1:28" ht="12.75" customHeight="1" x14ac:dyDescent="0.2">
      <c r="A64" s="45">
        <v>39990</v>
      </c>
      <c r="B64" s="46" t="s">
        <v>958</v>
      </c>
      <c r="C64" s="46" t="s">
        <v>791</v>
      </c>
      <c r="D64" s="46" t="s">
        <v>89</v>
      </c>
      <c r="E64" s="46" t="s">
        <v>90</v>
      </c>
      <c r="F64" s="47">
        <v>35779</v>
      </c>
      <c r="G64" s="48">
        <v>1997</v>
      </c>
      <c r="H64" s="49" t="s">
        <v>959</v>
      </c>
      <c r="I64" s="49" t="str">
        <f t="shared" si="0"/>
        <v>IL</v>
      </c>
      <c r="J64" s="49" t="str">
        <f t="shared" si="1"/>
        <v>MI</v>
      </c>
      <c r="K64" s="49" t="str">
        <f t="shared" si="2"/>
        <v>Midwest</v>
      </c>
      <c r="L64" s="49" t="str">
        <f>INDEX('State '!$A$1:$C$62,MATCH($I64,'State '!$B:$B,0),3)</f>
        <v>Midwest</v>
      </c>
      <c r="M64" s="49" t="str">
        <f>INDEX('State '!$A$1:$C$62,MATCH($J64,'State '!$B:$B,0),3)</f>
        <v>Midwest</v>
      </c>
      <c r="N64" s="49"/>
      <c r="O64" s="78">
        <v>19.100000000000001</v>
      </c>
      <c r="P64" s="78">
        <v>12</v>
      </c>
      <c r="Q64" s="78">
        <v>135</v>
      </c>
      <c r="R64" s="53" t="s">
        <v>960</v>
      </c>
      <c r="S64" s="49" t="s">
        <v>92</v>
      </c>
      <c r="T64" s="49" t="s">
        <v>93</v>
      </c>
      <c r="U64" s="49" t="s">
        <v>961</v>
      </c>
      <c r="V64" s="49"/>
      <c r="W64" s="79"/>
      <c r="X64" s="79"/>
      <c r="Y64" s="79"/>
      <c r="Z64" s="25"/>
      <c r="AA64" s="25"/>
      <c r="AB64" s="25"/>
    </row>
    <row r="65" spans="1:25" ht="12.75" customHeight="1" x14ac:dyDescent="0.2">
      <c r="A65" s="45">
        <v>39990</v>
      </c>
      <c r="B65" s="46" t="s">
        <v>962</v>
      </c>
      <c r="C65" s="46" t="s">
        <v>963</v>
      </c>
      <c r="D65" s="46" t="s">
        <v>161</v>
      </c>
      <c r="E65" s="46" t="s">
        <v>90</v>
      </c>
      <c r="F65" s="47">
        <v>35779</v>
      </c>
      <c r="G65" s="48">
        <v>1997</v>
      </c>
      <c r="H65" s="49" t="s">
        <v>443</v>
      </c>
      <c r="I65" s="49" t="str">
        <f t="shared" si="0"/>
        <v>WY</v>
      </c>
      <c r="J65" s="49" t="str">
        <f t="shared" si="1"/>
        <v>WY</v>
      </c>
      <c r="K65" s="49" t="str">
        <f t="shared" si="2"/>
        <v>Mountain</v>
      </c>
      <c r="L65" s="49" t="str">
        <f>INDEX('State '!$A$1:$C$62,MATCH($I65,'State '!$B:$B,0),3)</f>
        <v>Mountain</v>
      </c>
      <c r="M65" s="49" t="str">
        <f>INDEX('State '!$A$1:$C$62,MATCH($J65,'State '!$B:$B,0),3)</f>
        <v>Mountain</v>
      </c>
      <c r="N65" s="49"/>
      <c r="O65" s="78">
        <v>2.6</v>
      </c>
      <c r="P65" s="78">
        <v>71</v>
      </c>
      <c r="Q65" s="78">
        <v>45</v>
      </c>
      <c r="R65" s="53"/>
      <c r="S65" s="49" t="s">
        <v>92</v>
      </c>
      <c r="T65" s="49" t="s">
        <v>93</v>
      </c>
      <c r="U65" s="49" t="s">
        <v>964</v>
      </c>
      <c r="V65" s="49"/>
      <c r="W65" s="79"/>
      <c r="X65" s="79"/>
      <c r="Y65" s="79"/>
    </row>
    <row r="66" spans="1:25" ht="12.75" customHeight="1" x14ac:dyDescent="0.2">
      <c r="A66" s="45">
        <v>39990</v>
      </c>
      <c r="B66" s="46" t="s">
        <v>965</v>
      </c>
      <c r="C66" s="46" t="s">
        <v>780</v>
      </c>
      <c r="D66" s="46" t="s">
        <v>89</v>
      </c>
      <c r="E66" s="46" t="s">
        <v>90</v>
      </c>
      <c r="F66" s="47">
        <v>35779</v>
      </c>
      <c r="G66" s="53">
        <v>1997</v>
      </c>
      <c r="H66" s="49" t="s">
        <v>966</v>
      </c>
      <c r="I66" s="49" t="str">
        <f t="shared" si="0"/>
        <v>NV</v>
      </c>
      <c r="J66" s="49" t="str">
        <f t="shared" si="1"/>
        <v>CA</v>
      </c>
      <c r="K66" s="49" t="str">
        <f t="shared" si="2"/>
        <v>Mountain, Pacific</v>
      </c>
      <c r="L66" s="49" t="str">
        <f>INDEX('State '!$A$1:$C$62,MATCH($I66,'State '!$B:$B,0),3)</f>
        <v>Mountain</v>
      </c>
      <c r="M66" s="49" t="str">
        <f>INDEX('State '!$A$1:$C$62,MATCH($J66,'State '!$B:$B,0),3)</f>
        <v>Pacific</v>
      </c>
      <c r="N66" s="49"/>
      <c r="O66" s="78">
        <v>10.5</v>
      </c>
      <c r="P66" s="78">
        <v>23</v>
      </c>
      <c r="Q66" s="78">
        <v>12.78</v>
      </c>
      <c r="R66" s="53" t="s">
        <v>967</v>
      </c>
      <c r="S66" s="49" t="s">
        <v>92</v>
      </c>
      <c r="T66" s="49" t="s">
        <v>93</v>
      </c>
      <c r="U66" s="49" t="s">
        <v>968</v>
      </c>
      <c r="V66" s="49"/>
      <c r="W66" s="79"/>
      <c r="X66" s="79"/>
      <c r="Y66" s="79"/>
    </row>
    <row r="67" spans="1:25" ht="12.75" customHeight="1" x14ac:dyDescent="0.2">
      <c r="A67" s="45">
        <v>39990</v>
      </c>
      <c r="B67" s="46" t="s">
        <v>969</v>
      </c>
      <c r="C67" s="46" t="s">
        <v>124</v>
      </c>
      <c r="D67" s="46" t="s">
        <v>89</v>
      </c>
      <c r="E67" s="46" t="s">
        <v>90</v>
      </c>
      <c r="F67" s="47">
        <v>35779</v>
      </c>
      <c r="G67" s="53">
        <v>1997</v>
      </c>
      <c r="H67" s="49" t="s">
        <v>331</v>
      </c>
      <c r="I67" s="49" t="str">
        <f t="shared" ref="I67:I130" si="3">LEFT($H67,2)</f>
        <v>PA</v>
      </c>
      <c r="J67" s="49" t="str">
        <f t="shared" ref="J67:J130" si="4">RIGHT($H67,2)</f>
        <v>PA</v>
      </c>
      <c r="K67" s="49" t="str">
        <f t="shared" ref="K67:K130" si="5">IF($L67=$M67,L67,CONCATENATE($L67,", ",IF(ISBLANK(N67),"",CONCATENATE(N67,", ")),$M67))</f>
        <v>Northeast</v>
      </c>
      <c r="L67" s="49" t="str">
        <f>INDEX('State '!$A$1:$C$62,MATCH($I67,'State '!$B:$B,0),3)</f>
        <v>Northeast</v>
      </c>
      <c r="M67" s="49" t="str">
        <f>INDEX('State '!$A$1:$C$62,MATCH($J67,'State '!$B:$B,0),3)</f>
        <v>Northeast</v>
      </c>
      <c r="N67" s="49"/>
      <c r="O67" s="78">
        <v>12.8</v>
      </c>
      <c r="P67" s="78">
        <v>23</v>
      </c>
      <c r="Q67" s="78">
        <v>128</v>
      </c>
      <c r="R67" s="53">
        <v>20</v>
      </c>
      <c r="S67" s="49" t="s">
        <v>92</v>
      </c>
      <c r="T67" s="49" t="s">
        <v>93</v>
      </c>
      <c r="U67" s="49" t="s">
        <v>970</v>
      </c>
      <c r="V67" s="49"/>
      <c r="W67" s="79"/>
      <c r="X67" s="79"/>
      <c r="Y67" s="79"/>
    </row>
    <row r="68" spans="1:25" ht="12.75" customHeight="1" x14ac:dyDescent="0.2">
      <c r="A68" s="45">
        <v>39990</v>
      </c>
      <c r="B68" s="46" t="s">
        <v>971</v>
      </c>
      <c r="C68" s="46" t="s">
        <v>834</v>
      </c>
      <c r="D68" s="46" t="s">
        <v>89</v>
      </c>
      <c r="E68" s="46" t="s">
        <v>90</v>
      </c>
      <c r="F68" s="47">
        <v>35779</v>
      </c>
      <c r="G68" s="53">
        <v>1997</v>
      </c>
      <c r="H68" s="49" t="s">
        <v>972</v>
      </c>
      <c r="I68" s="49" t="str">
        <f t="shared" si="3"/>
        <v>WY</v>
      </c>
      <c r="J68" s="49" t="str">
        <f t="shared" si="4"/>
        <v>KS</v>
      </c>
      <c r="K68" s="49" t="str">
        <f t="shared" si="5"/>
        <v>Mountain, South Central</v>
      </c>
      <c r="L68" s="49" t="str">
        <f>INDEX('State '!$A$1:$C$62,MATCH($I68,'State '!$B:$B,0),3)</f>
        <v>Mountain</v>
      </c>
      <c r="M68" s="49" t="str">
        <f>INDEX('State '!$A$1:$C$62,MATCH($J68,'State '!$B:$B,0),3)</f>
        <v>South Central</v>
      </c>
      <c r="N68" s="49"/>
      <c r="O68" s="78">
        <v>9.1999999999999993</v>
      </c>
      <c r="P68" s="78"/>
      <c r="Q68" s="78">
        <v>30</v>
      </c>
      <c r="R68" s="53">
        <v>20</v>
      </c>
      <c r="S68" s="49" t="s">
        <v>92</v>
      </c>
      <c r="T68" s="49" t="s">
        <v>93</v>
      </c>
      <c r="U68" s="49" t="s">
        <v>973</v>
      </c>
      <c r="V68" s="49"/>
      <c r="W68" s="79"/>
      <c r="X68" s="79"/>
      <c r="Y68" s="79"/>
    </row>
    <row r="69" spans="1:25" ht="12.75" customHeight="1" x14ac:dyDescent="0.2">
      <c r="A69" s="45">
        <v>39990</v>
      </c>
      <c r="B69" s="46" t="s">
        <v>974</v>
      </c>
      <c r="C69" s="46" t="s">
        <v>854</v>
      </c>
      <c r="D69" s="46" t="s">
        <v>161</v>
      </c>
      <c r="E69" s="46" t="s">
        <v>90</v>
      </c>
      <c r="F69" s="47">
        <v>35784</v>
      </c>
      <c r="G69" s="48">
        <v>1997</v>
      </c>
      <c r="H69" s="49" t="s">
        <v>521</v>
      </c>
      <c r="I69" s="49" t="str">
        <f t="shared" si="3"/>
        <v>TX</v>
      </c>
      <c r="J69" s="49" t="str">
        <f t="shared" si="4"/>
        <v>MX</v>
      </c>
      <c r="K69" s="49" t="str">
        <f t="shared" si="5"/>
        <v>South Central, Mexico</v>
      </c>
      <c r="L69" s="49" t="str">
        <f>INDEX('State '!$A$1:$C$62,MATCH($I69,'State '!$B:$B,0),3)</f>
        <v>South Central</v>
      </c>
      <c r="M69" s="49" t="str">
        <f>INDEX('State '!$A$1:$C$62,MATCH($J69,'State '!$B:$B,0),3)</f>
        <v>Mexico</v>
      </c>
      <c r="N69" s="49"/>
      <c r="O69" s="78">
        <v>35</v>
      </c>
      <c r="P69" s="78">
        <v>45</v>
      </c>
      <c r="Q69" s="78">
        <v>212</v>
      </c>
      <c r="R69" s="53">
        <v>24</v>
      </c>
      <c r="S69" s="49" t="s">
        <v>92</v>
      </c>
      <c r="T69" s="49" t="s">
        <v>93</v>
      </c>
      <c r="U69" s="49" t="s">
        <v>975</v>
      </c>
      <c r="V69" s="49"/>
      <c r="W69" s="79"/>
      <c r="X69" s="79"/>
      <c r="Y69" s="79"/>
    </row>
    <row r="70" spans="1:25" ht="12.75" customHeight="1" x14ac:dyDescent="0.2">
      <c r="A70" s="45">
        <v>39990</v>
      </c>
      <c r="B70" s="46" t="s">
        <v>976</v>
      </c>
      <c r="C70" s="46" t="s">
        <v>553</v>
      </c>
      <c r="D70" s="46" t="s">
        <v>89</v>
      </c>
      <c r="E70" s="46" t="s">
        <v>90</v>
      </c>
      <c r="F70" s="47">
        <v>36100</v>
      </c>
      <c r="G70" s="53">
        <v>1997</v>
      </c>
      <c r="H70" s="49" t="s">
        <v>331</v>
      </c>
      <c r="I70" s="49" t="str">
        <f t="shared" si="3"/>
        <v>PA</v>
      </c>
      <c r="J70" s="49" t="str">
        <f t="shared" si="4"/>
        <v>PA</v>
      </c>
      <c r="K70" s="49" t="str">
        <f t="shared" si="5"/>
        <v>Northeast</v>
      </c>
      <c r="L70" s="49" t="str">
        <f>INDEX('State '!$A$1:$C$62,MATCH($I70,'State '!$B:$B,0),3)</f>
        <v>Northeast</v>
      </c>
      <c r="M70" s="49" t="str">
        <f>INDEX('State '!$A$1:$C$62,MATCH($J70,'State '!$B:$B,0),3)</f>
        <v>Northeast</v>
      </c>
      <c r="N70" s="49"/>
      <c r="O70" s="78">
        <v>9.8000000000000007</v>
      </c>
      <c r="P70" s="78">
        <v>4.88</v>
      </c>
      <c r="Q70" s="78">
        <v>35</v>
      </c>
      <c r="R70" s="53">
        <v>36</v>
      </c>
      <c r="S70" s="49" t="s">
        <v>92</v>
      </c>
      <c r="T70" s="49" t="s">
        <v>93</v>
      </c>
      <c r="U70" s="49" t="s">
        <v>977</v>
      </c>
      <c r="V70" s="49"/>
      <c r="W70" s="79"/>
      <c r="X70" s="79"/>
      <c r="Y70" s="79"/>
    </row>
    <row r="71" spans="1:25" ht="12.75" customHeight="1" x14ac:dyDescent="0.2">
      <c r="A71" s="45">
        <v>39990</v>
      </c>
      <c r="B71" s="46" t="s">
        <v>978</v>
      </c>
      <c r="C71" s="46" t="s">
        <v>889</v>
      </c>
      <c r="D71" s="46" t="s">
        <v>161</v>
      </c>
      <c r="E71" s="46" t="s">
        <v>90</v>
      </c>
      <c r="F71" s="47">
        <v>35855</v>
      </c>
      <c r="G71" s="48">
        <v>1998</v>
      </c>
      <c r="H71" s="49" t="s">
        <v>331</v>
      </c>
      <c r="I71" s="49" t="str">
        <f t="shared" si="3"/>
        <v>PA</v>
      </c>
      <c r="J71" s="49" t="str">
        <f t="shared" si="4"/>
        <v>PA</v>
      </c>
      <c r="K71" s="49" t="str">
        <f t="shared" si="5"/>
        <v>Northeast</v>
      </c>
      <c r="L71" s="49" t="str">
        <f>INDEX('State '!$A$1:$C$62,MATCH($I71,'State '!$B:$B,0),3)</f>
        <v>Northeast</v>
      </c>
      <c r="M71" s="49" t="str">
        <f>INDEX('State '!$A$1:$C$62,MATCH($J71,'State '!$B:$B,0),3)</f>
        <v>Northeast</v>
      </c>
      <c r="N71" s="49"/>
      <c r="O71" s="78">
        <v>1</v>
      </c>
      <c r="P71" s="78"/>
      <c r="Q71" s="78">
        <v>30</v>
      </c>
      <c r="R71" s="53" t="s">
        <v>807</v>
      </c>
      <c r="S71" s="49" t="s">
        <v>92</v>
      </c>
      <c r="T71" s="49" t="s">
        <v>93</v>
      </c>
      <c r="U71" s="49" t="s">
        <v>890</v>
      </c>
      <c r="V71" s="49"/>
      <c r="W71" s="79"/>
      <c r="X71" s="79"/>
      <c r="Y71" s="81"/>
    </row>
    <row r="72" spans="1:25" ht="12.75" customHeight="1" x14ac:dyDescent="0.2">
      <c r="A72" s="45">
        <v>39990</v>
      </c>
      <c r="B72" s="46" t="s">
        <v>979</v>
      </c>
      <c r="C72" s="46" t="s">
        <v>980</v>
      </c>
      <c r="D72" s="46" t="s">
        <v>89</v>
      </c>
      <c r="E72" s="46" t="s">
        <v>90</v>
      </c>
      <c r="F72" s="47">
        <v>35886</v>
      </c>
      <c r="G72" s="53">
        <v>1998</v>
      </c>
      <c r="H72" s="49" t="s">
        <v>774</v>
      </c>
      <c r="I72" s="49" t="str">
        <f t="shared" si="3"/>
        <v>GM</v>
      </c>
      <c r="J72" s="49" t="str">
        <f t="shared" si="4"/>
        <v>LA</v>
      </c>
      <c r="K72" s="49" t="str">
        <f t="shared" si="5"/>
        <v>Gulf of Mexico, South Central</v>
      </c>
      <c r="L72" s="49" t="str">
        <f>INDEX('State '!$A$1:$C$62,MATCH($I72,'State '!$B:$B,0),3)</f>
        <v>Gulf of Mexico</v>
      </c>
      <c r="M72" s="49" t="str">
        <f>INDEX('State '!$A$1:$C$62,MATCH($J72,'State '!$B:$B,0),3)</f>
        <v>South Central</v>
      </c>
      <c r="N72" s="49"/>
      <c r="O72" s="78">
        <v>52.2</v>
      </c>
      <c r="P72" s="78"/>
      <c r="Q72" s="78">
        <v>500</v>
      </c>
      <c r="R72" s="53"/>
      <c r="S72" s="49" t="s">
        <v>92</v>
      </c>
      <c r="T72" s="49" t="s">
        <v>93</v>
      </c>
      <c r="U72" s="49" t="s">
        <v>981</v>
      </c>
      <c r="V72" s="49"/>
      <c r="W72" s="79"/>
      <c r="X72" s="79"/>
      <c r="Y72" s="81"/>
    </row>
    <row r="73" spans="1:25" ht="12.75" customHeight="1" x14ac:dyDescent="0.2">
      <c r="A73" s="45">
        <v>39990</v>
      </c>
      <c r="B73" s="46" t="s">
        <v>982</v>
      </c>
      <c r="C73" s="46" t="s">
        <v>843</v>
      </c>
      <c r="D73" s="46" t="s">
        <v>89</v>
      </c>
      <c r="E73" s="46" t="s">
        <v>90</v>
      </c>
      <c r="F73" s="47">
        <v>35886</v>
      </c>
      <c r="G73" s="53">
        <v>1998</v>
      </c>
      <c r="H73" s="49" t="s">
        <v>656</v>
      </c>
      <c r="I73" s="49" t="str">
        <f t="shared" si="3"/>
        <v>NM</v>
      </c>
      <c r="J73" s="49" t="str">
        <f t="shared" si="4"/>
        <v>NM</v>
      </c>
      <c r="K73" s="49" t="str">
        <f t="shared" si="5"/>
        <v>Mountain</v>
      </c>
      <c r="L73" s="49" t="str">
        <f>INDEX('State '!$A$1:$C$62,MATCH($I73,'State '!$B:$B,0),3)</f>
        <v>Mountain</v>
      </c>
      <c r="M73" s="49" t="str">
        <f>INDEX('State '!$A$1:$C$62,MATCH($J73,'State '!$B:$B,0),3)</f>
        <v>Mountain</v>
      </c>
      <c r="N73" s="49"/>
      <c r="O73" s="78">
        <v>5</v>
      </c>
      <c r="P73" s="78"/>
      <c r="Q73" s="78">
        <v>200</v>
      </c>
      <c r="R73" s="53">
        <v>28</v>
      </c>
      <c r="S73" s="49" t="s">
        <v>92</v>
      </c>
      <c r="T73" s="49" t="s">
        <v>93</v>
      </c>
      <c r="U73" s="49" t="s">
        <v>983</v>
      </c>
      <c r="V73" s="49"/>
      <c r="W73" s="79"/>
      <c r="X73" s="79"/>
      <c r="Y73" s="79"/>
    </row>
    <row r="74" spans="1:25" ht="12.75" customHeight="1" x14ac:dyDescent="0.2">
      <c r="A74" s="45">
        <v>39990</v>
      </c>
      <c r="B74" s="46" t="s">
        <v>984</v>
      </c>
      <c r="C74" s="46" t="s">
        <v>240</v>
      </c>
      <c r="D74" s="46" t="s">
        <v>101</v>
      </c>
      <c r="E74" s="46" t="s">
        <v>90</v>
      </c>
      <c r="F74" s="47">
        <v>35900</v>
      </c>
      <c r="G74" s="53">
        <v>1998</v>
      </c>
      <c r="H74" s="49" t="s">
        <v>241</v>
      </c>
      <c r="I74" s="49" t="str">
        <f t="shared" si="3"/>
        <v>TN</v>
      </c>
      <c r="J74" s="49" t="str">
        <f t="shared" si="4"/>
        <v>TN</v>
      </c>
      <c r="K74" s="49" t="str">
        <f t="shared" si="5"/>
        <v>Midwest</v>
      </c>
      <c r="L74" s="49" t="str">
        <f>INDEX('State '!$A$1:$C$62,MATCH($I74,'State '!$B:$B,0),3)</f>
        <v>Midwest</v>
      </c>
      <c r="M74" s="49" t="str">
        <f>INDEX('State '!$A$1:$C$62,MATCH($J74,'State '!$B:$B,0),3)</f>
        <v>Midwest</v>
      </c>
      <c r="N74" s="49"/>
      <c r="O74" s="78">
        <v>10</v>
      </c>
      <c r="P74" s="78">
        <v>28</v>
      </c>
      <c r="Q74" s="78">
        <v>10</v>
      </c>
      <c r="R74" s="53">
        <v>8</v>
      </c>
      <c r="S74" s="49" t="s">
        <v>105</v>
      </c>
      <c r="T74" s="49" t="s">
        <v>786</v>
      </c>
      <c r="U74" s="49" t="s">
        <v>144</v>
      </c>
      <c r="V74" s="49"/>
      <c r="W74" s="79"/>
      <c r="X74" s="79"/>
      <c r="Y74" s="79"/>
    </row>
    <row r="75" spans="1:25" ht="12.75" customHeight="1" x14ac:dyDescent="0.2">
      <c r="A75" s="49">
        <v>39990</v>
      </c>
      <c r="B75" s="46" t="s">
        <v>985</v>
      </c>
      <c r="C75" s="46" t="s">
        <v>986</v>
      </c>
      <c r="D75" s="46" t="s">
        <v>89</v>
      </c>
      <c r="E75" s="46" t="s">
        <v>90</v>
      </c>
      <c r="F75" s="47">
        <v>35977</v>
      </c>
      <c r="G75" s="48">
        <v>1998</v>
      </c>
      <c r="H75" s="49" t="s">
        <v>170</v>
      </c>
      <c r="I75" s="49" t="str">
        <f t="shared" si="3"/>
        <v>LA</v>
      </c>
      <c r="J75" s="49" t="str">
        <f t="shared" si="4"/>
        <v>LA</v>
      </c>
      <c r="K75" s="49" t="str">
        <f t="shared" si="5"/>
        <v>South Central</v>
      </c>
      <c r="L75" s="49" t="str">
        <f>INDEX('State '!$A$1:$C$62,MATCH($I75,'State '!$B:$B,0),3)</f>
        <v>South Central</v>
      </c>
      <c r="M75" s="49" t="str">
        <f>INDEX('State '!$A$1:$C$62,MATCH($J75,'State '!$B:$B,0),3)</f>
        <v>South Central</v>
      </c>
      <c r="N75" s="49"/>
      <c r="O75" s="78">
        <v>12</v>
      </c>
      <c r="P75" s="78">
        <v>25</v>
      </c>
      <c r="Q75" s="78">
        <v>100</v>
      </c>
      <c r="R75" s="53">
        <v>22</v>
      </c>
      <c r="S75" s="49" t="s">
        <v>92</v>
      </c>
      <c r="T75" s="49" t="s">
        <v>93</v>
      </c>
      <c r="U75" s="49" t="s">
        <v>144</v>
      </c>
      <c r="V75" s="49"/>
      <c r="W75" s="79"/>
      <c r="X75" s="79"/>
      <c r="Y75" s="79"/>
    </row>
    <row r="76" spans="1:25" ht="12.75" customHeight="1" x14ac:dyDescent="0.2">
      <c r="A76" s="49">
        <v>39990</v>
      </c>
      <c r="B76" s="46" t="s">
        <v>987</v>
      </c>
      <c r="C76" s="46" t="s">
        <v>783</v>
      </c>
      <c r="D76" s="46" t="s">
        <v>161</v>
      </c>
      <c r="E76" s="46" t="s">
        <v>90</v>
      </c>
      <c r="F76" s="47">
        <v>35977</v>
      </c>
      <c r="G76" s="48">
        <v>1998</v>
      </c>
      <c r="H76" s="49" t="s">
        <v>225</v>
      </c>
      <c r="I76" s="49" t="str">
        <f t="shared" si="3"/>
        <v>CO</v>
      </c>
      <c r="J76" s="49" t="str">
        <f t="shared" si="4"/>
        <v>CO</v>
      </c>
      <c r="K76" s="49" t="str">
        <f t="shared" si="5"/>
        <v>Mountain</v>
      </c>
      <c r="L76" s="49" t="str">
        <f>INDEX('State '!$A$1:$C$62,MATCH($I76,'State '!$B:$B,0),3)</f>
        <v>Mountain</v>
      </c>
      <c r="M76" s="49" t="str">
        <f>INDEX('State '!$A$1:$C$62,MATCH($J76,'State '!$B:$B,0),3)</f>
        <v>Mountain</v>
      </c>
      <c r="N76" s="49"/>
      <c r="O76" s="78">
        <v>20.7</v>
      </c>
      <c r="P76" s="78">
        <v>115</v>
      </c>
      <c r="Q76" s="78">
        <v>100</v>
      </c>
      <c r="R76" s="53">
        <v>16</v>
      </c>
      <c r="S76" s="49" t="s">
        <v>92</v>
      </c>
      <c r="T76" s="49" t="s">
        <v>93</v>
      </c>
      <c r="U76" s="49" t="s">
        <v>988</v>
      </c>
      <c r="V76" s="49"/>
      <c r="W76" s="79"/>
      <c r="X76" s="79"/>
      <c r="Y76" s="79"/>
    </row>
    <row r="77" spans="1:25" ht="12.75" customHeight="1" x14ac:dyDescent="0.2">
      <c r="A77" s="49">
        <v>39990</v>
      </c>
      <c r="B77" s="46" t="s">
        <v>989</v>
      </c>
      <c r="C77" s="46" t="s">
        <v>990</v>
      </c>
      <c r="D77" s="46" t="s">
        <v>101</v>
      </c>
      <c r="E77" s="46" t="s">
        <v>90</v>
      </c>
      <c r="F77" s="47">
        <v>35977</v>
      </c>
      <c r="G77" s="48">
        <v>1998</v>
      </c>
      <c r="H77" s="49" t="s">
        <v>991</v>
      </c>
      <c r="I77" s="49" t="str">
        <f t="shared" si="3"/>
        <v>GM</v>
      </c>
      <c r="J77" s="49" t="str">
        <f t="shared" si="4"/>
        <v>MS</v>
      </c>
      <c r="K77" s="49" t="str">
        <f t="shared" si="5"/>
        <v>Gulf of Mexico, South Central</v>
      </c>
      <c r="L77" s="49" t="str">
        <f>INDEX('State '!$A$1:$C$62,MATCH($I77,'State '!$B:$B,0),3)</f>
        <v>Gulf of Mexico</v>
      </c>
      <c r="M77" s="49" t="str">
        <f>INDEX('State '!$A$1:$C$62,MATCH($J77,'State '!$B:$B,0),3)</f>
        <v>South Central</v>
      </c>
      <c r="N77" s="49"/>
      <c r="O77" s="78">
        <v>386</v>
      </c>
      <c r="P77" s="78">
        <v>213</v>
      </c>
      <c r="Q77" s="78">
        <v>1000</v>
      </c>
      <c r="R77" s="53" t="s">
        <v>992</v>
      </c>
      <c r="S77" s="49" t="s">
        <v>92</v>
      </c>
      <c r="T77" s="49" t="s">
        <v>93</v>
      </c>
      <c r="U77" s="49" t="s">
        <v>993</v>
      </c>
      <c r="V77" s="49"/>
      <c r="W77" s="79"/>
      <c r="X77" s="79"/>
      <c r="Y77" s="79"/>
    </row>
    <row r="78" spans="1:25" ht="12.75" customHeight="1" x14ac:dyDescent="0.2">
      <c r="A78" s="49">
        <v>39990</v>
      </c>
      <c r="B78" s="46" t="s">
        <v>994</v>
      </c>
      <c r="C78" s="46" t="s">
        <v>493</v>
      </c>
      <c r="D78" s="46" t="s">
        <v>101</v>
      </c>
      <c r="E78" s="46" t="s">
        <v>90</v>
      </c>
      <c r="F78" s="47">
        <v>35977</v>
      </c>
      <c r="G78" s="48">
        <v>1998</v>
      </c>
      <c r="H78" s="49" t="s">
        <v>209</v>
      </c>
      <c r="I78" s="49" t="str">
        <f t="shared" si="3"/>
        <v>VA</v>
      </c>
      <c r="J78" s="49" t="str">
        <f t="shared" si="4"/>
        <v>VA</v>
      </c>
      <c r="K78" s="49" t="str">
        <f t="shared" si="5"/>
        <v>Northeast</v>
      </c>
      <c r="L78" s="49" t="str">
        <f>INDEX('State '!$A$1:$C$62,MATCH($I78,'State '!$B:$B,0),3)</f>
        <v>Northeast</v>
      </c>
      <c r="M78" s="49" t="str">
        <f>INDEX('State '!$A$1:$C$62,MATCH($J78,'State '!$B:$B,0),3)</f>
        <v>Northeast</v>
      </c>
      <c r="N78" s="49"/>
      <c r="O78" s="78">
        <v>14</v>
      </c>
      <c r="P78" s="78">
        <v>60</v>
      </c>
      <c r="Q78" s="78">
        <v>10</v>
      </c>
      <c r="R78" s="53">
        <v>20</v>
      </c>
      <c r="S78" s="49" t="s">
        <v>92</v>
      </c>
      <c r="T78" s="49" t="s">
        <v>93</v>
      </c>
      <c r="U78" s="49" t="s">
        <v>995</v>
      </c>
      <c r="V78" s="49"/>
      <c r="W78" s="79"/>
      <c r="X78" s="79"/>
      <c r="Y78" s="79"/>
    </row>
    <row r="79" spans="1:25" ht="12.75" customHeight="1" x14ac:dyDescent="0.2">
      <c r="A79" s="49">
        <v>39990</v>
      </c>
      <c r="B79" s="46" t="s">
        <v>996</v>
      </c>
      <c r="C79" s="46" t="s">
        <v>240</v>
      </c>
      <c r="D79" s="46" t="s">
        <v>89</v>
      </c>
      <c r="E79" s="46" t="s">
        <v>90</v>
      </c>
      <c r="F79" s="47">
        <v>35977</v>
      </c>
      <c r="G79" s="53">
        <v>1998</v>
      </c>
      <c r="H79" s="49" t="s">
        <v>774</v>
      </c>
      <c r="I79" s="49" t="str">
        <f t="shared" si="3"/>
        <v>GM</v>
      </c>
      <c r="J79" s="49" t="str">
        <f t="shared" si="4"/>
        <v>LA</v>
      </c>
      <c r="K79" s="49" t="str">
        <f t="shared" si="5"/>
        <v>Gulf of Mexico, South Central</v>
      </c>
      <c r="L79" s="49" t="str">
        <f>INDEX('State '!$A$1:$C$62,MATCH($I79,'State '!$B:$B,0),3)</f>
        <v>Gulf of Mexico</v>
      </c>
      <c r="M79" s="49" t="str">
        <f>INDEX('State '!$A$1:$C$62,MATCH($J79,'State '!$B:$B,0),3)</f>
        <v>South Central</v>
      </c>
      <c r="N79" s="49"/>
      <c r="O79" s="78">
        <v>0.12</v>
      </c>
      <c r="P79" s="78"/>
      <c r="Q79" s="78">
        <v>400</v>
      </c>
      <c r="R79" s="53" t="s">
        <v>997</v>
      </c>
      <c r="S79" s="49" t="s">
        <v>92</v>
      </c>
      <c r="T79" s="49" t="s">
        <v>93</v>
      </c>
      <c r="U79" s="49" t="s">
        <v>998</v>
      </c>
      <c r="V79" s="49"/>
      <c r="W79" s="79"/>
      <c r="X79" s="79"/>
      <c r="Y79" s="79"/>
    </row>
    <row r="80" spans="1:25" ht="12.75" customHeight="1" x14ac:dyDescent="0.2">
      <c r="A80" s="49">
        <v>39990</v>
      </c>
      <c r="B80" s="46" t="s">
        <v>999</v>
      </c>
      <c r="C80" s="46" t="s">
        <v>553</v>
      </c>
      <c r="D80" s="46" t="s">
        <v>89</v>
      </c>
      <c r="E80" s="46" t="s">
        <v>90</v>
      </c>
      <c r="F80" s="47">
        <v>36008</v>
      </c>
      <c r="G80" s="53">
        <v>1998</v>
      </c>
      <c r="H80" s="49" t="s">
        <v>1000</v>
      </c>
      <c r="I80" s="49" t="str">
        <f t="shared" si="3"/>
        <v>GM</v>
      </c>
      <c r="J80" s="49" t="str">
        <f t="shared" si="4"/>
        <v>AL</v>
      </c>
      <c r="K80" s="49" t="str">
        <f t="shared" si="5"/>
        <v>Gulf of Mexico, South Central</v>
      </c>
      <c r="L80" s="49" t="str">
        <f>INDEX('State '!$A$1:$C$62,MATCH($I80,'State '!$B:$B,0),3)</f>
        <v>Gulf of Mexico</v>
      </c>
      <c r="M80" s="49" t="str">
        <f>INDEX('State '!$A$1:$C$62,MATCH($J80,'State '!$B:$B,0),3)</f>
        <v>South Central</v>
      </c>
      <c r="N80" s="49"/>
      <c r="O80" s="78">
        <v>120.2</v>
      </c>
      <c r="P80" s="78">
        <v>76</v>
      </c>
      <c r="Q80" s="78">
        <v>350</v>
      </c>
      <c r="R80" s="53">
        <v>24</v>
      </c>
      <c r="S80" s="49" t="s">
        <v>92</v>
      </c>
      <c r="T80" s="49" t="s">
        <v>93</v>
      </c>
      <c r="U80" s="49" t="s">
        <v>1001</v>
      </c>
      <c r="V80" s="49"/>
      <c r="W80" s="79"/>
      <c r="X80" s="79"/>
      <c r="Y80" s="79"/>
    </row>
    <row r="81" spans="1:28" ht="12.75" customHeight="1" x14ac:dyDescent="0.2">
      <c r="A81" s="49">
        <v>39990</v>
      </c>
      <c r="B81" s="46" t="s">
        <v>1002</v>
      </c>
      <c r="C81" s="46" t="s">
        <v>814</v>
      </c>
      <c r="D81" s="46" t="s">
        <v>161</v>
      </c>
      <c r="E81" s="46" t="s">
        <v>90</v>
      </c>
      <c r="F81" s="47">
        <v>36039</v>
      </c>
      <c r="G81" s="53">
        <v>1998</v>
      </c>
      <c r="H81" s="49" t="s">
        <v>815</v>
      </c>
      <c r="I81" s="49" t="str">
        <f t="shared" si="3"/>
        <v>WY</v>
      </c>
      <c r="J81" s="49" t="str">
        <f t="shared" si="4"/>
        <v>UT</v>
      </c>
      <c r="K81" s="49" t="str">
        <f t="shared" si="5"/>
        <v>Mountain</v>
      </c>
      <c r="L81" s="49" t="str">
        <f>INDEX('State '!$A$1:$C$62,MATCH($I81,'State '!$B:$B,0),3)</f>
        <v>Mountain</v>
      </c>
      <c r="M81" s="49" t="str">
        <f>INDEX('State '!$A$1:$C$62,MATCH($J81,'State '!$B:$B,0),3)</f>
        <v>Mountain</v>
      </c>
      <c r="N81" s="49"/>
      <c r="O81" s="78">
        <v>17.8</v>
      </c>
      <c r="P81" s="78">
        <v>41</v>
      </c>
      <c r="Q81" s="78">
        <v>84.7</v>
      </c>
      <c r="R81" s="53">
        <v>20</v>
      </c>
      <c r="S81" s="49" t="s">
        <v>92</v>
      </c>
      <c r="T81" s="49" t="s">
        <v>93</v>
      </c>
      <c r="U81" s="49" t="s">
        <v>1003</v>
      </c>
      <c r="V81" s="49"/>
      <c r="W81" s="79"/>
      <c r="X81" s="79"/>
      <c r="Y81" s="79"/>
      <c r="Z81" s="25"/>
      <c r="AA81" s="25"/>
      <c r="AB81" s="25"/>
    </row>
    <row r="82" spans="1:28" ht="12.75" customHeight="1" x14ac:dyDescent="0.2">
      <c r="A82" s="49">
        <v>39990</v>
      </c>
      <c r="B82" s="46" t="s">
        <v>1004</v>
      </c>
      <c r="C82" s="46" t="s">
        <v>814</v>
      </c>
      <c r="D82" s="46" t="s">
        <v>89</v>
      </c>
      <c r="E82" s="46" t="s">
        <v>90</v>
      </c>
      <c r="F82" s="47">
        <v>36069</v>
      </c>
      <c r="G82" s="53">
        <v>1998</v>
      </c>
      <c r="H82" s="49" t="s">
        <v>116</v>
      </c>
      <c r="I82" s="49" t="str">
        <f t="shared" si="3"/>
        <v>UT</v>
      </c>
      <c r="J82" s="49" t="str">
        <f t="shared" si="4"/>
        <v>UT</v>
      </c>
      <c r="K82" s="49" t="str">
        <f t="shared" si="5"/>
        <v>Mountain</v>
      </c>
      <c r="L82" s="49" t="str">
        <f>INDEX('State '!$A$1:$C$62,MATCH($I82,'State '!$B:$B,0),3)</f>
        <v>Mountain</v>
      </c>
      <c r="M82" s="49" t="str">
        <f>INDEX('State '!$A$1:$C$62,MATCH($J82,'State '!$B:$B,0),3)</f>
        <v>Mountain</v>
      </c>
      <c r="N82" s="49"/>
      <c r="O82" s="78">
        <v>8.2200000000000006</v>
      </c>
      <c r="P82" s="78"/>
      <c r="Q82" s="78">
        <v>55</v>
      </c>
      <c r="R82" s="53">
        <v>20</v>
      </c>
      <c r="S82" s="49" t="s">
        <v>92</v>
      </c>
      <c r="T82" s="49" t="s">
        <v>93</v>
      </c>
      <c r="U82" s="49" t="s">
        <v>1005</v>
      </c>
      <c r="V82" s="49"/>
      <c r="W82" s="79"/>
      <c r="X82" s="79"/>
      <c r="Y82" s="79"/>
      <c r="Z82" s="25"/>
      <c r="AA82" s="25"/>
      <c r="AB82" s="25"/>
    </row>
    <row r="83" spans="1:28" ht="12.75" customHeight="1" x14ac:dyDescent="0.2">
      <c r="A83" s="49">
        <v>39990</v>
      </c>
      <c r="B83" s="46" t="s">
        <v>1006</v>
      </c>
      <c r="C83" s="46" t="s">
        <v>871</v>
      </c>
      <c r="D83" s="46" t="s">
        <v>89</v>
      </c>
      <c r="E83" s="46" t="s">
        <v>90</v>
      </c>
      <c r="F83" s="47">
        <v>36080</v>
      </c>
      <c r="G83" s="53">
        <v>1998</v>
      </c>
      <c r="H83" s="49" t="s">
        <v>443</v>
      </c>
      <c r="I83" s="49" t="str">
        <f t="shared" si="3"/>
        <v>WY</v>
      </c>
      <c r="J83" s="49" t="str">
        <f t="shared" si="4"/>
        <v>WY</v>
      </c>
      <c r="K83" s="49" t="str">
        <f t="shared" si="5"/>
        <v>Mountain</v>
      </c>
      <c r="L83" s="49" t="str">
        <f>INDEX('State '!$A$1:$C$62,MATCH($I83,'State '!$B:$B,0),3)</f>
        <v>Mountain</v>
      </c>
      <c r="M83" s="49" t="str">
        <f>INDEX('State '!$A$1:$C$62,MATCH($J83,'State '!$B:$B,0),3)</f>
        <v>Mountain</v>
      </c>
      <c r="N83" s="49"/>
      <c r="O83" s="78">
        <v>14.9</v>
      </c>
      <c r="P83" s="78"/>
      <c r="Q83" s="78">
        <v>52</v>
      </c>
      <c r="R83" s="53"/>
      <c r="S83" s="49" t="s">
        <v>92</v>
      </c>
      <c r="T83" s="49" t="s">
        <v>93</v>
      </c>
      <c r="U83" s="49" t="s">
        <v>1007</v>
      </c>
      <c r="V83" s="49"/>
      <c r="W83" s="79"/>
      <c r="X83" s="79"/>
      <c r="Y83" s="79"/>
      <c r="Z83" s="25"/>
      <c r="AA83" s="25"/>
      <c r="AB83" s="25"/>
    </row>
    <row r="84" spans="1:28" ht="12.75" customHeight="1" x14ac:dyDescent="0.2">
      <c r="A84" s="49">
        <v>39990</v>
      </c>
      <c r="B84" s="46" t="s">
        <v>1008</v>
      </c>
      <c r="C84" s="46" t="s">
        <v>282</v>
      </c>
      <c r="D84" s="46" t="s">
        <v>161</v>
      </c>
      <c r="E84" s="46" t="s">
        <v>90</v>
      </c>
      <c r="F84" s="47">
        <v>36100</v>
      </c>
      <c r="G84" s="48">
        <v>1998</v>
      </c>
      <c r="H84" s="49" t="s">
        <v>1009</v>
      </c>
      <c r="I84" s="49" t="str">
        <f t="shared" si="3"/>
        <v>PA</v>
      </c>
      <c r="J84" s="49" t="str">
        <f t="shared" si="4"/>
        <v>VA</v>
      </c>
      <c r="K84" s="49" t="str">
        <f t="shared" si="5"/>
        <v>Northeast</v>
      </c>
      <c r="L84" s="49" t="str">
        <f>INDEX('State '!$A$1:$C$62,MATCH($I84,'State '!$B:$B,0),3)</f>
        <v>Northeast</v>
      </c>
      <c r="M84" s="49" t="str">
        <f>INDEX('State '!$A$1:$C$62,MATCH($J84,'State '!$B:$B,0),3)</f>
        <v>Northeast</v>
      </c>
      <c r="N84" s="49"/>
      <c r="O84" s="78">
        <v>21</v>
      </c>
      <c r="P84" s="78">
        <v>379</v>
      </c>
      <c r="Q84" s="78">
        <v>151</v>
      </c>
      <c r="R84" s="53"/>
      <c r="S84" s="49" t="s">
        <v>92</v>
      </c>
      <c r="T84" s="49" t="s">
        <v>93</v>
      </c>
      <c r="U84" s="49" t="s">
        <v>887</v>
      </c>
      <c r="V84" s="49"/>
      <c r="W84" s="79"/>
      <c r="X84" s="79"/>
      <c r="Y84" s="79"/>
      <c r="Z84" s="25"/>
      <c r="AA84" s="25"/>
      <c r="AB84" s="25"/>
    </row>
    <row r="85" spans="1:28" ht="12.75" customHeight="1" x14ac:dyDescent="0.2">
      <c r="A85" s="49">
        <v>39990</v>
      </c>
      <c r="B85" s="46" t="s">
        <v>1010</v>
      </c>
      <c r="C85" s="46" t="s">
        <v>282</v>
      </c>
      <c r="D85" s="46" t="s">
        <v>161</v>
      </c>
      <c r="E85" s="46" t="s">
        <v>90</v>
      </c>
      <c r="F85" s="47">
        <v>36100</v>
      </c>
      <c r="G85" s="48">
        <v>1998</v>
      </c>
      <c r="H85" s="49" t="s">
        <v>241</v>
      </c>
      <c r="I85" s="49" t="str">
        <f t="shared" si="3"/>
        <v>TN</v>
      </c>
      <c r="J85" s="49" t="str">
        <f t="shared" si="4"/>
        <v>TN</v>
      </c>
      <c r="K85" s="49" t="str">
        <f t="shared" si="5"/>
        <v>Midwest</v>
      </c>
      <c r="L85" s="49" t="str">
        <f>INDEX('State '!$A$1:$C$62,MATCH($I85,'State '!$B:$B,0),3)</f>
        <v>Midwest</v>
      </c>
      <c r="M85" s="49" t="str">
        <f>INDEX('State '!$A$1:$C$62,MATCH($J85,'State '!$B:$B,0),3)</f>
        <v>Midwest</v>
      </c>
      <c r="N85" s="49"/>
      <c r="O85" s="78">
        <v>0.89</v>
      </c>
      <c r="P85" s="78">
        <v>2.2999999999999998</v>
      </c>
      <c r="Q85" s="78">
        <v>240</v>
      </c>
      <c r="R85" s="53">
        <v>12</v>
      </c>
      <c r="S85" s="49" t="s">
        <v>92</v>
      </c>
      <c r="T85" s="49" t="s">
        <v>93</v>
      </c>
      <c r="U85" s="49" t="s">
        <v>1011</v>
      </c>
      <c r="V85" s="49"/>
      <c r="W85" s="79"/>
      <c r="X85" s="79"/>
      <c r="Y85" s="79"/>
      <c r="Z85" s="25"/>
      <c r="AA85" s="25"/>
      <c r="AB85" s="25"/>
    </row>
    <row r="86" spans="1:28" ht="12.75" customHeight="1" x14ac:dyDescent="0.2">
      <c r="A86" s="49">
        <v>39990</v>
      </c>
      <c r="B86" s="46" t="s">
        <v>1012</v>
      </c>
      <c r="C86" s="46" t="s">
        <v>802</v>
      </c>
      <c r="D86" s="46" t="s">
        <v>89</v>
      </c>
      <c r="E86" s="46" t="s">
        <v>90</v>
      </c>
      <c r="F86" s="47">
        <v>36100</v>
      </c>
      <c r="G86" s="48">
        <v>1998</v>
      </c>
      <c r="H86" s="49" t="s">
        <v>803</v>
      </c>
      <c r="I86" s="49" t="str">
        <f t="shared" si="3"/>
        <v>MI</v>
      </c>
      <c r="J86" s="49" t="str">
        <f t="shared" si="4"/>
        <v>MI</v>
      </c>
      <c r="K86" s="49" t="str">
        <f t="shared" si="5"/>
        <v>Midwest</v>
      </c>
      <c r="L86" s="49" t="str">
        <f>INDEX('State '!$A$1:$C$62,MATCH($I86,'State '!$B:$B,0),3)</f>
        <v>Midwest</v>
      </c>
      <c r="M86" s="49" t="str">
        <f>INDEX('State '!$A$1:$C$62,MATCH($J86,'State '!$B:$B,0),3)</f>
        <v>Midwest</v>
      </c>
      <c r="N86" s="49"/>
      <c r="O86" s="78">
        <v>33.4</v>
      </c>
      <c r="P86" s="78">
        <v>24.5</v>
      </c>
      <c r="Q86" s="78"/>
      <c r="R86" s="53">
        <v>36</v>
      </c>
      <c r="S86" s="49" t="s">
        <v>92</v>
      </c>
      <c r="T86" s="49" t="s">
        <v>93</v>
      </c>
      <c r="U86" s="49" t="s">
        <v>1013</v>
      </c>
      <c r="V86" s="49"/>
      <c r="W86" s="79"/>
      <c r="X86" s="79"/>
      <c r="Y86" s="79"/>
      <c r="Z86" s="25"/>
      <c r="AA86" s="25"/>
      <c r="AB86" s="25"/>
    </row>
    <row r="87" spans="1:28" ht="12.75" customHeight="1" x14ac:dyDescent="0.2">
      <c r="A87" s="49">
        <v>39990</v>
      </c>
      <c r="B87" s="46" t="s">
        <v>1014</v>
      </c>
      <c r="C87" s="46" t="s">
        <v>802</v>
      </c>
      <c r="D87" s="46" t="s">
        <v>89</v>
      </c>
      <c r="E87" s="46" t="s">
        <v>90</v>
      </c>
      <c r="F87" s="47">
        <v>36100</v>
      </c>
      <c r="G87" s="48">
        <v>1998</v>
      </c>
      <c r="H87" s="49" t="s">
        <v>1015</v>
      </c>
      <c r="I87" s="49" t="str">
        <f t="shared" si="3"/>
        <v>MB</v>
      </c>
      <c r="J87" s="49" t="str">
        <f t="shared" si="4"/>
        <v>MI</v>
      </c>
      <c r="K87" s="49" t="str">
        <f t="shared" si="5"/>
        <v>Canada, Midwest</v>
      </c>
      <c r="L87" s="49" t="str">
        <f>INDEX('State '!$A$1:$C$62,MATCH($I87,'State '!$B:$B,0),3)</f>
        <v>Canada</v>
      </c>
      <c r="M87" s="49" t="str">
        <f>INDEX('State '!$A$1:$C$62,MATCH($J87,'State '!$B:$B,0),3)</f>
        <v>Midwest</v>
      </c>
      <c r="N87" s="49"/>
      <c r="O87" s="78">
        <v>122.8</v>
      </c>
      <c r="P87" s="78">
        <v>72</v>
      </c>
      <c r="Q87" s="78">
        <v>126</v>
      </c>
      <c r="R87" s="53">
        <v>36</v>
      </c>
      <c r="S87" s="49" t="s">
        <v>92</v>
      </c>
      <c r="T87" s="49" t="s">
        <v>93</v>
      </c>
      <c r="U87" s="49" t="s">
        <v>1016</v>
      </c>
      <c r="V87" s="49"/>
      <c r="W87" s="79"/>
      <c r="X87" s="79"/>
      <c r="Y87" s="79"/>
      <c r="Z87" s="25"/>
      <c r="AA87" s="25"/>
      <c r="AB87" s="25"/>
    </row>
    <row r="88" spans="1:28" ht="12.75" customHeight="1" x14ac:dyDescent="0.2">
      <c r="A88" s="49">
        <v>39990</v>
      </c>
      <c r="B88" s="55" t="s">
        <v>1017</v>
      </c>
      <c r="C88" s="46" t="s">
        <v>240</v>
      </c>
      <c r="D88" s="55" t="s">
        <v>89</v>
      </c>
      <c r="E88" s="46" t="s">
        <v>90</v>
      </c>
      <c r="F88" s="47">
        <v>36100</v>
      </c>
      <c r="G88" s="48">
        <v>1998</v>
      </c>
      <c r="H88" s="49" t="s">
        <v>241</v>
      </c>
      <c r="I88" s="49" t="str">
        <f t="shared" si="3"/>
        <v>TN</v>
      </c>
      <c r="J88" s="49" t="str">
        <f t="shared" si="4"/>
        <v>TN</v>
      </c>
      <c r="K88" s="49" t="str">
        <f t="shared" si="5"/>
        <v>Midwest</v>
      </c>
      <c r="L88" s="49" t="str">
        <f>INDEX('State '!$A$1:$C$62,MATCH($I88,'State '!$B:$B,0),3)</f>
        <v>Midwest</v>
      </c>
      <c r="M88" s="49" t="str">
        <f>INDEX('State '!$A$1:$C$62,MATCH($J88,'State '!$B:$B,0),3)</f>
        <v>Midwest</v>
      </c>
      <c r="N88" s="49"/>
      <c r="O88" s="78">
        <v>6</v>
      </c>
      <c r="P88" s="78">
        <v>10</v>
      </c>
      <c r="Q88" s="53">
        <v>10</v>
      </c>
      <c r="R88" s="53">
        <v>8</v>
      </c>
      <c r="S88" s="49" t="s">
        <v>105</v>
      </c>
      <c r="T88" s="49" t="s">
        <v>786</v>
      </c>
      <c r="U88" s="49" t="s">
        <v>144</v>
      </c>
      <c r="V88" s="49"/>
      <c r="W88" s="79"/>
      <c r="X88" s="79"/>
      <c r="Y88" s="79"/>
      <c r="Z88" s="25"/>
      <c r="AA88" s="25"/>
      <c r="AB88" s="25"/>
    </row>
    <row r="89" spans="1:28" ht="12.75" customHeight="1" x14ac:dyDescent="0.2">
      <c r="A89" s="49">
        <v>39990</v>
      </c>
      <c r="B89" s="46" t="s">
        <v>1018</v>
      </c>
      <c r="C89" s="46" t="s">
        <v>367</v>
      </c>
      <c r="D89" s="46" t="s">
        <v>89</v>
      </c>
      <c r="E89" s="46" t="s">
        <v>90</v>
      </c>
      <c r="F89" s="47">
        <v>36100</v>
      </c>
      <c r="G89" s="48">
        <v>1998</v>
      </c>
      <c r="H89" s="49" t="s">
        <v>926</v>
      </c>
      <c r="I89" s="49" t="str">
        <f t="shared" si="3"/>
        <v>ON</v>
      </c>
      <c r="J89" s="49" t="str">
        <f t="shared" si="4"/>
        <v>NY</v>
      </c>
      <c r="K89" s="49" t="str">
        <f t="shared" si="5"/>
        <v>Canada, Northeast</v>
      </c>
      <c r="L89" s="49" t="str">
        <f>INDEX('State '!$A$1:$C$62,MATCH($I89,'State '!$B:$B,0),3)</f>
        <v>Canada</v>
      </c>
      <c r="M89" s="49" t="str">
        <f>INDEX('State '!$A$1:$C$62,MATCH($J89,'State '!$B:$B,0),3)</f>
        <v>Northeast</v>
      </c>
      <c r="N89" s="49"/>
      <c r="O89" s="78">
        <v>22</v>
      </c>
      <c r="P89" s="78"/>
      <c r="Q89" s="78">
        <v>35</v>
      </c>
      <c r="R89" s="53"/>
      <c r="S89" s="49" t="s">
        <v>92</v>
      </c>
      <c r="T89" s="49" t="s">
        <v>93</v>
      </c>
      <c r="U89" s="49" t="s">
        <v>1019</v>
      </c>
      <c r="V89" s="49"/>
      <c r="W89" s="79"/>
      <c r="X89" s="79"/>
      <c r="Y89" s="79"/>
      <c r="Z89" s="25"/>
      <c r="AA89" s="25"/>
      <c r="AB89" s="25"/>
    </row>
    <row r="90" spans="1:28" ht="12.75" customHeight="1" x14ac:dyDescent="0.2">
      <c r="A90" s="49">
        <v>39990</v>
      </c>
      <c r="B90" s="46" t="s">
        <v>1020</v>
      </c>
      <c r="C90" s="46" t="s">
        <v>1021</v>
      </c>
      <c r="D90" s="46" t="s">
        <v>89</v>
      </c>
      <c r="E90" s="46" t="s">
        <v>90</v>
      </c>
      <c r="F90" s="47">
        <v>36100</v>
      </c>
      <c r="G90" s="48">
        <v>1998</v>
      </c>
      <c r="H90" s="49" t="s">
        <v>170</v>
      </c>
      <c r="I90" s="49" t="str">
        <f t="shared" si="3"/>
        <v>LA</v>
      </c>
      <c r="J90" s="49" t="str">
        <f t="shared" si="4"/>
        <v>LA</v>
      </c>
      <c r="K90" s="49" t="str">
        <f t="shared" si="5"/>
        <v>South Central</v>
      </c>
      <c r="L90" s="49" t="str">
        <f>INDEX('State '!$A$1:$C$62,MATCH($I90,'State '!$B:$B,0),3)</f>
        <v>South Central</v>
      </c>
      <c r="M90" s="49" t="str">
        <f>INDEX('State '!$A$1:$C$62,MATCH($J90,'State '!$B:$B,0),3)</f>
        <v>South Central</v>
      </c>
      <c r="N90" s="49"/>
      <c r="O90" s="78">
        <v>32</v>
      </c>
      <c r="P90" s="78">
        <v>90</v>
      </c>
      <c r="Q90" s="78">
        <v>170</v>
      </c>
      <c r="R90" s="53">
        <v>20</v>
      </c>
      <c r="S90" s="49" t="s">
        <v>92</v>
      </c>
      <c r="T90" s="49" t="s">
        <v>93</v>
      </c>
      <c r="U90" s="49" t="s">
        <v>1022</v>
      </c>
      <c r="V90" s="49"/>
      <c r="W90" s="79"/>
      <c r="X90" s="79"/>
      <c r="Y90" s="79"/>
      <c r="Z90" s="25"/>
      <c r="AA90" s="25"/>
      <c r="AB90" s="25"/>
    </row>
    <row r="91" spans="1:28" ht="12.75" customHeight="1" x14ac:dyDescent="0.2">
      <c r="A91" s="49">
        <v>39990</v>
      </c>
      <c r="B91" s="46" t="s">
        <v>1023</v>
      </c>
      <c r="C91" s="46" t="s">
        <v>963</v>
      </c>
      <c r="D91" s="46" t="s">
        <v>89</v>
      </c>
      <c r="E91" s="46" t="s">
        <v>90</v>
      </c>
      <c r="F91" s="47">
        <v>36100</v>
      </c>
      <c r="G91" s="48">
        <v>1998</v>
      </c>
      <c r="H91" s="49" t="s">
        <v>443</v>
      </c>
      <c r="I91" s="49" t="str">
        <f t="shared" si="3"/>
        <v>WY</v>
      </c>
      <c r="J91" s="49" t="str">
        <f t="shared" si="4"/>
        <v>WY</v>
      </c>
      <c r="K91" s="49" t="str">
        <f t="shared" si="5"/>
        <v>Mountain</v>
      </c>
      <c r="L91" s="49" t="str">
        <f>INDEX('State '!$A$1:$C$62,MATCH($I91,'State '!$B:$B,0),3)</f>
        <v>Mountain</v>
      </c>
      <c r="M91" s="49" t="str">
        <f>INDEX('State '!$A$1:$C$62,MATCH($J91,'State '!$B:$B,0),3)</f>
        <v>Mountain</v>
      </c>
      <c r="N91" s="49"/>
      <c r="O91" s="78">
        <v>5.7</v>
      </c>
      <c r="P91" s="78"/>
      <c r="Q91" s="78">
        <v>40</v>
      </c>
      <c r="R91" s="53"/>
      <c r="S91" s="49" t="s">
        <v>92</v>
      </c>
      <c r="T91" s="49" t="s">
        <v>93</v>
      </c>
      <c r="U91" s="49" t="s">
        <v>1024</v>
      </c>
      <c r="V91" s="49"/>
      <c r="W91" s="79"/>
      <c r="X91" s="79"/>
      <c r="Y91" s="79"/>
      <c r="Z91" s="25"/>
      <c r="AA91" s="25"/>
      <c r="AB91" s="25"/>
    </row>
    <row r="92" spans="1:28" s="66" customFormat="1" ht="12.75" customHeight="1" x14ac:dyDescent="0.2">
      <c r="A92" s="49">
        <v>39990</v>
      </c>
      <c r="B92" s="46" t="s">
        <v>1025</v>
      </c>
      <c r="C92" s="46" t="s">
        <v>913</v>
      </c>
      <c r="D92" s="46" t="s">
        <v>89</v>
      </c>
      <c r="E92" s="46" t="s">
        <v>90</v>
      </c>
      <c r="F92" s="47">
        <v>36100</v>
      </c>
      <c r="G92" s="48">
        <v>1998</v>
      </c>
      <c r="H92" s="49" t="s">
        <v>914</v>
      </c>
      <c r="I92" s="49" t="str">
        <f t="shared" si="3"/>
        <v>NY</v>
      </c>
      <c r="J92" s="49" t="str">
        <f t="shared" si="4"/>
        <v>PA</v>
      </c>
      <c r="K92" s="49" t="str">
        <f t="shared" si="5"/>
        <v>Northeast</v>
      </c>
      <c r="L92" s="49" t="str">
        <f>INDEX('State '!$A$1:$C$62,MATCH($I92,'State '!$B:$B,0),3)</f>
        <v>Northeast</v>
      </c>
      <c r="M92" s="49" t="str">
        <f>INDEX('State '!$A$1:$C$62,MATCH($J92,'State '!$B:$B,0),3)</f>
        <v>Northeast</v>
      </c>
      <c r="N92" s="49"/>
      <c r="O92" s="78">
        <v>5.0999999999999996</v>
      </c>
      <c r="P92" s="78"/>
      <c r="Q92" s="78">
        <v>22</v>
      </c>
      <c r="R92" s="53"/>
      <c r="S92" s="49" t="s">
        <v>92</v>
      </c>
      <c r="T92" s="49" t="s">
        <v>93</v>
      </c>
      <c r="U92" s="49" t="s">
        <v>1026</v>
      </c>
      <c r="V92" s="49"/>
      <c r="W92" s="79"/>
      <c r="X92" s="79"/>
      <c r="Y92" s="79"/>
    </row>
    <row r="93" spans="1:28" s="66" customFormat="1" ht="12.75" customHeight="1" x14ac:dyDescent="0.2">
      <c r="A93" s="49">
        <v>39990</v>
      </c>
      <c r="B93" s="46" t="s">
        <v>1027</v>
      </c>
      <c r="C93" s="46" t="s">
        <v>452</v>
      </c>
      <c r="D93" s="46" t="s">
        <v>89</v>
      </c>
      <c r="E93" s="46" t="s">
        <v>90</v>
      </c>
      <c r="F93" s="47">
        <v>36100</v>
      </c>
      <c r="G93" s="48">
        <v>1998</v>
      </c>
      <c r="H93" s="49" t="s">
        <v>806</v>
      </c>
      <c r="I93" s="49" t="str">
        <f t="shared" si="3"/>
        <v>IA</v>
      </c>
      <c r="J93" s="49" t="str">
        <f t="shared" si="4"/>
        <v>IL</v>
      </c>
      <c r="K93" s="49" t="str">
        <f t="shared" si="5"/>
        <v>Midwest</v>
      </c>
      <c r="L93" s="49" t="str">
        <f>INDEX('State '!$A$1:$C$62,MATCH($I93,'State '!$B:$B,0),3)</f>
        <v>Midwest</v>
      </c>
      <c r="M93" s="49" t="str">
        <f>INDEX('State '!$A$1:$C$62,MATCH($J93,'State '!$B:$B,0),3)</f>
        <v>Midwest</v>
      </c>
      <c r="N93" s="49"/>
      <c r="O93" s="78">
        <v>15</v>
      </c>
      <c r="P93" s="78"/>
      <c r="Q93" s="78">
        <v>110</v>
      </c>
      <c r="R93" s="53">
        <v>36</v>
      </c>
      <c r="S93" s="49" t="s">
        <v>92</v>
      </c>
      <c r="T93" s="49" t="s">
        <v>93</v>
      </c>
      <c r="U93" s="49" t="s">
        <v>1028</v>
      </c>
      <c r="V93" s="49"/>
      <c r="W93" s="79"/>
      <c r="X93" s="79"/>
      <c r="Y93" s="79"/>
    </row>
    <row r="94" spans="1:28" ht="12.75" customHeight="1" x14ac:dyDescent="0.2">
      <c r="A94" s="49">
        <v>39990</v>
      </c>
      <c r="B94" s="46" t="s">
        <v>1029</v>
      </c>
      <c r="C94" s="46" t="s">
        <v>452</v>
      </c>
      <c r="D94" s="46" t="s">
        <v>89</v>
      </c>
      <c r="E94" s="46" t="s">
        <v>90</v>
      </c>
      <c r="F94" s="47">
        <v>36100</v>
      </c>
      <c r="G94" s="48">
        <v>1998</v>
      </c>
      <c r="H94" s="49" t="s">
        <v>1030</v>
      </c>
      <c r="I94" s="49" t="str">
        <f t="shared" si="3"/>
        <v>OK</v>
      </c>
      <c r="J94" s="49" t="str">
        <f t="shared" si="4"/>
        <v>NE</v>
      </c>
      <c r="K94" s="49" t="str">
        <f t="shared" si="5"/>
        <v>South Central, Mountain</v>
      </c>
      <c r="L94" s="49" t="str">
        <f>INDEX('State '!$A$1:$C$62,MATCH($I94,'State '!$B:$B,0),3)</f>
        <v>South Central</v>
      </c>
      <c r="M94" s="49" t="str">
        <f>INDEX('State '!$A$1:$C$62,MATCH($J94,'State '!$B:$B,0),3)</f>
        <v>Mountain</v>
      </c>
      <c r="N94" s="49"/>
      <c r="O94" s="78">
        <v>32.799999999999997</v>
      </c>
      <c r="P94" s="78">
        <v>14</v>
      </c>
      <c r="Q94" s="78">
        <v>-25</v>
      </c>
      <c r="R94" s="53" t="s">
        <v>934</v>
      </c>
      <c r="S94" s="49" t="s">
        <v>92</v>
      </c>
      <c r="T94" s="49" t="s">
        <v>93</v>
      </c>
      <c r="U94" s="49" t="s">
        <v>1031</v>
      </c>
      <c r="V94" s="49"/>
      <c r="W94" s="79"/>
      <c r="X94" s="79"/>
      <c r="Y94" s="79"/>
      <c r="Z94" s="25"/>
      <c r="AA94" s="25"/>
      <c r="AB94" s="25"/>
    </row>
    <row r="95" spans="1:28" ht="12.75" customHeight="1" x14ac:dyDescent="0.2">
      <c r="A95" s="49">
        <v>39990</v>
      </c>
      <c r="B95" s="46" t="s">
        <v>1032</v>
      </c>
      <c r="C95" s="46" t="s">
        <v>1033</v>
      </c>
      <c r="D95" s="46" t="s">
        <v>89</v>
      </c>
      <c r="E95" s="46" t="s">
        <v>90</v>
      </c>
      <c r="F95" s="47">
        <v>36100</v>
      </c>
      <c r="G95" s="53">
        <v>1998</v>
      </c>
      <c r="H95" s="49" t="s">
        <v>1034</v>
      </c>
      <c r="I95" s="49" t="str">
        <f t="shared" si="3"/>
        <v>BC</v>
      </c>
      <c r="J95" s="49" t="str">
        <f t="shared" si="4"/>
        <v>CA</v>
      </c>
      <c r="K95" s="49" t="str">
        <f t="shared" si="5"/>
        <v>Canada, Pacific</v>
      </c>
      <c r="L95" s="49" t="str">
        <f>INDEX('State '!$A$1:$C$62,MATCH($I95,'State '!$B:$B,0),3)</f>
        <v>Canada</v>
      </c>
      <c r="M95" s="49" t="str">
        <f>INDEX('State '!$A$1:$C$62,MATCH($J95,'State '!$B:$B,0),3)</f>
        <v>Pacific</v>
      </c>
      <c r="N95" s="49"/>
      <c r="O95" s="78">
        <v>6</v>
      </c>
      <c r="P95" s="78"/>
      <c r="Q95" s="78">
        <v>74</v>
      </c>
      <c r="R95" s="53">
        <v>36</v>
      </c>
      <c r="S95" s="49" t="s">
        <v>92</v>
      </c>
      <c r="T95" s="49" t="s">
        <v>93</v>
      </c>
      <c r="U95" s="49" t="s">
        <v>1035</v>
      </c>
      <c r="V95" s="49"/>
      <c r="W95" s="79"/>
      <c r="X95" s="79"/>
      <c r="Y95" s="79"/>
      <c r="Z95" s="25"/>
      <c r="AA95" s="25"/>
      <c r="AB95" s="25"/>
    </row>
    <row r="96" spans="1:28" ht="12.75" customHeight="1" x14ac:dyDescent="0.2">
      <c r="A96" s="49">
        <v>39990</v>
      </c>
      <c r="B96" s="46" t="s">
        <v>1036</v>
      </c>
      <c r="C96" s="46" t="s">
        <v>1037</v>
      </c>
      <c r="D96" s="46" t="s">
        <v>161</v>
      </c>
      <c r="E96" s="46" t="s">
        <v>90</v>
      </c>
      <c r="F96" s="47">
        <v>36100</v>
      </c>
      <c r="G96" s="53">
        <v>1998</v>
      </c>
      <c r="H96" s="49" t="s">
        <v>1038</v>
      </c>
      <c r="I96" s="49" t="str">
        <f t="shared" si="3"/>
        <v>CA</v>
      </c>
      <c r="J96" s="49" t="str">
        <f t="shared" si="4"/>
        <v>CA</v>
      </c>
      <c r="K96" s="49" t="str">
        <f t="shared" si="5"/>
        <v>Pacific</v>
      </c>
      <c r="L96" s="49" t="str">
        <f>INDEX('State '!$A$1:$C$62,MATCH($I96,'State '!$B:$B,0),3)</f>
        <v>Pacific</v>
      </c>
      <c r="M96" s="49" t="str">
        <f>INDEX('State '!$A$1:$C$62,MATCH($J96,'State '!$B:$B,0),3)</f>
        <v>Pacific</v>
      </c>
      <c r="N96" s="49"/>
      <c r="O96" s="78">
        <v>2</v>
      </c>
      <c r="P96" s="78"/>
      <c r="Q96" s="78">
        <v>20</v>
      </c>
      <c r="R96" s="53"/>
      <c r="S96" s="49" t="s">
        <v>105</v>
      </c>
      <c r="T96" s="49" t="s">
        <v>786</v>
      </c>
      <c r="U96" s="49" t="s">
        <v>144</v>
      </c>
      <c r="V96" s="49"/>
      <c r="W96" s="79"/>
      <c r="X96" s="79"/>
      <c r="Y96" s="79"/>
      <c r="Z96" s="25"/>
      <c r="AA96" s="25"/>
      <c r="AB96" s="25"/>
    </row>
    <row r="97" spans="1:28" ht="12.75" customHeight="1" x14ac:dyDescent="0.2">
      <c r="A97" s="49">
        <v>39990</v>
      </c>
      <c r="B97" s="46" t="s">
        <v>1039</v>
      </c>
      <c r="C97" s="46" t="s">
        <v>861</v>
      </c>
      <c r="D97" s="46" t="s">
        <v>101</v>
      </c>
      <c r="E97" s="46" t="s">
        <v>90</v>
      </c>
      <c r="F97" s="47">
        <v>36100</v>
      </c>
      <c r="G97" s="53">
        <v>1998</v>
      </c>
      <c r="H97" s="49" t="s">
        <v>862</v>
      </c>
      <c r="I97" s="49" t="str">
        <f t="shared" si="3"/>
        <v>CA</v>
      </c>
      <c r="J97" s="49" t="str">
        <f t="shared" si="4"/>
        <v>MX</v>
      </c>
      <c r="K97" s="49" t="str">
        <f t="shared" si="5"/>
        <v>Pacific, Mexico</v>
      </c>
      <c r="L97" s="49" t="str">
        <f>INDEX('State '!$A$1:$C$62,MATCH($I97,'State '!$B:$B,0),3)</f>
        <v>Pacific</v>
      </c>
      <c r="M97" s="49" t="str">
        <f>INDEX('State '!$A$1:$C$62,MATCH($J97,'State '!$B:$B,0),3)</f>
        <v>Mexico</v>
      </c>
      <c r="N97" s="49"/>
      <c r="O97" s="78">
        <v>8.5</v>
      </c>
      <c r="P97" s="78">
        <v>30</v>
      </c>
      <c r="Q97" s="78">
        <v>25</v>
      </c>
      <c r="R97" s="53">
        <v>16</v>
      </c>
      <c r="S97" s="49" t="s">
        <v>92</v>
      </c>
      <c r="T97" s="49" t="s">
        <v>786</v>
      </c>
      <c r="U97" s="49" t="s">
        <v>144</v>
      </c>
      <c r="V97" s="49"/>
      <c r="W97" s="79"/>
      <c r="X97" s="79"/>
      <c r="Y97" s="79"/>
      <c r="Z97" s="25"/>
      <c r="AA97" s="25"/>
      <c r="AB97" s="25"/>
    </row>
    <row r="98" spans="1:28" ht="12.75" customHeight="1" x14ac:dyDescent="0.2">
      <c r="A98" s="49">
        <v>39990</v>
      </c>
      <c r="B98" s="46" t="s">
        <v>1040</v>
      </c>
      <c r="C98" s="46" t="s">
        <v>920</v>
      </c>
      <c r="D98" s="46" t="s">
        <v>161</v>
      </c>
      <c r="E98" s="46" t="s">
        <v>90</v>
      </c>
      <c r="F98" s="47">
        <v>36100</v>
      </c>
      <c r="G98" s="53">
        <v>1998</v>
      </c>
      <c r="H98" s="49" t="s">
        <v>349</v>
      </c>
      <c r="I98" s="49" t="str">
        <f t="shared" si="3"/>
        <v>AL</v>
      </c>
      <c r="J98" s="49" t="str">
        <f t="shared" si="4"/>
        <v>AL</v>
      </c>
      <c r="K98" s="49" t="str">
        <f t="shared" si="5"/>
        <v>South Central</v>
      </c>
      <c r="L98" s="49" t="str">
        <f>INDEX('State '!$A$1:$C$62,MATCH($I98,'State '!$B:$B,0),3)</f>
        <v>South Central</v>
      </c>
      <c r="M98" s="49" t="str">
        <f>INDEX('State '!$A$1:$C$62,MATCH($J98,'State '!$B:$B,0),3)</f>
        <v>South Central</v>
      </c>
      <c r="N98" s="49"/>
      <c r="O98" s="78">
        <v>4.2</v>
      </c>
      <c r="P98" s="78">
        <v>3.3</v>
      </c>
      <c r="Q98" s="78">
        <v>34.9</v>
      </c>
      <c r="R98" s="53">
        <v>30</v>
      </c>
      <c r="S98" s="49" t="s">
        <v>92</v>
      </c>
      <c r="T98" s="49" t="s">
        <v>93</v>
      </c>
      <c r="U98" s="49" t="s">
        <v>1041</v>
      </c>
      <c r="V98" s="49"/>
      <c r="W98" s="79"/>
      <c r="X98" s="79"/>
      <c r="Y98" s="79"/>
      <c r="Z98" s="25"/>
      <c r="AA98" s="25"/>
      <c r="AB98" s="25"/>
    </row>
    <row r="99" spans="1:28" ht="25.5" customHeight="1" x14ac:dyDescent="0.2">
      <c r="A99" s="49">
        <v>39990</v>
      </c>
      <c r="B99" s="46" t="s">
        <v>1042</v>
      </c>
      <c r="C99" s="46" t="s">
        <v>920</v>
      </c>
      <c r="D99" s="46" t="s">
        <v>89</v>
      </c>
      <c r="E99" s="46" t="s">
        <v>90</v>
      </c>
      <c r="F99" s="47">
        <v>36100</v>
      </c>
      <c r="G99" s="53">
        <v>1998</v>
      </c>
      <c r="H99" s="49" t="s">
        <v>1043</v>
      </c>
      <c r="I99" s="49" t="str">
        <f t="shared" si="3"/>
        <v>AL</v>
      </c>
      <c r="J99" s="49" t="str">
        <f t="shared" si="4"/>
        <v>GA</v>
      </c>
      <c r="K99" s="49" t="str">
        <f t="shared" si="5"/>
        <v>South Central, Midwest, Southeast</v>
      </c>
      <c r="L99" s="49" t="str">
        <f>INDEX('State '!$A$1:$C$62,MATCH($I99,'State '!$B:$B,0),3)</f>
        <v>South Central</v>
      </c>
      <c r="M99" s="49" t="str">
        <f>INDEX('State '!$A$1:$C$62,MATCH($J99,'State '!$B:$B,0),3)</f>
        <v>Southeast</v>
      </c>
      <c r="N99" s="49" t="s">
        <v>703</v>
      </c>
      <c r="O99" s="78">
        <v>52.2</v>
      </c>
      <c r="P99" s="78">
        <v>10</v>
      </c>
      <c r="Q99" s="78">
        <v>65</v>
      </c>
      <c r="R99" s="53" t="s">
        <v>1044</v>
      </c>
      <c r="S99" s="49" t="s">
        <v>92</v>
      </c>
      <c r="T99" s="49" t="s">
        <v>93</v>
      </c>
      <c r="U99" s="49" t="s">
        <v>1045</v>
      </c>
      <c r="V99" s="49"/>
      <c r="W99" s="79"/>
      <c r="X99" s="79"/>
      <c r="Y99" s="79"/>
      <c r="Z99" s="25"/>
      <c r="AA99" s="25"/>
      <c r="AB99" s="25"/>
    </row>
    <row r="100" spans="1:28" ht="12.75" customHeight="1" x14ac:dyDescent="0.2">
      <c r="A100" s="49">
        <v>39990</v>
      </c>
      <c r="B100" s="46" t="s">
        <v>1046</v>
      </c>
      <c r="C100" s="46" t="s">
        <v>178</v>
      </c>
      <c r="D100" s="46" t="s">
        <v>89</v>
      </c>
      <c r="E100" s="46" t="s">
        <v>90</v>
      </c>
      <c r="F100" s="47">
        <v>36100</v>
      </c>
      <c r="G100" s="53">
        <v>1998</v>
      </c>
      <c r="H100" s="49" t="s">
        <v>170</v>
      </c>
      <c r="I100" s="49" t="str">
        <f t="shared" si="3"/>
        <v>LA</v>
      </c>
      <c r="J100" s="49" t="str">
        <f t="shared" si="4"/>
        <v>LA</v>
      </c>
      <c r="K100" s="49" t="str">
        <f t="shared" si="5"/>
        <v>South Central</v>
      </c>
      <c r="L100" s="49" t="str">
        <f>INDEX('State '!$A$1:$C$62,MATCH($I100,'State '!$B:$B,0),3)</f>
        <v>South Central</v>
      </c>
      <c r="M100" s="49" t="str">
        <f>INDEX('State '!$A$1:$C$62,MATCH($J100,'State '!$B:$B,0),3)</f>
        <v>South Central</v>
      </c>
      <c r="N100" s="49"/>
      <c r="O100" s="78">
        <v>5.98</v>
      </c>
      <c r="P100" s="78"/>
      <c r="Q100" s="78">
        <v>115</v>
      </c>
      <c r="R100" s="53">
        <v>20</v>
      </c>
      <c r="S100" s="49" t="s">
        <v>92</v>
      </c>
      <c r="T100" s="49" t="s">
        <v>93</v>
      </c>
      <c r="U100" s="49" t="s">
        <v>1047</v>
      </c>
      <c r="V100" s="49"/>
      <c r="W100" s="79"/>
      <c r="X100" s="79"/>
      <c r="Y100" s="79"/>
      <c r="Z100" s="25"/>
      <c r="AA100" s="25"/>
      <c r="AB100" s="25"/>
    </row>
    <row r="101" spans="1:28" ht="12.75" customHeight="1" x14ac:dyDescent="0.2">
      <c r="A101" s="49">
        <v>39990</v>
      </c>
      <c r="B101" s="46" t="s">
        <v>1048</v>
      </c>
      <c r="C101" s="46" t="s">
        <v>553</v>
      </c>
      <c r="D101" s="46" t="s">
        <v>89</v>
      </c>
      <c r="E101" s="46" t="s">
        <v>90</v>
      </c>
      <c r="F101" s="47">
        <v>36100</v>
      </c>
      <c r="G101" s="53">
        <v>1998</v>
      </c>
      <c r="H101" s="49" t="s">
        <v>91</v>
      </c>
      <c r="I101" s="49" t="str">
        <f t="shared" si="3"/>
        <v>AL</v>
      </c>
      <c r="J101" s="49" t="str">
        <f t="shared" si="4"/>
        <v>GA</v>
      </c>
      <c r="K101" s="49" t="str">
        <f t="shared" si="5"/>
        <v>South Central, Southeast</v>
      </c>
      <c r="L101" s="49" t="str">
        <f>INDEX('State '!$A$1:$C$62,MATCH($I101,'State '!$B:$B,0),3)</f>
        <v>South Central</v>
      </c>
      <c r="M101" s="49" t="str">
        <f>INDEX('State '!$A$1:$C$62,MATCH($J101,'State '!$B:$B,0),3)</f>
        <v>Southeast</v>
      </c>
      <c r="N101" s="49"/>
      <c r="O101" s="78">
        <v>68</v>
      </c>
      <c r="P101" s="78">
        <v>16</v>
      </c>
      <c r="Q101" s="78">
        <v>87</v>
      </c>
      <c r="R101" s="53" t="s">
        <v>1049</v>
      </c>
      <c r="S101" s="49" t="s">
        <v>92</v>
      </c>
      <c r="T101" s="49" t="s">
        <v>93</v>
      </c>
      <c r="U101" s="49" t="s">
        <v>1050</v>
      </c>
      <c r="V101" s="49"/>
      <c r="W101" s="79"/>
      <c r="X101" s="79"/>
      <c r="Y101" s="79"/>
      <c r="Z101" s="25"/>
      <c r="AA101" s="25"/>
      <c r="AB101" s="25"/>
    </row>
    <row r="102" spans="1:28" ht="12.75" customHeight="1" x14ac:dyDescent="0.2">
      <c r="A102" s="49">
        <v>39990</v>
      </c>
      <c r="B102" s="46" t="s">
        <v>1051</v>
      </c>
      <c r="C102" s="46" t="s">
        <v>834</v>
      </c>
      <c r="D102" s="46" t="s">
        <v>866</v>
      </c>
      <c r="E102" s="46" t="s">
        <v>90</v>
      </c>
      <c r="F102" s="47">
        <v>36100</v>
      </c>
      <c r="G102" s="53">
        <v>1998</v>
      </c>
      <c r="H102" s="49" t="s">
        <v>420</v>
      </c>
      <c r="I102" s="49" t="str">
        <f t="shared" si="3"/>
        <v>MO</v>
      </c>
      <c r="J102" s="49" t="str">
        <f t="shared" si="4"/>
        <v>MO</v>
      </c>
      <c r="K102" s="49" t="str">
        <f t="shared" si="5"/>
        <v>Midwest</v>
      </c>
      <c r="L102" s="49" t="str">
        <f>INDEX('State '!$A$1:$C$62,MATCH($I102,'State '!$B:$B,0),3)</f>
        <v>Midwest</v>
      </c>
      <c r="M102" s="49" t="str">
        <f>INDEX('State '!$A$1:$C$62,MATCH($J102,'State '!$B:$B,0),3)</f>
        <v>Midwest</v>
      </c>
      <c r="N102" s="49"/>
      <c r="O102" s="78">
        <v>21</v>
      </c>
      <c r="P102" s="78">
        <v>200</v>
      </c>
      <c r="Q102" s="78">
        <v>28</v>
      </c>
      <c r="R102" s="53">
        <v>8</v>
      </c>
      <c r="S102" s="49" t="s">
        <v>105</v>
      </c>
      <c r="T102" s="49" t="s">
        <v>786</v>
      </c>
      <c r="U102" s="49" t="s">
        <v>144</v>
      </c>
      <c r="V102" s="49"/>
      <c r="W102" s="79"/>
      <c r="X102" s="79"/>
      <c r="Y102" s="79"/>
      <c r="Z102" s="25"/>
      <c r="AA102" s="25"/>
      <c r="AB102" s="25"/>
    </row>
    <row r="103" spans="1:28" ht="12.75" customHeight="1" x14ac:dyDescent="0.2">
      <c r="A103" s="49">
        <v>39990</v>
      </c>
      <c r="B103" s="46" t="s">
        <v>1052</v>
      </c>
      <c r="C103" s="46" t="s">
        <v>1053</v>
      </c>
      <c r="D103" s="46" t="s">
        <v>89</v>
      </c>
      <c r="E103" s="46" t="s">
        <v>90</v>
      </c>
      <c r="F103" s="47">
        <v>36114</v>
      </c>
      <c r="G103" s="48">
        <v>1998</v>
      </c>
      <c r="H103" s="49" t="s">
        <v>225</v>
      </c>
      <c r="I103" s="49" t="str">
        <f t="shared" si="3"/>
        <v>CO</v>
      </c>
      <c r="J103" s="49" t="str">
        <f t="shared" si="4"/>
        <v>CO</v>
      </c>
      <c r="K103" s="49" t="str">
        <f t="shared" si="5"/>
        <v>Mountain</v>
      </c>
      <c r="L103" s="49" t="str">
        <f>INDEX('State '!$A$1:$C$62,MATCH($I103,'State '!$B:$B,0),3)</f>
        <v>Mountain</v>
      </c>
      <c r="M103" s="49" t="str">
        <f>INDEX('State '!$A$1:$C$62,MATCH($J103,'State '!$B:$B,0),3)</f>
        <v>Mountain</v>
      </c>
      <c r="N103" s="49"/>
      <c r="O103" s="78">
        <v>25.1</v>
      </c>
      <c r="P103" s="78">
        <v>53</v>
      </c>
      <c r="Q103" s="78">
        <v>269</v>
      </c>
      <c r="R103" s="53">
        <v>24</v>
      </c>
      <c r="S103" s="49" t="s">
        <v>92</v>
      </c>
      <c r="T103" s="49" t="s">
        <v>93</v>
      </c>
      <c r="U103" s="49" t="s">
        <v>1054</v>
      </c>
      <c r="V103" s="49"/>
      <c r="W103" s="79"/>
      <c r="X103" s="79"/>
      <c r="Y103" s="79"/>
      <c r="Z103" s="25"/>
      <c r="AA103" s="25"/>
      <c r="AB103" s="25"/>
    </row>
    <row r="104" spans="1:28" ht="12.75" customHeight="1" x14ac:dyDescent="0.2">
      <c r="A104" s="49">
        <v>39990</v>
      </c>
      <c r="B104" s="46" t="s">
        <v>1055</v>
      </c>
      <c r="C104" s="46" t="s">
        <v>465</v>
      </c>
      <c r="D104" s="46" t="s">
        <v>89</v>
      </c>
      <c r="E104" s="46" t="s">
        <v>90</v>
      </c>
      <c r="F104" s="47">
        <v>36114</v>
      </c>
      <c r="G104" s="48">
        <v>1998</v>
      </c>
      <c r="H104" s="49" t="s">
        <v>809</v>
      </c>
      <c r="I104" s="49" t="str">
        <f t="shared" si="3"/>
        <v>MN</v>
      </c>
      <c r="J104" s="49" t="str">
        <f t="shared" si="4"/>
        <v>MN</v>
      </c>
      <c r="K104" s="49" t="str">
        <f t="shared" si="5"/>
        <v>Midwest</v>
      </c>
      <c r="L104" s="49" t="str">
        <f>INDEX('State '!$A$1:$C$62,MATCH($I104,'State '!$B:$B,0),3)</f>
        <v>Midwest</v>
      </c>
      <c r="M104" s="49" t="str">
        <f>INDEX('State '!$A$1:$C$62,MATCH($J104,'State '!$B:$B,0),3)</f>
        <v>Midwest</v>
      </c>
      <c r="N104" s="49"/>
      <c r="O104" s="78">
        <v>20</v>
      </c>
      <c r="P104" s="78">
        <v>5</v>
      </c>
      <c r="Q104" s="78">
        <v>32</v>
      </c>
      <c r="R104" s="53"/>
      <c r="S104" s="49" t="s">
        <v>92</v>
      </c>
      <c r="T104" s="49" t="s">
        <v>93</v>
      </c>
      <c r="U104" s="49" t="s">
        <v>918</v>
      </c>
      <c r="V104" s="49"/>
      <c r="W104" s="79"/>
      <c r="X104" s="79"/>
      <c r="Y104" s="79"/>
      <c r="Z104" s="25"/>
      <c r="AA104" s="25"/>
      <c r="AB104" s="25"/>
    </row>
    <row r="105" spans="1:28" ht="12.75" customHeight="1" x14ac:dyDescent="0.2">
      <c r="A105" s="49">
        <v>39990</v>
      </c>
      <c r="B105" s="55" t="s">
        <v>1056</v>
      </c>
      <c r="C105" s="55" t="s">
        <v>240</v>
      </c>
      <c r="D105" s="55" t="s">
        <v>89</v>
      </c>
      <c r="E105" s="46" t="s">
        <v>90</v>
      </c>
      <c r="F105" s="47">
        <v>36119</v>
      </c>
      <c r="G105" s="53">
        <v>1998</v>
      </c>
      <c r="H105" s="49" t="s">
        <v>642</v>
      </c>
      <c r="I105" s="49" t="str">
        <f t="shared" si="3"/>
        <v>MA</v>
      </c>
      <c r="J105" s="49" t="str">
        <f t="shared" si="4"/>
        <v>MA</v>
      </c>
      <c r="K105" s="49" t="str">
        <f t="shared" si="5"/>
        <v>Northeast</v>
      </c>
      <c r="L105" s="49" t="str">
        <f>INDEX('State '!$A$1:$C$62,MATCH($I105,'State '!$B:$B,0),3)</f>
        <v>Northeast</v>
      </c>
      <c r="M105" s="49" t="str">
        <f>INDEX('State '!$A$1:$C$62,MATCH($J105,'State '!$B:$B,0),3)</f>
        <v>Northeast</v>
      </c>
      <c r="N105" s="49"/>
      <c r="O105" s="78">
        <v>33.44</v>
      </c>
      <c r="P105" s="78">
        <v>7.54</v>
      </c>
      <c r="Q105" s="53">
        <v>55</v>
      </c>
      <c r="R105" s="53">
        <v>20</v>
      </c>
      <c r="S105" s="49" t="s">
        <v>92</v>
      </c>
      <c r="T105" s="49" t="s">
        <v>93</v>
      </c>
      <c r="U105" s="49" t="s">
        <v>1057</v>
      </c>
      <c r="V105" s="49"/>
      <c r="W105" s="79"/>
      <c r="X105" s="79"/>
      <c r="Y105" s="79"/>
      <c r="Z105" s="25"/>
      <c r="AA105" s="25"/>
      <c r="AB105" s="25"/>
    </row>
    <row r="106" spans="1:28" ht="12.75" customHeight="1" x14ac:dyDescent="0.2">
      <c r="A106" s="49">
        <v>39990</v>
      </c>
      <c r="B106" s="46" t="s">
        <v>1058</v>
      </c>
      <c r="C106" s="46" t="s">
        <v>850</v>
      </c>
      <c r="D106" s="46" t="s">
        <v>89</v>
      </c>
      <c r="E106" s="46" t="s">
        <v>90</v>
      </c>
      <c r="F106" s="47">
        <v>36124</v>
      </c>
      <c r="G106" s="48">
        <v>1998</v>
      </c>
      <c r="H106" s="49" t="s">
        <v>851</v>
      </c>
      <c r="I106" s="49" t="str">
        <f t="shared" si="3"/>
        <v>DE</v>
      </c>
      <c r="J106" s="49" t="str">
        <f t="shared" si="4"/>
        <v>MD</v>
      </c>
      <c r="K106" s="49" t="str">
        <f t="shared" si="5"/>
        <v>Northeast</v>
      </c>
      <c r="L106" s="49" t="str">
        <f>INDEX('State '!$A$1:$C$62,MATCH($I106,'State '!$B:$B,0),3)</f>
        <v>Northeast</v>
      </c>
      <c r="M106" s="49" t="str">
        <f>INDEX('State '!$A$1:$C$62,MATCH($J106,'State '!$B:$B,0),3)</f>
        <v>Northeast</v>
      </c>
      <c r="N106" s="49"/>
      <c r="O106" s="78">
        <v>0.84</v>
      </c>
      <c r="P106" s="78">
        <v>1.2</v>
      </c>
      <c r="Q106" s="78">
        <v>2.5</v>
      </c>
      <c r="R106" s="53">
        <v>16</v>
      </c>
      <c r="S106" s="49" t="s">
        <v>92</v>
      </c>
      <c r="T106" s="49" t="s">
        <v>93</v>
      </c>
      <c r="U106" s="49" t="s">
        <v>1059</v>
      </c>
      <c r="V106" s="49"/>
      <c r="W106" s="79"/>
      <c r="X106" s="79"/>
      <c r="Y106" s="79"/>
      <c r="Z106" s="25"/>
      <c r="AA106" s="25"/>
      <c r="AB106" s="25"/>
    </row>
    <row r="107" spans="1:28" ht="12.75" customHeight="1" x14ac:dyDescent="0.2">
      <c r="A107" s="49">
        <v>39990</v>
      </c>
      <c r="B107" s="46" t="s">
        <v>1060</v>
      </c>
      <c r="C107" s="46" t="s">
        <v>950</v>
      </c>
      <c r="D107" s="46" t="s">
        <v>89</v>
      </c>
      <c r="E107" s="46" t="s">
        <v>90</v>
      </c>
      <c r="F107" s="47">
        <v>36124</v>
      </c>
      <c r="G107" s="48">
        <v>1998</v>
      </c>
      <c r="H107" s="49" t="s">
        <v>1061</v>
      </c>
      <c r="I107" s="49" t="str">
        <f t="shared" si="3"/>
        <v>AL</v>
      </c>
      <c r="J107" s="49" t="str">
        <f t="shared" si="4"/>
        <v>FL</v>
      </c>
      <c r="K107" s="49" t="str">
        <f t="shared" si="5"/>
        <v>South Central, Southeast</v>
      </c>
      <c r="L107" s="49" t="str">
        <f>INDEX('State '!$A$1:$C$62,MATCH($I107,'State '!$B:$B,0),3)</f>
        <v>South Central</v>
      </c>
      <c r="M107" s="49" t="str">
        <f>INDEX('State '!$A$1:$C$62,MATCH($J107,'State '!$B:$B,0),3)</f>
        <v>Southeast</v>
      </c>
      <c r="N107" s="49"/>
      <c r="O107" s="78">
        <v>0.6</v>
      </c>
      <c r="P107" s="78">
        <v>5</v>
      </c>
      <c r="Q107" s="78">
        <v>25</v>
      </c>
      <c r="R107" s="53">
        <v>10</v>
      </c>
      <c r="S107" s="49" t="s">
        <v>92</v>
      </c>
      <c r="T107" s="49" t="s">
        <v>93</v>
      </c>
      <c r="U107" s="49" t="s">
        <v>1062</v>
      </c>
      <c r="V107" s="49"/>
      <c r="W107" s="79"/>
      <c r="X107" s="79"/>
      <c r="Y107" s="79"/>
      <c r="Z107" s="25"/>
      <c r="AA107" s="25"/>
      <c r="AB107" s="25"/>
    </row>
    <row r="108" spans="1:28" ht="12.75" customHeight="1" x14ac:dyDescent="0.2">
      <c r="A108" s="49">
        <v>39990</v>
      </c>
      <c r="B108" s="55" t="s">
        <v>1063</v>
      </c>
      <c r="C108" s="55" t="s">
        <v>1064</v>
      </c>
      <c r="D108" s="55" t="s">
        <v>161</v>
      </c>
      <c r="E108" s="46" t="s">
        <v>90</v>
      </c>
      <c r="F108" s="47">
        <v>36130</v>
      </c>
      <c r="G108" s="48">
        <v>1998</v>
      </c>
      <c r="H108" s="49" t="s">
        <v>349</v>
      </c>
      <c r="I108" s="49" t="str">
        <f t="shared" si="3"/>
        <v>AL</v>
      </c>
      <c r="J108" s="49" t="str">
        <f t="shared" si="4"/>
        <v>AL</v>
      </c>
      <c r="K108" s="49" t="str">
        <f t="shared" si="5"/>
        <v>South Central</v>
      </c>
      <c r="L108" s="49" t="str">
        <f>INDEX('State '!$A$1:$C$62,MATCH($I108,'State '!$B:$B,0),3)</f>
        <v>South Central</v>
      </c>
      <c r="M108" s="49" t="str">
        <f>INDEX('State '!$A$1:$C$62,MATCH($J108,'State '!$B:$B,0),3)</f>
        <v>South Central</v>
      </c>
      <c r="N108" s="49"/>
      <c r="O108" s="78">
        <v>0.77</v>
      </c>
      <c r="P108" s="78">
        <v>1</v>
      </c>
      <c r="Q108" s="53">
        <v>62</v>
      </c>
      <c r="R108" s="53">
        <v>12</v>
      </c>
      <c r="S108" s="49" t="s">
        <v>92</v>
      </c>
      <c r="T108" s="49" t="s">
        <v>93</v>
      </c>
      <c r="U108" s="49" t="s">
        <v>1065</v>
      </c>
      <c r="V108" s="49"/>
      <c r="W108" s="79"/>
      <c r="X108" s="79"/>
      <c r="Y108" s="79"/>
      <c r="Z108" s="25"/>
      <c r="AA108" s="25"/>
      <c r="AB108" s="25"/>
    </row>
    <row r="109" spans="1:28" ht="12.75" customHeight="1" x14ac:dyDescent="0.2">
      <c r="A109" s="49">
        <v>39990</v>
      </c>
      <c r="B109" s="46" t="s">
        <v>1066</v>
      </c>
      <c r="C109" s="46" t="s">
        <v>553</v>
      </c>
      <c r="D109" s="46" t="s">
        <v>89</v>
      </c>
      <c r="E109" s="46" t="s">
        <v>90</v>
      </c>
      <c r="F109" s="47">
        <v>36130</v>
      </c>
      <c r="G109" s="53">
        <v>1998</v>
      </c>
      <c r="H109" s="49" t="s">
        <v>893</v>
      </c>
      <c r="I109" s="49" t="str">
        <f t="shared" si="3"/>
        <v>SC</v>
      </c>
      <c r="J109" s="49" t="str">
        <f t="shared" si="4"/>
        <v>SC</v>
      </c>
      <c r="K109" s="49" t="str">
        <f t="shared" si="5"/>
        <v>Southeast</v>
      </c>
      <c r="L109" s="49" t="str">
        <f>INDEX('State '!$A$1:$C$62,MATCH($I109,'State '!$B:$B,0),3)</f>
        <v>Southeast</v>
      </c>
      <c r="M109" s="49" t="str">
        <f>INDEX('State '!$A$1:$C$62,MATCH($J109,'State '!$B:$B,0),3)</f>
        <v>Southeast</v>
      </c>
      <c r="N109" s="49"/>
      <c r="O109" s="78"/>
      <c r="P109" s="78">
        <v>2</v>
      </c>
      <c r="Q109" s="78">
        <v>4</v>
      </c>
      <c r="R109" s="53">
        <v>4</v>
      </c>
      <c r="S109" s="49" t="s">
        <v>92</v>
      </c>
      <c r="T109" s="49" t="s">
        <v>93</v>
      </c>
      <c r="U109" s="49" t="s">
        <v>1067</v>
      </c>
      <c r="V109" s="49"/>
      <c r="W109" s="79"/>
      <c r="X109" s="79"/>
      <c r="Y109" s="79"/>
      <c r="Z109" s="25"/>
      <c r="AA109" s="25"/>
      <c r="AB109" s="25"/>
    </row>
    <row r="110" spans="1:28" ht="12.75" customHeight="1" x14ac:dyDescent="0.2">
      <c r="A110" s="49">
        <v>39990</v>
      </c>
      <c r="B110" s="46" t="s">
        <v>1068</v>
      </c>
      <c r="C110" s="46" t="s">
        <v>1069</v>
      </c>
      <c r="D110" s="46" t="s">
        <v>89</v>
      </c>
      <c r="E110" s="46" t="s">
        <v>90</v>
      </c>
      <c r="F110" s="47">
        <v>36151</v>
      </c>
      <c r="G110" s="53">
        <v>1998</v>
      </c>
      <c r="H110" s="49" t="s">
        <v>1070</v>
      </c>
      <c r="I110" s="49" t="str">
        <f t="shared" si="3"/>
        <v>IA</v>
      </c>
      <c r="J110" s="49" t="str">
        <f t="shared" si="4"/>
        <v>IA</v>
      </c>
      <c r="K110" s="49" t="str">
        <f t="shared" si="5"/>
        <v>Midwest</v>
      </c>
      <c r="L110" s="49" t="str">
        <f>INDEX('State '!$A$1:$C$62,MATCH($I110,'State '!$B:$B,0),3)</f>
        <v>Midwest</v>
      </c>
      <c r="M110" s="49" t="str">
        <f>INDEX('State '!$A$1:$C$62,MATCH($J110,'State '!$B:$B,0),3)</f>
        <v>Midwest</v>
      </c>
      <c r="N110" s="49"/>
      <c r="O110" s="78"/>
      <c r="P110" s="78">
        <v>142</v>
      </c>
      <c r="Q110" s="78">
        <v>260</v>
      </c>
      <c r="R110" s="53"/>
      <c r="S110" s="49" t="s">
        <v>92</v>
      </c>
      <c r="T110" s="49" t="s">
        <v>93</v>
      </c>
      <c r="U110" s="49" t="s">
        <v>1071</v>
      </c>
      <c r="V110" s="49"/>
      <c r="W110" s="79"/>
      <c r="X110" s="79"/>
      <c r="Y110" s="79"/>
      <c r="Z110" s="25"/>
      <c r="AA110" s="25"/>
      <c r="AB110" s="25"/>
    </row>
    <row r="111" spans="1:28" s="66" customFormat="1" ht="12.75" customHeight="1" x14ac:dyDescent="0.2">
      <c r="A111" s="49">
        <v>39990</v>
      </c>
      <c r="B111" s="55" t="s">
        <v>1072</v>
      </c>
      <c r="C111" s="55" t="s">
        <v>1069</v>
      </c>
      <c r="D111" s="55" t="s">
        <v>89</v>
      </c>
      <c r="E111" s="46" t="s">
        <v>90</v>
      </c>
      <c r="F111" s="47">
        <v>36151</v>
      </c>
      <c r="G111" s="53">
        <v>1998</v>
      </c>
      <c r="H111" s="49" t="s">
        <v>806</v>
      </c>
      <c r="I111" s="49" t="str">
        <f t="shared" si="3"/>
        <v>IA</v>
      </c>
      <c r="J111" s="49" t="str">
        <f t="shared" si="4"/>
        <v>IL</v>
      </c>
      <c r="K111" s="49" t="str">
        <f t="shared" si="5"/>
        <v>Midwest</v>
      </c>
      <c r="L111" s="49" t="str">
        <f>INDEX('State '!$A$1:$C$62,MATCH($I111,'State '!$B:$B,0),3)</f>
        <v>Midwest</v>
      </c>
      <c r="M111" s="49" t="str">
        <f>INDEX('State '!$A$1:$C$62,MATCH($J111,'State '!$B:$B,0),3)</f>
        <v>Midwest</v>
      </c>
      <c r="N111" s="49"/>
      <c r="O111" s="78"/>
      <c r="P111" s="78">
        <v>200</v>
      </c>
      <c r="Q111" s="53">
        <v>650</v>
      </c>
      <c r="R111" s="53">
        <v>30</v>
      </c>
      <c r="S111" s="49" t="s">
        <v>92</v>
      </c>
      <c r="T111" s="49" t="s">
        <v>93</v>
      </c>
      <c r="U111" s="49" t="s">
        <v>1073</v>
      </c>
      <c r="V111" s="49"/>
      <c r="W111" s="79"/>
      <c r="X111" s="79"/>
      <c r="Y111" s="79"/>
    </row>
    <row r="112" spans="1:28" ht="12.75" customHeight="1" x14ac:dyDescent="0.2">
      <c r="A112" s="49">
        <v>39990</v>
      </c>
      <c r="B112" s="46" t="s">
        <v>1074</v>
      </c>
      <c r="C112" s="46" t="s">
        <v>1069</v>
      </c>
      <c r="D112" s="46" t="s">
        <v>89</v>
      </c>
      <c r="E112" s="46" t="s">
        <v>90</v>
      </c>
      <c r="F112" s="47">
        <v>36151</v>
      </c>
      <c r="G112" s="53">
        <v>1998</v>
      </c>
      <c r="H112" s="49" t="s">
        <v>1075</v>
      </c>
      <c r="I112" s="49" t="str">
        <f t="shared" si="3"/>
        <v>SK</v>
      </c>
      <c r="J112" s="49" t="str">
        <f t="shared" si="4"/>
        <v>IA</v>
      </c>
      <c r="K112" s="49" t="str">
        <f t="shared" si="5"/>
        <v>Canada, Mountain, Midwest</v>
      </c>
      <c r="L112" s="49" t="str">
        <f>INDEX('State '!$A$1:$C$62,MATCH($I112,'State '!$B:$B,0),3)</f>
        <v>Canada</v>
      </c>
      <c r="M112" s="49" t="str">
        <f>INDEX('State '!$A$1:$C$62,MATCH($J112,'State '!$B:$B,0),3)</f>
        <v>Midwest</v>
      </c>
      <c r="N112" s="49" t="s">
        <v>831</v>
      </c>
      <c r="O112" s="78">
        <v>870</v>
      </c>
      <c r="P112" s="78">
        <v>243</v>
      </c>
      <c r="Q112" s="78">
        <v>700</v>
      </c>
      <c r="R112" s="53" t="s">
        <v>417</v>
      </c>
      <c r="S112" s="49" t="s">
        <v>92</v>
      </c>
      <c r="T112" s="49" t="s">
        <v>93</v>
      </c>
      <c r="U112" s="49" t="s">
        <v>1076</v>
      </c>
      <c r="V112" s="49"/>
      <c r="W112" s="79"/>
      <c r="X112" s="79"/>
      <c r="Y112" s="79"/>
      <c r="Z112" s="25"/>
      <c r="AA112" s="25"/>
      <c r="AB112" s="25"/>
    </row>
    <row r="113" spans="1:25" ht="12.75" customHeight="1" x14ac:dyDescent="0.2">
      <c r="A113" s="49">
        <v>39990</v>
      </c>
      <c r="B113" s="46" t="s">
        <v>1077</v>
      </c>
      <c r="C113" s="46" t="s">
        <v>1078</v>
      </c>
      <c r="D113" s="46" t="s">
        <v>161</v>
      </c>
      <c r="E113" s="46" t="s">
        <v>90</v>
      </c>
      <c r="F113" s="47">
        <v>36153</v>
      </c>
      <c r="G113" s="53">
        <v>1998</v>
      </c>
      <c r="H113" s="49" t="s">
        <v>1079</v>
      </c>
      <c r="I113" s="49" t="str">
        <f t="shared" si="3"/>
        <v>TN</v>
      </c>
      <c r="J113" s="49" t="str">
        <f t="shared" si="4"/>
        <v>AL</v>
      </c>
      <c r="K113" s="49" t="str">
        <f t="shared" si="5"/>
        <v>Midwest, South Central</v>
      </c>
      <c r="L113" s="49" t="str">
        <f>INDEX('State '!$A$1:$C$62,MATCH($I113,'State '!$B:$B,0),3)</f>
        <v>Midwest</v>
      </c>
      <c r="M113" s="49" t="str">
        <f>INDEX('State '!$A$1:$C$62,MATCH($J113,'State '!$B:$B,0),3)</f>
        <v>South Central</v>
      </c>
      <c r="N113" s="49"/>
      <c r="O113" s="78">
        <v>4</v>
      </c>
      <c r="P113" s="78">
        <v>15</v>
      </c>
      <c r="Q113" s="78">
        <v>20.6</v>
      </c>
      <c r="R113" s="53">
        <v>10</v>
      </c>
      <c r="S113" s="49" t="s">
        <v>92</v>
      </c>
      <c r="T113" s="49" t="s">
        <v>93</v>
      </c>
      <c r="U113" s="49" t="s">
        <v>1080</v>
      </c>
      <c r="V113" s="49"/>
      <c r="W113" s="79"/>
      <c r="X113" s="79"/>
      <c r="Y113" s="79"/>
    </row>
    <row r="114" spans="1:25" s="84" customFormat="1" ht="12.75" customHeight="1" x14ac:dyDescent="0.2">
      <c r="A114" s="49">
        <v>39990</v>
      </c>
      <c r="B114" s="46" t="s">
        <v>1081</v>
      </c>
      <c r="C114" s="46" t="s">
        <v>277</v>
      </c>
      <c r="D114" s="46" t="s">
        <v>161</v>
      </c>
      <c r="E114" s="46" t="s">
        <v>90</v>
      </c>
      <c r="F114" s="47">
        <v>36158</v>
      </c>
      <c r="G114" s="48">
        <v>1998</v>
      </c>
      <c r="H114" s="49" t="s">
        <v>170</v>
      </c>
      <c r="I114" s="49" t="str">
        <f t="shared" si="3"/>
        <v>LA</v>
      </c>
      <c r="J114" s="49" t="str">
        <f t="shared" si="4"/>
        <v>LA</v>
      </c>
      <c r="K114" s="49" t="str">
        <f t="shared" si="5"/>
        <v>South Central</v>
      </c>
      <c r="L114" s="49" t="str">
        <f>INDEX('State '!$A$1:$C$62,MATCH($I114,'State '!$B:$B,0),3)</f>
        <v>South Central</v>
      </c>
      <c r="M114" s="49" t="str">
        <f>INDEX('State '!$A$1:$C$62,MATCH($J114,'State '!$B:$B,0),3)</f>
        <v>South Central</v>
      </c>
      <c r="N114" s="49"/>
      <c r="O114" s="78"/>
      <c r="P114" s="78">
        <v>9</v>
      </c>
      <c r="Q114" s="78">
        <v>98</v>
      </c>
      <c r="R114" s="53">
        <v>16</v>
      </c>
      <c r="S114" s="49" t="s">
        <v>92</v>
      </c>
      <c r="T114" s="49" t="s">
        <v>93</v>
      </c>
      <c r="U114" s="49" t="s">
        <v>1082</v>
      </c>
      <c r="V114" s="49"/>
      <c r="W114" s="79"/>
      <c r="X114" s="79"/>
      <c r="Y114" s="79"/>
    </row>
    <row r="115" spans="1:25" ht="12.75" customHeight="1" x14ac:dyDescent="0.2">
      <c r="A115" s="49">
        <v>39990</v>
      </c>
      <c r="B115" s="46" t="s">
        <v>1083</v>
      </c>
      <c r="C115" s="46" t="s">
        <v>124</v>
      </c>
      <c r="D115" s="46" t="s">
        <v>89</v>
      </c>
      <c r="E115" s="46" t="s">
        <v>90</v>
      </c>
      <c r="F115" s="47">
        <v>36159</v>
      </c>
      <c r="G115" s="53">
        <v>1998</v>
      </c>
      <c r="H115" s="49" t="s">
        <v>1084</v>
      </c>
      <c r="I115" s="49" t="str">
        <f t="shared" si="3"/>
        <v>IN</v>
      </c>
      <c r="J115" s="49" t="str">
        <f t="shared" si="4"/>
        <v>OH</v>
      </c>
      <c r="K115" s="49" t="str">
        <f t="shared" si="5"/>
        <v>Midwest, Northeast</v>
      </c>
      <c r="L115" s="49" t="str">
        <f>INDEX('State '!$A$1:$C$62,MATCH($I115,'State '!$B:$B,0),3)</f>
        <v>Midwest</v>
      </c>
      <c r="M115" s="49" t="str">
        <f>INDEX('State '!$A$1:$C$62,MATCH($J115,'State '!$B:$B,0),3)</f>
        <v>Northeast</v>
      </c>
      <c r="N115" s="49"/>
      <c r="O115" s="78">
        <v>31.3</v>
      </c>
      <c r="P115" s="78">
        <v>114</v>
      </c>
      <c r="Q115" s="78">
        <v>305</v>
      </c>
      <c r="R115" s="53">
        <v>36</v>
      </c>
      <c r="S115" s="49" t="s">
        <v>92</v>
      </c>
      <c r="T115" s="49" t="s">
        <v>93</v>
      </c>
      <c r="U115" s="49" t="s">
        <v>1085</v>
      </c>
      <c r="V115" s="49"/>
      <c r="W115" s="79"/>
      <c r="X115" s="79"/>
      <c r="Y115" s="79"/>
    </row>
    <row r="116" spans="1:25" ht="12.75" customHeight="1" x14ac:dyDescent="0.2">
      <c r="A116" s="49">
        <v>39990</v>
      </c>
      <c r="B116" s="46" t="s">
        <v>1086</v>
      </c>
      <c r="C116" s="46" t="s">
        <v>1087</v>
      </c>
      <c r="D116" s="46" t="s">
        <v>101</v>
      </c>
      <c r="E116" s="46" t="s">
        <v>90</v>
      </c>
      <c r="F116" s="47">
        <v>36153</v>
      </c>
      <c r="G116" s="53">
        <v>1999</v>
      </c>
      <c r="H116" s="49" t="s">
        <v>1088</v>
      </c>
      <c r="I116" s="49" t="str">
        <f t="shared" si="3"/>
        <v>ME</v>
      </c>
      <c r="J116" s="49" t="str">
        <f t="shared" si="4"/>
        <v>MA</v>
      </c>
      <c r="K116" s="49" t="str">
        <f t="shared" si="5"/>
        <v>Northeast</v>
      </c>
      <c r="L116" s="49" t="str">
        <f>INDEX('State '!$A$1:$C$62,MATCH($I116,'State '!$B:$B,0),3)</f>
        <v>Northeast</v>
      </c>
      <c r="M116" s="49" t="str">
        <f>INDEX('State '!$A$1:$C$62,MATCH($J116,'State '!$B:$B,0),3)</f>
        <v>Northeast</v>
      </c>
      <c r="N116" s="49"/>
      <c r="O116" s="78">
        <v>175</v>
      </c>
      <c r="P116" s="78">
        <v>100</v>
      </c>
      <c r="Q116" s="78">
        <v>631.79999999999995</v>
      </c>
      <c r="R116" s="53">
        <v>30</v>
      </c>
      <c r="S116" s="49" t="s">
        <v>92</v>
      </c>
      <c r="T116" s="49" t="s">
        <v>93</v>
      </c>
      <c r="U116" s="49" t="s">
        <v>1089</v>
      </c>
      <c r="V116" s="49"/>
      <c r="W116" s="79"/>
      <c r="X116" s="79"/>
      <c r="Y116" s="79"/>
    </row>
    <row r="117" spans="1:25" ht="96" customHeight="1" x14ac:dyDescent="0.2">
      <c r="A117" s="45">
        <v>39990</v>
      </c>
      <c r="B117" s="46" t="s">
        <v>1090</v>
      </c>
      <c r="C117" s="46" t="s">
        <v>488</v>
      </c>
      <c r="D117" s="46" t="s">
        <v>161</v>
      </c>
      <c r="E117" s="46" t="s">
        <v>90</v>
      </c>
      <c r="F117" s="47">
        <v>36161</v>
      </c>
      <c r="G117" s="48">
        <v>1999</v>
      </c>
      <c r="H117" s="49" t="s">
        <v>642</v>
      </c>
      <c r="I117" s="49" t="str">
        <f t="shared" si="3"/>
        <v>MA</v>
      </c>
      <c r="J117" s="49" t="str">
        <f t="shared" si="4"/>
        <v>MA</v>
      </c>
      <c r="K117" s="49" t="str">
        <f t="shared" si="5"/>
        <v>Northeast</v>
      </c>
      <c r="L117" s="49" t="str">
        <f>INDEX('State '!$A$1:$C$62,MATCH($I117,'State '!$B:$B,0),3)</f>
        <v>Northeast</v>
      </c>
      <c r="M117" s="49" t="str">
        <f>INDEX('State '!$A$1:$C$62,MATCH($J117,'State '!$B:$B,0),3)</f>
        <v>Northeast</v>
      </c>
      <c r="N117" s="49"/>
      <c r="O117" s="78">
        <v>4.7</v>
      </c>
      <c r="P117" s="78">
        <v>2</v>
      </c>
      <c r="Q117" s="78">
        <v>32</v>
      </c>
      <c r="R117" s="53">
        <v>14</v>
      </c>
      <c r="S117" s="49" t="s">
        <v>92</v>
      </c>
      <c r="T117" s="49" t="s">
        <v>93</v>
      </c>
      <c r="U117" s="49" t="s">
        <v>1091</v>
      </c>
      <c r="V117" s="49"/>
      <c r="W117" s="79"/>
      <c r="X117" s="79"/>
      <c r="Y117" s="79"/>
    </row>
    <row r="118" spans="1:25" ht="12.75" customHeight="1" x14ac:dyDescent="0.2">
      <c r="A118" s="49">
        <v>39990</v>
      </c>
      <c r="B118" s="55" t="s">
        <v>1092</v>
      </c>
      <c r="C118" s="46" t="s">
        <v>1093</v>
      </c>
      <c r="D118" s="55" t="s">
        <v>101</v>
      </c>
      <c r="E118" s="46" t="s">
        <v>90</v>
      </c>
      <c r="F118" s="47">
        <v>36206</v>
      </c>
      <c r="G118" s="53">
        <v>1999</v>
      </c>
      <c r="H118" s="49" t="s">
        <v>1094</v>
      </c>
      <c r="I118" s="49" t="str">
        <f t="shared" si="3"/>
        <v>QU</v>
      </c>
      <c r="J118" s="49" t="str">
        <f t="shared" si="4"/>
        <v>ME</v>
      </c>
      <c r="K118" s="49" t="str">
        <f t="shared" si="5"/>
        <v>Canada, Northeast</v>
      </c>
      <c r="L118" s="49" t="str">
        <f>INDEX('State '!$A$1:$C$62,MATCH($I118,'State '!$B:$B,0),3)</f>
        <v>Canada</v>
      </c>
      <c r="M118" s="49" t="str">
        <f>INDEX('State '!$A$1:$C$62,MATCH($J118,'State '!$B:$B,0),3)</f>
        <v>Northeast</v>
      </c>
      <c r="N118" s="49"/>
      <c r="O118" s="78">
        <v>302.89999999999998</v>
      </c>
      <c r="P118" s="78">
        <v>271</v>
      </c>
      <c r="Q118" s="53">
        <v>178</v>
      </c>
      <c r="R118" s="53">
        <v>24</v>
      </c>
      <c r="S118" s="49" t="s">
        <v>92</v>
      </c>
      <c r="T118" s="49" t="s">
        <v>93</v>
      </c>
      <c r="U118" s="49" t="s">
        <v>1095</v>
      </c>
      <c r="V118" s="49"/>
      <c r="W118" s="79"/>
      <c r="X118" s="79"/>
      <c r="Y118" s="79"/>
    </row>
    <row r="119" spans="1:25" ht="12.75" customHeight="1" x14ac:dyDescent="0.2">
      <c r="A119" s="45">
        <v>39990</v>
      </c>
      <c r="B119" s="46" t="s">
        <v>1096</v>
      </c>
      <c r="C119" s="46" t="s">
        <v>839</v>
      </c>
      <c r="D119" s="46" t="s">
        <v>89</v>
      </c>
      <c r="E119" s="46" t="s">
        <v>90</v>
      </c>
      <c r="F119" s="47">
        <v>36206</v>
      </c>
      <c r="G119" s="53">
        <v>1999</v>
      </c>
      <c r="H119" s="49" t="s">
        <v>225</v>
      </c>
      <c r="I119" s="49" t="str">
        <f t="shared" si="3"/>
        <v>CO</v>
      </c>
      <c r="J119" s="49" t="str">
        <f t="shared" si="4"/>
        <v>CO</v>
      </c>
      <c r="K119" s="49" t="str">
        <f t="shared" si="5"/>
        <v>Mountain</v>
      </c>
      <c r="L119" s="49" t="str">
        <f>INDEX('State '!$A$1:$C$62,MATCH($I119,'State '!$B:$B,0),3)</f>
        <v>Mountain</v>
      </c>
      <c r="M119" s="49" t="str">
        <f>INDEX('State '!$A$1:$C$62,MATCH($J119,'State '!$B:$B,0),3)</f>
        <v>Mountain</v>
      </c>
      <c r="N119" s="49"/>
      <c r="O119" s="78">
        <v>4.25</v>
      </c>
      <c r="P119" s="78">
        <v>5.3</v>
      </c>
      <c r="Q119" s="78">
        <v>156.69999999999999</v>
      </c>
      <c r="R119" s="53">
        <v>22</v>
      </c>
      <c r="S119" s="49" t="s">
        <v>92</v>
      </c>
      <c r="T119" s="49" t="s">
        <v>93</v>
      </c>
      <c r="U119" s="49" t="s">
        <v>1097</v>
      </c>
      <c r="V119" s="49"/>
      <c r="W119" s="79"/>
      <c r="X119" s="79"/>
      <c r="Y119" s="79"/>
    </row>
    <row r="120" spans="1:25" ht="12.75" customHeight="1" x14ac:dyDescent="0.2">
      <c r="A120" s="45">
        <v>39990</v>
      </c>
      <c r="B120" s="46" t="s">
        <v>1098</v>
      </c>
      <c r="C120" s="46" t="s">
        <v>839</v>
      </c>
      <c r="D120" s="46" t="s">
        <v>89</v>
      </c>
      <c r="E120" s="46" t="s">
        <v>90</v>
      </c>
      <c r="F120" s="47">
        <v>36206</v>
      </c>
      <c r="G120" s="53">
        <v>1999</v>
      </c>
      <c r="H120" s="49" t="s">
        <v>225</v>
      </c>
      <c r="I120" s="49" t="str">
        <f t="shared" si="3"/>
        <v>CO</v>
      </c>
      <c r="J120" s="49" t="str">
        <f t="shared" si="4"/>
        <v>CO</v>
      </c>
      <c r="K120" s="49" t="str">
        <f t="shared" si="5"/>
        <v>Mountain</v>
      </c>
      <c r="L120" s="49" t="str">
        <f>INDEX('State '!$A$1:$C$62,MATCH($I120,'State '!$B:$B,0),3)</f>
        <v>Mountain</v>
      </c>
      <c r="M120" s="49" t="str">
        <f>INDEX('State '!$A$1:$C$62,MATCH($J120,'State '!$B:$B,0),3)</f>
        <v>Mountain</v>
      </c>
      <c r="N120" s="49"/>
      <c r="O120" s="78">
        <v>240</v>
      </c>
      <c r="P120" s="78">
        <v>266</v>
      </c>
      <c r="Q120" s="78">
        <v>300</v>
      </c>
      <c r="R120" s="53">
        <v>22</v>
      </c>
      <c r="S120" s="49" t="s">
        <v>92</v>
      </c>
      <c r="T120" s="49" t="s">
        <v>93</v>
      </c>
      <c r="U120" s="49" t="s">
        <v>841</v>
      </c>
      <c r="V120" s="49"/>
      <c r="W120" s="79"/>
      <c r="X120" s="79"/>
      <c r="Y120" s="79"/>
    </row>
    <row r="121" spans="1:25" ht="12.75" customHeight="1" x14ac:dyDescent="0.2">
      <c r="A121" s="45">
        <v>39990</v>
      </c>
      <c r="B121" s="46" t="s">
        <v>1099</v>
      </c>
      <c r="C121" s="46" t="s">
        <v>553</v>
      </c>
      <c r="D121" s="46" t="s">
        <v>161</v>
      </c>
      <c r="E121" s="46" t="s">
        <v>90</v>
      </c>
      <c r="F121" s="47">
        <v>36281</v>
      </c>
      <c r="G121" s="53">
        <v>1999</v>
      </c>
      <c r="H121" s="49" t="s">
        <v>953</v>
      </c>
      <c r="I121" s="49" t="str">
        <f t="shared" si="3"/>
        <v>NC</v>
      </c>
      <c r="J121" s="49" t="str">
        <f t="shared" si="4"/>
        <v>NC</v>
      </c>
      <c r="K121" s="49" t="str">
        <f t="shared" si="5"/>
        <v>Southeast</v>
      </c>
      <c r="L121" s="49" t="str">
        <f>INDEX('State '!$A$1:$C$62,MATCH($I121,'State '!$B:$B,0),3)</f>
        <v>Southeast</v>
      </c>
      <c r="M121" s="49" t="str">
        <f>INDEX('State '!$A$1:$C$62,MATCH($J121,'State '!$B:$B,0),3)</f>
        <v>Southeast</v>
      </c>
      <c r="N121" s="49"/>
      <c r="O121" s="78">
        <v>0.71</v>
      </c>
      <c r="P121" s="78">
        <v>1</v>
      </c>
      <c r="Q121" s="78">
        <v>400</v>
      </c>
      <c r="R121" s="53" t="s">
        <v>1100</v>
      </c>
      <c r="S121" s="49" t="s">
        <v>92</v>
      </c>
      <c r="T121" s="49" t="s">
        <v>93</v>
      </c>
      <c r="U121" s="49" t="s">
        <v>1101</v>
      </c>
      <c r="V121" s="49"/>
      <c r="W121" s="79"/>
      <c r="X121" s="79"/>
      <c r="Y121" s="81"/>
    </row>
    <row r="122" spans="1:25" ht="12.75" customHeight="1" x14ac:dyDescent="0.2">
      <c r="A122" s="49">
        <v>39990</v>
      </c>
      <c r="B122" s="46" t="s">
        <v>1102</v>
      </c>
      <c r="C122" s="46" t="s">
        <v>854</v>
      </c>
      <c r="D122" s="46" t="s">
        <v>89</v>
      </c>
      <c r="E122" s="46" t="s">
        <v>90</v>
      </c>
      <c r="F122" s="47">
        <v>36312</v>
      </c>
      <c r="G122" s="48">
        <v>1999</v>
      </c>
      <c r="H122" s="49" t="s">
        <v>1103</v>
      </c>
      <c r="I122" s="49" t="str">
        <f t="shared" si="3"/>
        <v>AZ</v>
      </c>
      <c r="J122" s="49" t="str">
        <f t="shared" si="4"/>
        <v>MX</v>
      </c>
      <c r="K122" s="49" t="str">
        <f t="shared" si="5"/>
        <v>Mountain, Mexico</v>
      </c>
      <c r="L122" s="49" t="str">
        <f>INDEX('State '!$A$1:$C$62,MATCH($I122,'State '!$B:$B,0),3)</f>
        <v>Mountain</v>
      </c>
      <c r="M122" s="49" t="str">
        <f>INDEX('State '!$A$1:$C$62,MATCH($J122,'State '!$B:$B,0),3)</f>
        <v>Mexico</v>
      </c>
      <c r="N122" s="49"/>
      <c r="O122" s="78">
        <v>0.8</v>
      </c>
      <c r="P122" s="78">
        <v>1</v>
      </c>
      <c r="Q122" s="78">
        <v>78</v>
      </c>
      <c r="R122" s="53">
        <v>16</v>
      </c>
      <c r="S122" s="49" t="s">
        <v>92</v>
      </c>
      <c r="T122" s="49" t="s">
        <v>93</v>
      </c>
      <c r="U122" s="49" t="s">
        <v>1104</v>
      </c>
      <c r="V122" s="49"/>
      <c r="W122" s="79"/>
      <c r="X122" s="79"/>
      <c r="Y122" s="79"/>
    </row>
    <row r="123" spans="1:25" ht="12.75" customHeight="1" x14ac:dyDescent="0.2">
      <c r="A123" s="49">
        <v>39990</v>
      </c>
      <c r="B123" s="46" t="s">
        <v>1105</v>
      </c>
      <c r="C123" s="46" t="s">
        <v>1106</v>
      </c>
      <c r="D123" s="46" t="s">
        <v>89</v>
      </c>
      <c r="E123" s="46" t="s">
        <v>90</v>
      </c>
      <c r="F123" s="47">
        <v>36404</v>
      </c>
      <c r="G123" s="48">
        <v>1999</v>
      </c>
      <c r="H123" s="49" t="s">
        <v>344</v>
      </c>
      <c r="I123" s="49" t="str">
        <f t="shared" si="3"/>
        <v>IL</v>
      </c>
      <c r="J123" s="49" t="str">
        <f t="shared" si="4"/>
        <v>WI</v>
      </c>
      <c r="K123" s="49" t="str">
        <f t="shared" si="5"/>
        <v>Midwest</v>
      </c>
      <c r="L123" s="49" t="str">
        <f>INDEX('State '!$A$1:$C$62,MATCH($I123,'State '!$B:$B,0),3)</f>
        <v>Midwest</v>
      </c>
      <c r="M123" s="49" t="str">
        <f>INDEX('State '!$A$1:$C$62,MATCH($J123,'State '!$B:$B,0),3)</f>
        <v>Midwest</v>
      </c>
      <c r="N123" s="49"/>
      <c r="O123" s="78"/>
      <c r="P123" s="78">
        <v>12.4</v>
      </c>
      <c r="Q123" s="78">
        <v>40</v>
      </c>
      <c r="R123" s="53">
        <v>10</v>
      </c>
      <c r="S123" s="49" t="s">
        <v>92</v>
      </c>
      <c r="T123" s="49" t="s">
        <v>93</v>
      </c>
      <c r="U123" s="49" t="s">
        <v>1107</v>
      </c>
      <c r="V123" s="49"/>
      <c r="W123" s="79"/>
      <c r="X123" s="79"/>
      <c r="Y123" s="79"/>
    </row>
    <row r="124" spans="1:25" ht="12.75" customHeight="1" x14ac:dyDescent="0.2">
      <c r="A124" s="49">
        <v>39990</v>
      </c>
      <c r="B124" s="46" t="s">
        <v>1108</v>
      </c>
      <c r="C124" s="46" t="s">
        <v>913</v>
      </c>
      <c r="D124" s="46" t="s">
        <v>89</v>
      </c>
      <c r="E124" s="46" t="s">
        <v>90</v>
      </c>
      <c r="F124" s="47">
        <v>36404</v>
      </c>
      <c r="G124" s="48">
        <v>1999</v>
      </c>
      <c r="H124" s="49" t="s">
        <v>331</v>
      </c>
      <c r="I124" s="49" t="str">
        <f t="shared" si="3"/>
        <v>PA</v>
      </c>
      <c r="J124" s="49" t="str">
        <f t="shared" si="4"/>
        <v>PA</v>
      </c>
      <c r="K124" s="49" t="str">
        <f t="shared" si="5"/>
        <v>Northeast</v>
      </c>
      <c r="L124" s="49" t="str">
        <f>INDEX('State '!$A$1:$C$62,MATCH($I124,'State '!$B:$B,0),3)</f>
        <v>Northeast</v>
      </c>
      <c r="M124" s="49" t="str">
        <f>INDEX('State '!$A$1:$C$62,MATCH($J124,'State '!$B:$B,0),3)</f>
        <v>Northeast</v>
      </c>
      <c r="N124" s="49"/>
      <c r="O124" s="78">
        <v>0.11</v>
      </c>
      <c r="P124" s="78"/>
      <c r="Q124" s="78">
        <v>59</v>
      </c>
      <c r="R124" s="53"/>
      <c r="S124" s="49" t="s">
        <v>92</v>
      </c>
      <c r="T124" s="49" t="s">
        <v>93</v>
      </c>
      <c r="U124" s="49" t="s">
        <v>1109</v>
      </c>
      <c r="V124" s="49"/>
      <c r="W124" s="79"/>
      <c r="X124" s="79"/>
      <c r="Y124" s="79"/>
    </row>
    <row r="125" spans="1:25" ht="12.75" customHeight="1" x14ac:dyDescent="0.2">
      <c r="A125" s="49">
        <v>39990</v>
      </c>
      <c r="B125" s="46" t="s">
        <v>1110</v>
      </c>
      <c r="C125" s="46" t="s">
        <v>240</v>
      </c>
      <c r="D125" s="46" t="s">
        <v>89</v>
      </c>
      <c r="E125" s="46" t="s">
        <v>90</v>
      </c>
      <c r="F125" s="47">
        <v>36418</v>
      </c>
      <c r="G125" s="53">
        <v>1999</v>
      </c>
      <c r="H125" s="49" t="s">
        <v>521</v>
      </c>
      <c r="I125" s="49" t="str">
        <f t="shared" si="3"/>
        <v>TX</v>
      </c>
      <c r="J125" s="49" t="str">
        <f t="shared" si="4"/>
        <v>MX</v>
      </c>
      <c r="K125" s="49" t="str">
        <f t="shared" si="5"/>
        <v>South Central, Mexico</v>
      </c>
      <c r="L125" s="49" t="str">
        <f>INDEX('State '!$A$1:$C$62,MATCH($I125,'State '!$B:$B,0),3)</f>
        <v>South Central</v>
      </c>
      <c r="M125" s="49" t="str">
        <f>INDEX('State '!$A$1:$C$62,MATCH($J125,'State '!$B:$B,0),3)</f>
        <v>Mexico</v>
      </c>
      <c r="N125" s="49"/>
      <c r="O125" s="78">
        <v>15</v>
      </c>
      <c r="P125" s="78">
        <v>9.5</v>
      </c>
      <c r="Q125" s="78">
        <v>215</v>
      </c>
      <c r="R125" s="53">
        <v>24</v>
      </c>
      <c r="S125" s="49" t="s">
        <v>92</v>
      </c>
      <c r="T125" s="49" t="s">
        <v>93</v>
      </c>
      <c r="U125" s="49" t="s">
        <v>1111</v>
      </c>
      <c r="V125" s="49"/>
      <c r="W125" s="79"/>
      <c r="X125" s="79"/>
      <c r="Y125" s="79"/>
    </row>
    <row r="126" spans="1:25" ht="12.75" customHeight="1" x14ac:dyDescent="0.2">
      <c r="A126" s="49">
        <v>39990</v>
      </c>
      <c r="B126" s="46" t="s">
        <v>1112</v>
      </c>
      <c r="C126" s="46" t="s">
        <v>1113</v>
      </c>
      <c r="D126" s="46" t="s">
        <v>101</v>
      </c>
      <c r="E126" s="46" t="s">
        <v>90</v>
      </c>
      <c r="F126" s="47">
        <v>36461</v>
      </c>
      <c r="G126" s="48">
        <v>1999</v>
      </c>
      <c r="H126" s="49" t="s">
        <v>1114</v>
      </c>
      <c r="I126" s="49" t="str">
        <f t="shared" si="3"/>
        <v>SK</v>
      </c>
      <c r="J126" s="49" t="str">
        <f t="shared" si="4"/>
        <v>MT</v>
      </c>
      <c r="K126" s="49" t="str">
        <f t="shared" si="5"/>
        <v>Canada, Mountain</v>
      </c>
      <c r="L126" s="49" t="str">
        <f>INDEX('State '!$A$1:$C$62,MATCH($I126,'State '!$B:$B,0),3)</f>
        <v>Canada</v>
      </c>
      <c r="M126" s="49" t="str">
        <f>INDEX('State '!$A$1:$C$62,MATCH($J126,'State '!$B:$B,0),3)</f>
        <v>Mountain</v>
      </c>
      <c r="N126" s="49"/>
      <c r="O126" s="78">
        <v>0.5</v>
      </c>
      <c r="P126" s="78">
        <v>4</v>
      </c>
      <c r="Q126" s="78">
        <v>10</v>
      </c>
      <c r="R126" s="53">
        <v>8</v>
      </c>
      <c r="S126" s="49" t="s">
        <v>92</v>
      </c>
      <c r="T126" s="49" t="s">
        <v>93</v>
      </c>
      <c r="U126" s="49" t="s">
        <v>1115</v>
      </c>
      <c r="V126" s="49"/>
      <c r="W126" s="79"/>
      <c r="X126" s="79"/>
      <c r="Y126" s="79"/>
    </row>
    <row r="127" spans="1:25" ht="12.75" customHeight="1" x14ac:dyDescent="0.2">
      <c r="A127" s="49">
        <v>39990</v>
      </c>
      <c r="B127" s="46" t="s">
        <v>1116</v>
      </c>
      <c r="C127" s="46" t="s">
        <v>791</v>
      </c>
      <c r="D127" s="46" t="s">
        <v>89</v>
      </c>
      <c r="E127" s="46" t="s">
        <v>90</v>
      </c>
      <c r="F127" s="47">
        <v>36465</v>
      </c>
      <c r="G127" s="48">
        <v>1999</v>
      </c>
      <c r="H127" s="49" t="s">
        <v>344</v>
      </c>
      <c r="I127" s="49" t="str">
        <f t="shared" si="3"/>
        <v>IL</v>
      </c>
      <c r="J127" s="49" t="str">
        <f t="shared" si="4"/>
        <v>WI</v>
      </c>
      <c r="K127" s="49" t="str">
        <f t="shared" si="5"/>
        <v>Midwest</v>
      </c>
      <c r="L127" s="49" t="str">
        <f>INDEX('State '!$A$1:$C$62,MATCH($I127,'State '!$B:$B,0),3)</f>
        <v>Midwest</v>
      </c>
      <c r="M127" s="49" t="str">
        <f>INDEX('State '!$A$1:$C$62,MATCH($J127,'State '!$B:$B,0),3)</f>
        <v>Midwest</v>
      </c>
      <c r="N127" s="49"/>
      <c r="O127" s="78">
        <v>11.6</v>
      </c>
      <c r="P127" s="78">
        <v>11.7</v>
      </c>
      <c r="Q127" s="78">
        <v>190</v>
      </c>
      <c r="R127" s="53">
        <v>30</v>
      </c>
      <c r="S127" s="49" t="s">
        <v>92</v>
      </c>
      <c r="T127" s="49" t="s">
        <v>93</v>
      </c>
      <c r="U127" s="49" t="s">
        <v>1117</v>
      </c>
      <c r="V127" s="49"/>
      <c r="W127" s="79"/>
      <c r="X127" s="79"/>
      <c r="Y127" s="79"/>
    </row>
    <row r="128" spans="1:25" ht="12.75" customHeight="1" x14ac:dyDescent="0.2">
      <c r="A128" s="49">
        <v>39990</v>
      </c>
      <c r="B128" s="55" t="s">
        <v>1118</v>
      </c>
      <c r="C128" s="55" t="s">
        <v>553</v>
      </c>
      <c r="D128" s="55" t="s">
        <v>101</v>
      </c>
      <c r="E128" s="46" t="s">
        <v>90</v>
      </c>
      <c r="F128" s="47">
        <v>36465</v>
      </c>
      <c r="G128" s="48">
        <v>1999</v>
      </c>
      <c r="H128" s="49" t="s">
        <v>953</v>
      </c>
      <c r="I128" s="49" t="str">
        <f t="shared" si="3"/>
        <v>NC</v>
      </c>
      <c r="J128" s="49" t="str">
        <f t="shared" si="4"/>
        <v>NC</v>
      </c>
      <c r="K128" s="49" t="str">
        <f t="shared" si="5"/>
        <v>Southeast</v>
      </c>
      <c r="L128" s="49" t="str">
        <f>INDEX('State '!$A$1:$C$62,MATCH($I128,'State '!$B:$B,0),3)</f>
        <v>Southeast</v>
      </c>
      <c r="M128" s="49" t="str">
        <f>INDEX('State '!$A$1:$C$62,MATCH($J128,'State '!$B:$B,0),3)</f>
        <v>Southeast</v>
      </c>
      <c r="N128" s="49"/>
      <c r="O128" s="78">
        <v>98.3</v>
      </c>
      <c r="P128" s="78">
        <v>67</v>
      </c>
      <c r="Q128" s="53">
        <v>263</v>
      </c>
      <c r="R128" s="53">
        <v>24</v>
      </c>
      <c r="S128" s="49" t="s">
        <v>105</v>
      </c>
      <c r="T128" s="49" t="s">
        <v>786</v>
      </c>
      <c r="U128" s="49" t="s">
        <v>144</v>
      </c>
      <c r="V128" s="49"/>
      <c r="W128" s="79"/>
      <c r="X128" s="79"/>
      <c r="Y128" s="79"/>
    </row>
    <row r="129" spans="1:28" ht="12.75" customHeight="1" x14ac:dyDescent="0.2">
      <c r="A129" s="49">
        <v>39990</v>
      </c>
      <c r="B129" s="46" t="s">
        <v>1119</v>
      </c>
      <c r="C129" s="46" t="s">
        <v>277</v>
      </c>
      <c r="D129" s="46" t="s">
        <v>89</v>
      </c>
      <c r="E129" s="46" t="s">
        <v>90</v>
      </c>
      <c r="F129" s="47">
        <v>36465</v>
      </c>
      <c r="G129" s="48">
        <v>1999</v>
      </c>
      <c r="H129" s="49" t="s">
        <v>1120</v>
      </c>
      <c r="I129" s="49" t="str">
        <f t="shared" si="3"/>
        <v>LA</v>
      </c>
      <c r="J129" s="49" t="str">
        <f t="shared" si="4"/>
        <v>KY</v>
      </c>
      <c r="K129" s="49" t="str">
        <f t="shared" si="5"/>
        <v>South Central, Midwest</v>
      </c>
      <c r="L129" s="49" t="str">
        <f>INDEX('State '!$A$1:$C$62,MATCH($I129,'State '!$B:$B,0),3)</f>
        <v>South Central</v>
      </c>
      <c r="M129" s="49" t="str">
        <f>INDEX('State '!$A$1:$C$62,MATCH($J129,'State '!$B:$B,0),3)</f>
        <v>Midwest</v>
      </c>
      <c r="N129" s="49"/>
      <c r="O129" s="78">
        <v>37.68</v>
      </c>
      <c r="P129" s="78"/>
      <c r="Q129" s="78">
        <v>307</v>
      </c>
      <c r="R129" s="53" t="s">
        <v>651</v>
      </c>
      <c r="S129" s="49" t="s">
        <v>92</v>
      </c>
      <c r="T129" s="49" t="s">
        <v>93</v>
      </c>
      <c r="U129" s="49" t="s">
        <v>1121</v>
      </c>
      <c r="V129" s="49"/>
      <c r="W129" s="79"/>
      <c r="X129" s="79"/>
      <c r="Y129" s="79"/>
      <c r="Z129" s="25"/>
      <c r="AA129" s="25"/>
      <c r="AB129" s="25"/>
    </row>
    <row r="130" spans="1:28" ht="12.75" customHeight="1" x14ac:dyDescent="0.2">
      <c r="A130" s="49">
        <v>39990</v>
      </c>
      <c r="B130" s="46" t="s">
        <v>1122</v>
      </c>
      <c r="C130" s="46" t="s">
        <v>282</v>
      </c>
      <c r="D130" s="46" t="s">
        <v>161</v>
      </c>
      <c r="E130" s="46" t="s">
        <v>90</v>
      </c>
      <c r="F130" s="47">
        <v>36465</v>
      </c>
      <c r="G130" s="48">
        <v>1999</v>
      </c>
      <c r="H130" s="49" t="s">
        <v>1009</v>
      </c>
      <c r="I130" s="49" t="str">
        <f t="shared" si="3"/>
        <v>PA</v>
      </c>
      <c r="J130" s="49" t="str">
        <f t="shared" si="4"/>
        <v>VA</v>
      </c>
      <c r="K130" s="49" t="str">
        <f t="shared" si="5"/>
        <v>Northeast</v>
      </c>
      <c r="L130" s="49" t="str">
        <f>INDEX('State '!$A$1:$C$62,MATCH($I130,'State '!$B:$B,0),3)</f>
        <v>Northeast</v>
      </c>
      <c r="M130" s="49" t="str">
        <f>INDEX('State '!$A$1:$C$62,MATCH($J130,'State '!$B:$B,0),3)</f>
        <v>Northeast</v>
      </c>
      <c r="N130" s="49"/>
      <c r="O130" s="78">
        <v>20</v>
      </c>
      <c r="P130" s="78">
        <v>379</v>
      </c>
      <c r="Q130" s="78">
        <v>108</v>
      </c>
      <c r="R130" s="53"/>
      <c r="S130" s="49" t="s">
        <v>92</v>
      </c>
      <c r="T130" s="49" t="s">
        <v>93</v>
      </c>
      <c r="U130" s="49" t="s">
        <v>887</v>
      </c>
      <c r="V130" s="49"/>
      <c r="W130" s="79"/>
      <c r="X130" s="79"/>
      <c r="Y130" s="79"/>
      <c r="Z130" s="25"/>
      <c r="AA130" s="25"/>
      <c r="AB130" s="25"/>
    </row>
    <row r="131" spans="1:28" ht="12.75" customHeight="1" x14ac:dyDescent="0.2">
      <c r="A131" s="49">
        <v>39990</v>
      </c>
      <c r="B131" s="46" t="s">
        <v>1123</v>
      </c>
      <c r="C131" s="46" t="s">
        <v>1124</v>
      </c>
      <c r="D131" s="46" t="s">
        <v>101</v>
      </c>
      <c r="E131" s="46" t="s">
        <v>90</v>
      </c>
      <c r="F131" s="47">
        <v>36465</v>
      </c>
      <c r="G131" s="48">
        <v>1999</v>
      </c>
      <c r="H131" s="49" t="s">
        <v>1125</v>
      </c>
      <c r="I131" s="49" t="str">
        <f t="shared" ref="I131:I194" si="6">LEFT($H131,2)</f>
        <v>NB</v>
      </c>
      <c r="J131" s="49" t="str">
        <f t="shared" ref="J131:J194" si="7">RIGHT($H131,2)</f>
        <v>ME</v>
      </c>
      <c r="K131" s="49" t="str">
        <f t="shared" ref="K131:K194" si="8">IF($L131=$M131,L131,CONCATENATE($L131,", ",IF(ISBLANK(N131),"",CONCATENATE(N131,", ")),$M131))</f>
        <v>Canada, Northeast</v>
      </c>
      <c r="L131" s="49" t="str">
        <f>INDEX('State '!$A$1:$C$62,MATCH($I131,'State '!$B:$B,0),3)</f>
        <v>Canada</v>
      </c>
      <c r="M131" s="49" t="str">
        <f>INDEX('State '!$A$1:$C$62,MATCH($J131,'State '!$B:$B,0),3)</f>
        <v>Northeast</v>
      </c>
      <c r="N131" s="49"/>
      <c r="O131" s="78">
        <v>611</v>
      </c>
      <c r="P131" s="78">
        <v>347</v>
      </c>
      <c r="Q131" s="78">
        <v>400</v>
      </c>
      <c r="R131" s="53" t="s">
        <v>1126</v>
      </c>
      <c r="S131" s="49" t="s">
        <v>92</v>
      </c>
      <c r="T131" s="49" t="s">
        <v>93</v>
      </c>
      <c r="U131" s="49" t="s">
        <v>1127</v>
      </c>
      <c r="V131" s="49"/>
      <c r="W131" s="79"/>
      <c r="X131" s="79"/>
      <c r="Y131" s="79"/>
      <c r="Z131" s="25"/>
      <c r="AA131" s="25"/>
      <c r="AB131" s="25"/>
    </row>
    <row r="132" spans="1:28" ht="12.75" customHeight="1" x14ac:dyDescent="0.2">
      <c r="A132" s="49">
        <v>39990</v>
      </c>
      <c r="B132" s="46" t="s">
        <v>1128</v>
      </c>
      <c r="C132" s="46" t="s">
        <v>1124</v>
      </c>
      <c r="D132" s="46" t="s">
        <v>161</v>
      </c>
      <c r="E132" s="46" t="s">
        <v>90</v>
      </c>
      <c r="F132" s="47">
        <v>36465</v>
      </c>
      <c r="G132" s="48">
        <v>1999</v>
      </c>
      <c r="H132" s="49" t="s">
        <v>1129</v>
      </c>
      <c r="I132" s="49" t="str">
        <f t="shared" si="6"/>
        <v>ME</v>
      </c>
      <c r="J132" s="49" t="str">
        <f t="shared" si="7"/>
        <v>ME</v>
      </c>
      <c r="K132" s="49" t="str">
        <f t="shared" si="8"/>
        <v>Northeast</v>
      </c>
      <c r="L132" s="49" t="str">
        <f>INDEX('State '!$A$1:$C$62,MATCH($I132,'State '!$B:$B,0),3)</f>
        <v>Northeast</v>
      </c>
      <c r="M132" s="49" t="str">
        <f>INDEX('State '!$A$1:$C$62,MATCH($J132,'State '!$B:$B,0),3)</f>
        <v>Northeast</v>
      </c>
      <c r="N132" s="49"/>
      <c r="O132" s="78">
        <v>5.6</v>
      </c>
      <c r="P132" s="78">
        <v>1.1000000000000001</v>
      </c>
      <c r="Q132" s="78">
        <v>105</v>
      </c>
      <c r="R132" s="53">
        <v>12</v>
      </c>
      <c r="S132" s="49" t="s">
        <v>92</v>
      </c>
      <c r="T132" s="49" t="s">
        <v>93</v>
      </c>
      <c r="U132" s="49" t="s">
        <v>1130</v>
      </c>
      <c r="V132" s="49"/>
      <c r="W132" s="79"/>
      <c r="X132" s="79"/>
      <c r="Y132" s="79"/>
      <c r="Z132" s="25"/>
      <c r="AA132" s="25"/>
      <c r="AB132" s="25"/>
    </row>
    <row r="133" spans="1:28" ht="12.75" customHeight="1" x14ac:dyDescent="0.2">
      <c r="A133" s="49">
        <v>39990</v>
      </c>
      <c r="B133" s="55" t="s">
        <v>1131</v>
      </c>
      <c r="C133" s="55" t="s">
        <v>465</v>
      </c>
      <c r="D133" s="55" t="s">
        <v>89</v>
      </c>
      <c r="E133" s="46" t="s">
        <v>90</v>
      </c>
      <c r="F133" s="47">
        <v>36465</v>
      </c>
      <c r="G133" s="48">
        <v>1999</v>
      </c>
      <c r="H133" s="49" t="s">
        <v>809</v>
      </c>
      <c r="I133" s="49" t="str">
        <f t="shared" si="6"/>
        <v>MN</v>
      </c>
      <c r="J133" s="49" t="str">
        <f t="shared" si="7"/>
        <v>MN</v>
      </c>
      <c r="K133" s="49" t="str">
        <f t="shared" si="8"/>
        <v>Midwest</v>
      </c>
      <c r="L133" s="49" t="str">
        <f>INDEX('State '!$A$1:$C$62,MATCH($I133,'State '!$B:$B,0),3)</f>
        <v>Midwest</v>
      </c>
      <c r="M133" s="49" t="str">
        <f>INDEX('State '!$A$1:$C$62,MATCH($J133,'State '!$B:$B,0),3)</f>
        <v>Midwest</v>
      </c>
      <c r="N133" s="49"/>
      <c r="O133" s="78">
        <v>0.05</v>
      </c>
      <c r="P133" s="78">
        <v>6</v>
      </c>
      <c r="Q133" s="53">
        <v>50</v>
      </c>
      <c r="R133" s="53"/>
      <c r="S133" s="49" t="s">
        <v>92</v>
      </c>
      <c r="T133" s="49" t="s">
        <v>93</v>
      </c>
      <c r="U133" s="49" t="s">
        <v>1132</v>
      </c>
      <c r="V133" s="49"/>
      <c r="W133" s="79"/>
      <c r="X133" s="79"/>
      <c r="Y133" s="79"/>
      <c r="Z133" s="25"/>
      <c r="AA133" s="25"/>
      <c r="AB133" s="25"/>
    </row>
    <row r="134" spans="1:28" ht="12.75" customHeight="1" x14ac:dyDescent="0.2">
      <c r="A134" s="49">
        <v>39990</v>
      </c>
      <c r="B134" s="46" t="s">
        <v>1133</v>
      </c>
      <c r="C134" s="46" t="s">
        <v>465</v>
      </c>
      <c r="D134" s="46" t="s">
        <v>89</v>
      </c>
      <c r="E134" s="46" t="s">
        <v>90</v>
      </c>
      <c r="F134" s="47">
        <v>36465</v>
      </c>
      <c r="G134" s="48">
        <v>1999</v>
      </c>
      <c r="H134" s="49" t="s">
        <v>809</v>
      </c>
      <c r="I134" s="49" t="str">
        <f t="shared" si="6"/>
        <v>MN</v>
      </c>
      <c r="J134" s="49" t="str">
        <f t="shared" si="7"/>
        <v>MN</v>
      </c>
      <c r="K134" s="49" t="str">
        <f t="shared" si="8"/>
        <v>Midwest</v>
      </c>
      <c r="L134" s="49" t="str">
        <f>INDEX('State '!$A$1:$C$62,MATCH($I134,'State '!$B:$B,0),3)</f>
        <v>Midwest</v>
      </c>
      <c r="M134" s="49" t="str">
        <f>INDEX('State '!$A$1:$C$62,MATCH($J134,'State '!$B:$B,0),3)</f>
        <v>Midwest</v>
      </c>
      <c r="N134" s="49"/>
      <c r="O134" s="78">
        <v>1</v>
      </c>
      <c r="P134" s="78"/>
      <c r="Q134" s="78">
        <v>31</v>
      </c>
      <c r="R134" s="53"/>
      <c r="S134" s="49" t="s">
        <v>92</v>
      </c>
      <c r="T134" s="49" t="s">
        <v>93</v>
      </c>
      <c r="U134" s="49" t="s">
        <v>1134</v>
      </c>
      <c r="V134" s="49"/>
      <c r="W134" s="79"/>
      <c r="X134" s="79"/>
      <c r="Y134" s="79"/>
      <c r="Z134" s="25"/>
      <c r="AA134" s="25"/>
      <c r="AB134" s="25"/>
    </row>
    <row r="135" spans="1:28" ht="12.75" customHeight="1" x14ac:dyDescent="0.2">
      <c r="A135" s="49">
        <v>39990</v>
      </c>
      <c r="B135" s="46" t="s">
        <v>1135</v>
      </c>
      <c r="C135" s="46" t="s">
        <v>1136</v>
      </c>
      <c r="D135" s="46" t="s">
        <v>89</v>
      </c>
      <c r="E135" s="46" t="s">
        <v>90</v>
      </c>
      <c r="F135" s="47">
        <v>36465</v>
      </c>
      <c r="G135" s="53">
        <v>1999</v>
      </c>
      <c r="H135" s="49" t="s">
        <v>373</v>
      </c>
      <c r="I135" s="49" t="str">
        <f t="shared" si="6"/>
        <v>OR</v>
      </c>
      <c r="J135" s="49" t="str">
        <f t="shared" si="7"/>
        <v>WA</v>
      </c>
      <c r="K135" s="49" t="str">
        <f t="shared" si="8"/>
        <v>Pacific</v>
      </c>
      <c r="L135" s="49" t="str">
        <f>INDEX('State '!$A$1:$C$62,MATCH($I135,'State '!$B:$B,0),3)</f>
        <v>Pacific</v>
      </c>
      <c r="M135" s="49" t="str">
        <f>INDEX('State '!$A$1:$C$62,MATCH($J135,'State '!$B:$B,0),3)</f>
        <v>Pacific</v>
      </c>
      <c r="N135" s="49"/>
      <c r="O135" s="78">
        <v>17</v>
      </c>
      <c r="P135" s="78"/>
      <c r="Q135" s="78">
        <v>51</v>
      </c>
      <c r="R135" s="53" t="s">
        <v>1137</v>
      </c>
      <c r="S135" s="49" t="s">
        <v>92</v>
      </c>
      <c r="T135" s="49" t="s">
        <v>93</v>
      </c>
      <c r="U135" s="49" t="s">
        <v>1138</v>
      </c>
      <c r="V135" s="49"/>
      <c r="W135" s="79"/>
      <c r="X135" s="79"/>
      <c r="Y135" s="79"/>
      <c r="Z135" s="25"/>
      <c r="AA135" s="25"/>
      <c r="AB135" s="25"/>
    </row>
    <row r="136" spans="1:28" ht="12.75" customHeight="1" x14ac:dyDescent="0.2">
      <c r="A136" s="49">
        <v>39990</v>
      </c>
      <c r="B136" s="46" t="s">
        <v>1139</v>
      </c>
      <c r="C136" s="46" t="s">
        <v>1140</v>
      </c>
      <c r="D136" s="46" t="s">
        <v>161</v>
      </c>
      <c r="E136" s="46" t="s">
        <v>90</v>
      </c>
      <c r="F136" s="47">
        <v>36465</v>
      </c>
      <c r="G136" s="53">
        <v>1999</v>
      </c>
      <c r="H136" s="49" t="s">
        <v>1141</v>
      </c>
      <c r="I136" s="49" t="str">
        <f t="shared" si="6"/>
        <v>OR</v>
      </c>
      <c r="J136" s="49" t="str">
        <f t="shared" si="7"/>
        <v>OR</v>
      </c>
      <c r="K136" s="49" t="str">
        <f t="shared" si="8"/>
        <v>Pacific</v>
      </c>
      <c r="L136" s="49" t="str">
        <f>INDEX('State '!$A$1:$C$62,MATCH($I136,'State '!$B:$B,0),3)</f>
        <v>Pacific</v>
      </c>
      <c r="M136" s="49" t="str">
        <f>INDEX('State '!$A$1:$C$62,MATCH($J136,'State '!$B:$B,0),3)</f>
        <v>Pacific</v>
      </c>
      <c r="N136" s="49"/>
      <c r="O136" s="78">
        <v>35</v>
      </c>
      <c r="P136" s="78">
        <v>29</v>
      </c>
      <c r="Q136" s="78">
        <v>190</v>
      </c>
      <c r="R136" s="53">
        <v>24</v>
      </c>
      <c r="S136" s="49" t="s">
        <v>105</v>
      </c>
      <c r="T136" s="49" t="s">
        <v>786</v>
      </c>
      <c r="U136" s="49" t="s">
        <v>144</v>
      </c>
      <c r="V136" s="49"/>
      <c r="W136" s="79"/>
      <c r="X136" s="79"/>
      <c r="Y136" s="79"/>
      <c r="Z136" s="25"/>
      <c r="AA136" s="25"/>
      <c r="AB136" s="25"/>
    </row>
    <row r="137" spans="1:28" ht="12.75" customHeight="1" x14ac:dyDescent="0.2">
      <c r="A137" s="49">
        <v>39990</v>
      </c>
      <c r="B137" s="46" t="s">
        <v>1142</v>
      </c>
      <c r="C137" s="46" t="s">
        <v>124</v>
      </c>
      <c r="D137" s="46" t="s">
        <v>89</v>
      </c>
      <c r="E137" s="46" t="s">
        <v>90</v>
      </c>
      <c r="F137" s="47">
        <v>36465</v>
      </c>
      <c r="G137" s="53">
        <v>1999</v>
      </c>
      <c r="H137" s="49" t="s">
        <v>331</v>
      </c>
      <c r="I137" s="49" t="str">
        <f t="shared" si="6"/>
        <v>PA</v>
      </c>
      <c r="J137" s="49" t="str">
        <f t="shared" si="7"/>
        <v>PA</v>
      </c>
      <c r="K137" s="49" t="str">
        <f t="shared" si="8"/>
        <v>Northeast</v>
      </c>
      <c r="L137" s="49" t="str">
        <f>INDEX('State '!$A$1:$C$62,MATCH($I137,'State '!$B:$B,0),3)</f>
        <v>Northeast</v>
      </c>
      <c r="M137" s="49" t="str">
        <f>INDEX('State '!$A$1:$C$62,MATCH($J137,'State '!$B:$B,0),3)</f>
        <v>Northeast</v>
      </c>
      <c r="N137" s="49"/>
      <c r="O137" s="78">
        <v>10.9</v>
      </c>
      <c r="P137" s="78">
        <v>8.06</v>
      </c>
      <c r="Q137" s="78">
        <v>49</v>
      </c>
      <c r="R137" s="53">
        <v>36</v>
      </c>
      <c r="S137" s="49" t="s">
        <v>92</v>
      </c>
      <c r="T137" s="49" t="s">
        <v>93</v>
      </c>
      <c r="U137" s="49" t="s">
        <v>1143</v>
      </c>
      <c r="V137" s="49"/>
      <c r="W137" s="79"/>
      <c r="X137" s="79"/>
      <c r="Y137" s="79"/>
      <c r="Z137" s="25"/>
      <c r="AA137" s="25"/>
      <c r="AB137" s="25"/>
    </row>
    <row r="138" spans="1:28" ht="12.75" customHeight="1" x14ac:dyDescent="0.2">
      <c r="A138" s="49">
        <v>39990</v>
      </c>
      <c r="B138" s="46" t="s">
        <v>1144</v>
      </c>
      <c r="C138" s="46" t="s">
        <v>827</v>
      </c>
      <c r="D138" s="46" t="s">
        <v>89</v>
      </c>
      <c r="E138" s="46" t="s">
        <v>90</v>
      </c>
      <c r="F138" s="47">
        <v>36465</v>
      </c>
      <c r="G138" s="53">
        <v>1999</v>
      </c>
      <c r="H138" s="49" t="s">
        <v>1145</v>
      </c>
      <c r="I138" s="49" t="str">
        <f t="shared" si="6"/>
        <v>MB</v>
      </c>
      <c r="J138" s="49" t="str">
        <f t="shared" si="7"/>
        <v>WI</v>
      </c>
      <c r="K138" s="49" t="str">
        <f t="shared" si="8"/>
        <v>Canada, Midwest</v>
      </c>
      <c r="L138" s="49" t="str">
        <f>INDEX('State '!$A$1:$C$62,MATCH($I138,'State '!$B:$B,0),3)</f>
        <v>Canada</v>
      </c>
      <c r="M138" s="49" t="str">
        <f>INDEX('State '!$A$1:$C$62,MATCH($J138,'State '!$B:$B,0),3)</f>
        <v>Midwest</v>
      </c>
      <c r="N138" s="49"/>
      <c r="O138" s="78">
        <v>21.4</v>
      </c>
      <c r="P138" s="78">
        <v>45</v>
      </c>
      <c r="Q138" s="78">
        <v>28</v>
      </c>
      <c r="R138" s="53">
        <v>24</v>
      </c>
      <c r="S138" s="49" t="s">
        <v>92</v>
      </c>
      <c r="T138" s="49" t="s">
        <v>93</v>
      </c>
      <c r="U138" s="49" t="s">
        <v>1146</v>
      </c>
      <c r="V138" s="49"/>
      <c r="W138" s="79"/>
      <c r="X138" s="79"/>
      <c r="Y138" s="79"/>
      <c r="Z138" s="25"/>
      <c r="AA138" s="25"/>
      <c r="AB138" s="25"/>
    </row>
    <row r="139" spans="1:28" ht="12.75" customHeight="1" x14ac:dyDescent="0.2">
      <c r="A139" s="49">
        <v>39990</v>
      </c>
      <c r="B139" s="46" t="s">
        <v>1147</v>
      </c>
      <c r="C139" s="46" t="s">
        <v>1148</v>
      </c>
      <c r="D139" s="46" t="s">
        <v>89</v>
      </c>
      <c r="E139" s="46" t="s">
        <v>90</v>
      </c>
      <c r="F139" s="47">
        <v>36474</v>
      </c>
      <c r="G139" s="53">
        <v>1999</v>
      </c>
      <c r="H139" s="49" t="s">
        <v>904</v>
      </c>
      <c r="I139" s="49" t="str">
        <f t="shared" si="6"/>
        <v>SK</v>
      </c>
      <c r="J139" s="49" t="str">
        <f t="shared" si="7"/>
        <v>ND</v>
      </c>
      <c r="K139" s="49" t="str">
        <f t="shared" si="8"/>
        <v>Canada, Mountain</v>
      </c>
      <c r="L139" s="49" t="str">
        <f>INDEX('State '!$A$1:$C$62,MATCH($I139,'State '!$B:$B,0),3)</f>
        <v>Canada</v>
      </c>
      <c r="M139" s="49" t="str">
        <f>INDEX('State '!$A$1:$C$62,MATCH($J139,'State '!$B:$B,0),3)</f>
        <v>Mountain</v>
      </c>
      <c r="N139" s="49"/>
      <c r="O139" s="78"/>
      <c r="P139" s="78"/>
      <c r="Q139" s="78">
        <v>18</v>
      </c>
      <c r="R139" s="53"/>
      <c r="S139" s="49" t="s">
        <v>92</v>
      </c>
      <c r="T139" s="49" t="s">
        <v>93</v>
      </c>
      <c r="U139" s="49" t="s">
        <v>1149</v>
      </c>
      <c r="V139" s="49"/>
      <c r="W139" s="79"/>
      <c r="X139" s="79"/>
      <c r="Y139" s="79"/>
      <c r="Z139" s="25"/>
      <c r="AA139" s="25"/>
      <c r="AB139" s="25"/>
    </row>
    <row r="140" spans="1:28" ht="12.75" customHeight="1" x14ac:dyDescent="0.2">
      <c r="A140" s="49">
        <v>39990</v>
      </c>
      <c r="B140" s="46" t="s">
        <v>1150</v>
      </c>
      <c r="C140" s="46" t="s">
        <v>1151</v>
      </c>
      <c r="D140" s="46" t="s">
        <v>89</v>
      </c>
      <c r="E140" s="46" t="s">
        <v>90</v>
      </c>
      <c r="F140" s="47">
        <v>36475</v>
      </c>
      <c r="G140" s="48">
        <v>1999</v>
      </c>
      <c r="H140" s="49" t="s">
        <v>1152</v>
      </c>
      <c r="I140" s="49" t="str">
        <f t="shared" si="6"/>
        <v>QU</v>
      </c>
      <c r="J140" s="49" t="str">
        <f t="shared" si="7"/>
        <v>VT</v>
      </c>
      <c r="K140" s="49" t="str">
        <f t="shared" si="8"/>
        <v>Canada, Northeast</v>
      </c>
      <c r="L140" s="49" t="str">
        <f>INDEX('State '!$A$1:$C$62,MATCH($I140,'State '!$B:$B,0),3)</f>
        <v>Canada</v>
      </c>
      <c r="M140" s="49" t="str">
        <f>INDEX('State '!$A$1:$C$62,MATCH($J140,'State '!$B:$B,0),3)</f>
        <v>Northeast</v>
      </c>
      <c r="N140" s="49"/>
      <c r="O140" s="78">
        <v>3</v>
      </c>
      <c r="P140" s="78">
        <v>190</v>
      </c>
      <c r="Q140" s="78">
        <v>9.1999999999999993</v>
      </c>
      <c r="R140" s="53" t="s">
        <v>954</v>
      </c>
      <c r="S140" s="49" t="s">
        <v>92</v>
      </c>
      <c r="T140" s="49" t="s">
        <v>93</v>
      </c>
      <c r="U140" s="49" t="s">
        <v>1153</v>
      </c>
      <c r="V140" s="49"/>
      <c r="W140" s="79"/>
      <c r="X140" s="79"/>
      <c r="Y140" s="79"/>
      <c r="Z140" s="25"/>
      <c r="AA140" s="25"/>
      <c r="AB140" s="25"/>
    </row>
    <row r="141" spans="1:28" ht="12.75" customHeight="1" x14ac:dyDescent="0.2">
      <c r="A141" s="49">
        <v>39990</v>
      </c>
      <c r="B141" s="46" t="s">
        <v>1154</v>
      </c>
      <c r="C141" s="46" t="s">
        <v>871</v>
      </c>
      <c r="D141" s="46" t="s">
        <v>89</v>
      </c>
      <c r="E141" s="46" t="s">
        <v>90</v>
      </c>
      <c r="F141" s="47">
        <v>36489</v>
      </c>
      <c r="G141" s="53">
        <v>1999</v>
      </c>
      <c r="H141" s="49" t="s">
        <v>872</v>
      </c>
      <c r="I141" s="49" t="str">
        <f t="shared" si="6"/>
        <v>WY</v>
      </c>
      <c r="J141" s="49" t="str">
        <f t="shared" si="7"/>
        <v>CO</v>
      </c>
      <c r="K141" s="49" t="str">
        <f t="shared" si="8"/>
        <v>Mountain</v>
      </c>
      <c r="L141" s="49" t="str">
        <f>INDEX('State '!$A$1:$C$62,MATCH($I141,'State '!$B:$B,0),3)</f>
        <v>Mountain</v>
      </c>
      <c r="M141" s="49" t="str">
        <f>INDEX('State '!$A$1:$C$62,MATCH($J141,'State '!$B:$B,0),3)</f>
        <v>Mountain</v>
      </c>
      <c r="N141" s="49"/>
      <c r="O141" s="78">
        <v>78</v>
      </c>
      <c r="P141" s="78">
        <v>149</v>
      </c>
      <c r="Q141" s="78">
        <v>275</v>
      </c>
      <c r="R141" s="53">
        <v>24</v>
      </c>
      <c r="S141" s="49" t="s">
        <v>92</v>
      </c>
      <c r="T141" s="49" t="s">
        <v>93</v>
      </c>
      <c r="U141" s="49" t="s">
        <v>1155</v>
      </c>
      <c r="V141" s="49"/>
      <c r="W141" s="79"/>
      <c r="X141" s="79"/>
      <c r="Y141" s="79"/>
      <c r="Z141" s="25"/>
      <c r="AA141" s="25"/>
      <c r="AB141" s="25"/>
    </row>
    <row r="142" spans="1:28" ht="12.75" customHeight="1" x14ac:dyDescent="0.2">
      <c r="A142" s="49">
        <v>39990</v>
      </c>
      <c r="B142" s="46" t="s">
        <v>1156</v>
      </c>
      <c r="C142" s="46" t="s">
        <v>240</v>
      </c>
      <c r="D142" s="46" t="s">
        <v>161</v>
      </c>
      <c r="E142" s="46" t="s">
        <v>90</v>
      </c>
      <c r="F142" s="47">
        <v>36495</v>
      </c>
      <c r="G142" s="53">
        <v>1999</v>
      </c>
      <c r="H142" s="49" t="s">
        <v>378</v>
      </c>
      <c r="I142" s="49" t="str">
        <f t="shared" si="6"/>
        <v>MS</v>
      </c>
      <c r="J142" s="49" t="str">
        <f t="shared" si="7"/>
        <v>MS</v>
      </c>
      <c r="K142" s="49" t="str">
        <f t="shared" si="8"/>
        <v>South Central</v>
      </c>
      <c r="L142" s="49" t="str">
        <f>INDEX('State '!$A$1:$C$62,MATCH($I142,'State '!$B:$B,0),3)</f>
        <v>South Central</v>
      </c>
      <c r="M142" s="49" t="str">
        <f>INDEX('State '!$A$1:$C$62,MATCH($J142,'State '!$B:$B,0),3)</f>
        <v>South Central</v>
      </c>
      <c r="N142" s="49"/>
      <c r="O142" s="78">
        <v>0.23</v>
      </c>
      <c r="P142" s="78">
        <v>3</v>
      </c>
      <c r="Q142" s="78">
        <v>216</v>
      </c>
      <c r="R142" s="53"/>
      <c r="S142" s="49" t="s">
        <v>92</v>
      </c>
      <c r="T142" s="49" t="s">
        <v>93</v>
      </c>
      <c r="U142" s="49" t="s">
        <v>1157</v>
      </c>
      <c r="V142" s="49"/>
      <c r="W142" s="79"/>
      <c r="X142" s="79"/>
      <c r="Y142" s="79"/>
      <c r="Z142" s="25"/>
      <c r="AA142" s="25"/>
      <c r="AB142" s="25"/>
    </row>
    <row r="143" spans="1:28" ht="12.75" customHeight="1" x14ac:dyDescent="0.2">
      <c r="A143" s="49">
        <v>39990</v>
      </c>
      <c r="B143" s="46" t="s">
        <v>1158</v>
      </c>
      <c r="C143" s="46" t="s">
        <v>1159</v>
      </c>
      <c r="D143" s="46" t="s">
        <v>89</v>
      </c>
      <c r="E143" s="46" t="s">
        <v>90</v>
      </c>
      <c r="F143" s="47">
        <v>36509</v>
      </c>
      <c r="G143" s="48">
        <v>1999</v>
      </c>
      <c r="H143" s="49" t="s">
        <v>713</v>
      </c>
      <c r="I143" s="49" t="str">
        <f t="shared" si="6"/>
        <v>NY</v>
      </c>
      <c r="J143" s="49" t="str">
        <f t="shared" si="7"/>
        <v>NY</v>
      </c>
      <c r="K143" s="49" t="str">
        <f t="shared" si="8"/>
        <v>Northeast</v>
      </c>
      <c r="L143" s="49" t="str">
        <f>INDEX('State '!$A$1:$C$62,MATCH($I143,'State '!$B:$B,0),3)</f>
        <v>Northeast</v>
      </c>
      <c r="M143" s="49" t="str">
        <f>INDEX('State '!$A$1:$C$62,MATCH($J143,'State '!$B:$B,0),3)</f>
        <v>Northeast</v>
      </c>
      <c r="N143" s="49"/>
      <c r="O143" s="78">
        <v>2.2000000000000002</v>
      </c>
      <c r="P143" s="78">
        <v>2</v>
      </c>
      <c r="Q143" s="78">
        <v>100</v>
      </c>
      <c r="R143" s="53">
        <v>12</v>
      </c>
      <c r="S143" s="49" t="s">
        <v>92</v>
      </c>
      <c r="T143" s="49" t="s">
        <v>93</v>
      </c>
      <c r="U143" s="49" t="s">
        <v>144</v>
      </c>
      <c r="V143" s="49"/>
      <c r="W143" s="79"/>
      <c r="X143" s="79"/>
      <c r="Y143" s="79"/>
      <c r="Z143" s="25"/>
      <c r="AA143" s="25"/>
      <c r="AB143" s="25"/>
    </row>
    <row r="144" spans="1:28" ht="12.75" customHeight="1" x14ac:dyDescent="0.2">
      <c r="A144" s="49">
        <v>39990</v>
      </c>
      <c r="B144" s="46" t="s">
        <v>1160</v>
      </c>
      <c r="C144" s="46" t="s">
        <v>1148</v>
      </c>
      <c r="D144" s="46" t="s">
        <v>89</v>
      </c>
      <c r="E144" s="46" t="s">
        <v>90</v>
      </c>
      <c r="F144" s="47">
        <v>36511</v>
      </c>
      <c r="G144" s="53">
        <v>1999</v>
      </c>
      <c r="H144" s="49" t="s">
        <v>443</v>
      </c>
      <c r="I144" s="49" t="str">
        <f t="shared" si="6"/>
        <v>WY</v>
      </c>
      <c r="J144" s="49" t="str">
        <f t="shared" si="7"/>
        <v>WY</v>
      </c>
      <c r="K144" s="49" t="str">
        <f t="shared" si="8"/>
        <v>Mountain</v>
      </c>
      <c r="L144" s="49" t="str">
        <f>INDEX('State '!$A$1:$C$62,MATCH($I144,'State '!$B:$B,0),3)</f>
        <v>Mountain</v>
      </c>
      <c r="M144" s="49" t="str">
        <f>INDEX('State '!$A$1:$C$62,MATCH($J144,'State '!$B:$B,0),3)</f>
        <v>Mountain</v>
      </c>
      <c r="N144" s="49"/>
      <c r="O144" s="78">
        <v>0.21</v>
      </c>
      <c r="P144" s="78"/>
      <c r="Q144" s="78">
        <v>7.5</v>
      </c>
      <c r="R144" s="53"/>
      <c r="S144" s="49" t="s">
        <v>92</v>
      </c>
      <c r="T144" s="49" t="s">
        <v>93</v>
      </c>
      <c r="U144" s="49" t="s">
        <v>1161</v>
      </c>
      <c r="V144" s="49"/>
      <c r="W144" s="79"/>
      <c r="X144" s="79"/>
      <c r="Y144" s="79"/>
      <c r="Z144" s="25"/>
      <c r="AA144" s="25"/>
      <c r="AB144" s="25"/>
    </row>
    <row r="145" spans="1:28" ht="12.75" customHeight="1" x14ac:dyDescent="0.2">
      <c r="A145" s="49">
        <v>39990</v>
      </c>
      <c r="B145" s="46" t="s">
        <v>1162</v>
      </c>
      <c r="C145" s="46" t="s">
        <v>920</v>
      </c>
      <c r="D145" s="46" t="s">
        <v>89</v>
      </c>
      <c r="E145" s="46" t="s">
        <v>90</v>
      </c>
      <c r="F145" s="47">
        <v>36540</v>
      </c>
      <c r="G145" s="53">
        <v>2000</v>
      </c>
      <c r="H145" s="49" t="s">
        <v>349</v>
      </c>
      <c r="I145" s="49" t="str">
        <f t="shared" si="6"/>
        <v>AL</v>
      </c>
      <c r="J145" s="49" t="str">
        <f t="shared" si="7"/>
        <v>AL</v>
      </c>
      <c r="K145" s="49" t="str">
        <f t="shared" si="8"/>
        <v>South Central</v>
      </c>
      <c r="L145" s="49" t="str">
        <f>INDEX('State '!$A$1:$C$62,MATCH($I145,'State '!$B:$B,0),3)</f>
        <v>South Central</v>
      </c>
      <c r="M145" s="49" t="str">
        <f>INDEX('State '!$A$1:$C$62,MATCH($J145,'State '!$B:$B,0),3)</f>
        <v>South Central</v>
      </c>
      <c r="N145" s="49"/>
      <c r="O145" s="78">
        <v>66.599999999999994</v>
      </c>
      <c r="P145" s="78">
        <v>123</v>
      </c>
      <c r="Q145" s="78">
        <v>75</v>
      </c>
      <c r="R145" s="53" t="s">
        <v>800</v>
      </c>
      <c r="S145" s="49" t="s">
        <v>92</v>
      </c>
      <c r="T145" s="49" t="s">
        <v>93</v>
      </c>
      <c r="U145" s="49" t="s">
        <v>1163</v>
      </c>
      <c r="V145" s="49"/>
      <c r="W145" s="79"/>
      <c r="X145" s="79"/>
      <c r="Y145" s="79"/>
      <c r="Z145" s="25"/>
      <c r="AA145" s="25"/>
      <c r="AB145" s="25"/>
    </row>
    <row r="146" spans="1:28" ht="12.75" customHeight="1" x14ac:dyDescent="0.2">
      <c r="A146" s="45">
        <v>39990</v>
      </c>
      <c r="B146" s="46" t="s">
        <v>1164</v>
      </c>
      <c r="C146" s="46" t="s">
        <v>1165</v>
      </c>
      <c r="D146" s="46" t="s">
        <v>89</v>
      </c>
      <c r="E146" s="46" t="s">
        <v>90</v>
      </c>
      <c r="F146" s="47">
        <v>36557</v>
      </c>
      <c r="G146" s="53">
        <v>2000</v>
      </c>
      <c r="H146" s="49" t="s">
        <v>862</v>
      </c>
      <c r="I146" s="49" t="str">
        <f t="shared" si="6"/>
        <v>CA</v>
      </c>
      <c r="J146" s="49" t="str">
        <f t="shared" si="7"/>
        <v>MX</v>
      </c>
      <c r="K146" s="49" t="str">
        <f t="shared" si="8"/>
        <v>Pacific, Mexico</v>
      </c>
      <c r="L146" s="49" t="str">
        <f>INDEX('State '!$A$1:$C$62,MATCH($I146,'State '!$B:$B,0),3)</f>
        <v>Pacific</v>
      </c>
      <c r="M146" s="49" t="str">
        <f>INDEX('State '!$A$1:$C$62,MATCH($J146,'State '!$B:$B,0),3)</f>
        <v>Mexico</v>
      </c>
      <c r="N146" s="49"/>
      <c r="O146" s="78">
        <v>7</v>
      </c>
      <c r="P146" s="78">
        <v>5</v>
      </c>
      <c r="Q146" s="78">
        <v>300</v>
      </c>
      <c r="R146" s="53">
        <v>30</v>
      </c>
      <c r="S146" s="49" t="s">
        <v>92</v>
      </c>
      <c r="T146" s="49" t="s">
        <v>93</v>
      </c>
      <c r="U146" s="49" t="s">
        <v>1166</v>
      </c>
      <c r="V146" s="49"/>
      <c r="W146" s="79"/>
      <c r="X146" s="79"/>
      <c r="Y146" s="79"/>
      <c r="Z146" s="25"/>
      <c r="AA146" s="25"/>
      <c r="AB146" s="25"/>
    </row>
    <row r="147" spans="1:28" ht="12.75" customHeight="1" x14ac:dyDescent="0.2">
      <c r="A147" s="45">
        <v>39990</v>
      </c>
      <c r="B147" s="46" t="s">
        <v>1167</v>
      </c>
      <c r="C147" s="46" t="s">
        <v>791</v>
      </c>
      <c r="D147" s="46" t="s">
        <v>161</v>
      </c>
      <c r="E147" s="46" t="s">
        <v>90</v>
      </c>
      <c r="F147" s="47">
        <v>36584</v>
      </c>
      <c r="G147" s="48">
        <v>2000</v>
      </c>
      <c r="H147" s="49" t="s">
        <v>1168</v>
      </c>
      <c r="I147" s="49" t="str">
        <f t="shared" si="6"/>
        <v>MS</v>
      </c>
      <c r="J147" s="49" t="str">
        <f t="shared" si="7"/>
        <v>TN</v>
      </c>
      <c r="K147" s="49" t="str">
        <f t="shared" si="8"/>
        <v>South Central, Midwest</v>
      </c>
      <c r="L147" s="49" t="str">
        <f>INDEX('State '!$A$1:$C$62,MATCH($I147,'State '!$B:$B,0),3)</f>
        <v>South Central</v>
      </c>
      <c r="M147" s="49" t="str">
        <f>INDEX('State '!$A$1:$C$62,MATCH($J147,'State '!$B:$B,0),3)</f>
        <v>Midwest</v>
      </c>
      <c r="N147" s="49"/>
      <c r="O147" s="78">
        <v>0.24</v>
      </c>
      <c r="P147" s="78">
        <v>15</v>
      </c>
      <c r="Q147" s="78">
        <v>235</v>
      </c>
      <c r="R147" s="53">
        <v>20</v>
      </c>
      <c r="S147" s="49" t="s">
        <v>92</v>
      </c>
      <c r="T147" s="49" t="s">
        <v>93</v>
      </c>
      <c r="U147" s="49" t="s">
        <v>1169</v>
      </c>
      <c r="V147" s="49"/>
      <c r="W147" s="79"/>
      <c r="X147" s="79"/>
      <c r="Y147" s="79"/>
      <c r="Z147" s="25"/>
      <c r="AA147" s="25"/>
      <c r="AB147" s="25"/>
    </row>
    <row r="148" spans="1:28" ht="12.75" customHeight="1" x14ac:dyDescent="0.2">
      <c r="A148" s="45">
        <v>39990</v>
      </c>
      <c r="B148" s="46" t="s">
        <v>1170</v>
      </c>
      <c r="C148" s="46" t="s">
        <v>791</v>
      </c>
      <c r="D148" s="46" t="s">
        <v>161</v>
      </c>
      <c r="E148" s="46" t="s">
        <v>90</v>
      </c>
      <c r="F148" s="47">
        <v>36584</v>
      </c>
      <c r="G148" s="48">
        <v>2000</v>
      </c>
      <c r="H148" s="49" t="s">
        <v>941</v>
      </c>
      <c r="I148" s="49" t="str">
        <f t="shared" si="6"/>
        <v>GM</v>
      </c>
      <c r="J148" s="49" t="str">
        <f t="shared" si="7"/>
        <v>GM</v>
      </c>
      <c r="K148" s="49" t="str">
        <f t="shared" si="8"/>
        <v>Gulf of Mexico</v>
      </c>
      <c r="L148" s="49" t="str">
        <f>INDEX('State '!$A$1:$C$62,MATCH($I148,'State '!$B:$B,0),3)</f>
        <v>Gulf of Mexico</v>
      </c>
      <c r="M148" s="49" t="str">
        <f>INDEX('State '!$A$1:$C$62,MATCH($J148,'State '!$B:$B,0),3)</f>
        <v>Gulf of Mexico</v>
      </c>
      <c r="N148" s="49"/>
      <c r="O148" s="78">
        <v>10</v>
      </c>
      <c r="P148" s="78">
        <v>9.5</v>
      </c>
      <c r="Q148" s="78">
        <v>225</v>
      </c>
      <c r="R148" s="53">
        <v>16</v>
      </c>
      <c r="S148" s="49" t="s">
        <v>92</v>
      </c>
      <c r="T148" s="49" t="s">
        <v>93</v>
      </c>
      <c r="U148" s="49" t="s">
        <v>1171</v>
      </c>
      <c r="V148" s="49"/>
      <c r="W148" s="79"/>
      <c r="X148" s="79"/>
      <c r="Y148" s="79"/>
      <c r="Z148" s="25"/>
      <c r="AA148" s="25"/>
      <c r="AB148" s="25"/>
    </row>
    <row r="149" spans="1:28" ht="12.75" customHeight="1" x14ac:dyDescent="0.2">
      <c r="A149" s="45">
        <v>39990</v>
      </c>
      <c r="B149" s="46" t="s">
        <v>1172</v>
      </c>
      <c r="C149" s="46" t="s">
        <v>871</v>
      </c>
      <c r="D149" s="46" t="s">
        <v>89</v>
      </c>
      <c r="E149" s="46" t="s">
        <v>90</v>
      </c>
      <c r="F149" s="47">
        <v>36586</v>
      </c>
      <c r="G149" s="53">
        <v>2000</v>
      </c>
      <c r="H149" s="49" t="s">
        <v>872</v>
      </c>
      <c r="I149" s="49" t="str">
        <f t="shared" si="6"/>
        <v>WY</v>
      </c>
      <c r="J149" s="49" t="str">
        <f t="shared" si="7"/>
        <v>CO</v>
      </c>
      <c r="K149" s="49" t="str">
        <f t="shared" si="8"/>
        <v>Mountain</v>
      </c>
      <c r="L149" s="49" t="str">
        <f>INDEX('State '!$A$1:$C$62,MATCH($I149,'State '!$B:$B,0),3)</f>
        <v>Mountain</v>
      </c>
      <c r="M149" s="49" t="str">
        <f>INDEX('State '!$A$1:$C$62,MATCH($J149,'State '!$B:$B,0),3)</f>
        <v>Mountain</v>
      </c>
      <c r="N149" s="49"/>
      <c r="O149" s="78">
        <v>12.1</v>
      </c>
      <c r="P149" s="78">
        <v>5.6</v>
      </c>
      <c r="Q149" s="78">
        <v>120</v>
      </c>
      <c r="R149" s="53">
        <v>24</v>
      </c>
      <c r="S149" s="49" t="s">
        <v>92</v>
      </c>
      <c r="T149" s="49" t="s">
        <v>93</v>
      </c>
      <c r="U149" s="49" t="s">
        <v>1173</v>
      </c>
      <c r="V149" s="49"/>
      <c r="W149" s="79"/>
      <c r="X149" s="79"/>
      <c r="Y149" s="79"/>
      <c r="Z149" s="25"/>
      <c r="AA149" s="25"/>
      <c r="AB149" s="25"/>
    </row>
    <row r="150" spans="1:28" ht="12.75" customHeight="1" x14ac:dyDescent="0.2">
      <c r="A150" s="49">
        <v>39990</v>
      </c>
      <c r="B150" s="46" t="s">
        <v>1174</v>
      </c>
      <c r="C150" s="46" t="s">
        <v>488</v>
      </c>
      <c r="D150" s="46" t="s">
        <v>161</v>
      </c>
      <c r="E150" s="46" t="s">
        <v>90</v>
      </c>
      <c r="F150" s="47">
        <v>36617</v>
      </c>
      <c r="G150" s="48">
        <v>2000</v>
      </c>
      <c r="H150" s="49" t="s">
        <v>1175</v>
      </c>
      <c r="I150" s="49" t="str">
        <f t="shared" si="6"/>
        <v>CT</v>
      </c>
      <c r="J150" s="49" t="str">
        <f t="shared" si="7"/>
        <v>RI</v>
      </c>
      <c r="K150" s="49" t="str">
        <f t="shared" si="8"/>
        <v>Northeast</v>
      </c>
      <c r="L150" s="49" t="str">
        <f>INDEX('State '!$A$1:$C$62,MATCH($I150,'State '!$B:$B,0),3)</f>
        <v>Northeast</v>
      </c>
      <c r="M150" s="49" t="str">
        <f>INDEX('State '!$A$1:$C$62,MATCH($J150,'State '!$B:$B,0),3)</f>
        <v>Northeast</v>
      </c>
      <c r="N150" s="49"/>
      <c r="O150" s="78">
        <v>13.9</v>
      </c>
      <c r="P150" s="78">
        <v>16</v>
      </c>
      <c r="Q150" s="78">
        <v>46</v>
      </c>
      <c r="R150" s="53">
        <v>30</v>
      </c>
      <c r="S150" s="49" t="s">
        <v>92</v>
      </c>
      <c r="T150" s="49" t="s">
        <v>93</v>
      </c>
      <c r="U150" s="49" t="s">
        <v>1176</v>
      </c>
      <c r="V150" s="49"/>
      <c r="W150" s="79"/>
      <c r="X150" s="79"/>
      <c r="Y150" s="79"/>
      <c r="Z150" s="25"/>
      <c r="AA150" s="25"/>
      <c r="AB150" s="25"/>
    </row>
    <row r="151" spans="1:28" ht="12.75" customHeight="1" x14ac:dyDescent="0.2">
      <c r="A151" s="49">
        <v>39990</v>
      </c>
      <c r="B151" s="46" t="s">
        <v>1177</v>
      </c>
      <c r="C151" s="46" t="s">
        <v>843</v>
      </c>
      <c r="D151" s="46" t="s">
        <v>89</v>
      </c>
      <c r="E151" s="46" t="s">
        <v>90</v>
      </c>
      <c r="F151" s="47">
        <v>36647</v>
      </c>
      <c r="G151" s="53">
        <v>2000</v>
      </c>
      <c r="H151" s="49" t="s">
        <v>1178</v>
      </c>
      <c r="I151" s="49" t="str">
        <f t="shared" si="6"/>
        <v>NM</v>
      </c>
      <c r="J151" s="49" t="str">
        <f t="shared" si="7"/>
        <v>CA</v>
      </c>
      <c r="K151" s="49" t="str">
        <f t="shared" si="8"/>
        <v>Mountain, Pacific</v>
      </c>
      <c r="L151" s="49" t="str">
        <f>INDEX('State '!$A$1:$C$62,MATCH($I151,'State '!$B:$B,0),3)</f>
        <v>Mountain</v>
      </c>
      <c r="M151" s="49" t="str">
        <f>INDEX('State '!$A$1:$C$62,MATCH($J151,'State '!$B:$B,0),3)</f>
        <v>Pacific</v>
      </c>
      <c r="N151" s="49"/>
      <c r="O151" s="78">
        <v>13</v>
      </c>
      <c r="P151" s="78"/>
      <c r="Q151" s="78">
        <v>136</v>
      </c>
      <c r="R151" s="53">
        <v>30</v>
      </c>
      <c r="S151" s="49" t="s">
        <v>92</v>
      </c>
      <c r="T151" s="49" t="s">
        <v>93</v>
      </c>
      <c r="U151" s="49" t="s">
        <v>1179</v>
      </c>
      <c r="V151" s="49"/>
      <c r="W151" s="79"/>
      <c r="X151" s="79"/>
      <c r="Y151" s="79"/>
      <c r="Z151" s="25"/>
      <c r="AA151" s="25"/>
      <c r="AB151" s="25"/>
    </row>
    <row r="152" spans="1:28" ht="12.75" customHeight="1" x14ac:dyDescent="0.2">
      <c r="A152" s="49">
        <v>39990</v>
      </c>
      <c r="B152" s="46" t="s">
        <v>1180</v>
      </c>
      <c r="C152" s="46" t="s">
        <v>124</v>
      </c>
      <c r="D152" s="46" t="s">
        <v>161</v>
      </c>
      <c r="E152" s="46" t="s">
        <v>90</v>
      </c>
      <c r="F152" s="47">
        <v>36708</v>
      </c>
      <c r="G152" s="53">
        <v>2000</v>
      </c>
      <c r="H152" s="49" t="s">
        <v>1181</v>
      </c>
      <c r="I152" s="49" t="str">
        <f t="shared" si="6"/>
        <v>IL</v>
      </c>
      <c r="J152" s="49" t="str">
        <f t="shared" si="7"/>
        <v>IN</v>
      </c>
      <c r="K152" s="49" t="str">
        <f t="shared" si="8"/>
        <v>Midwest</v>
      </c>
      <c r="L152" s="49" t="str">
        <f>INDEX('State '!$A$1:$C$62,MATCH($I152,'State '!$B:$B,0),3)</f>
        <v>Midwest</v>
      </c>
      <c r="M152" s="49" t="str">
        <f>INDEX('State '!$A$1:$C$62,MATCH($J152,'State '!$B:$B,0),3)</f>
        <v>Midwest</v>
      </c>
      <c r="N152" s="49"/>
      <c r="O152" s="78">
        <v>13</v>
      </c>
      <c r="P152" s="78">
        <v>14</v>
      </c>
      <c r="Q152" s="78">
        <v>200</v>
      </c>
      <c r="R152" s="53">
        <v>16</v>
      </c>
      <c r="S152" s="49" t="s">
        <v>92</v>
      </c>
      <c r="T152" s="49" t="s">
        <v>93</v>
      </c>
      <c r="U152" s="49" t="s">
        <v>1182</v>
      </c>
      <c r="V152" s="49"/>
      <c r="W152" s="79"/>
      <c r="X152" s="79"/>
      <c r="Y152" s="79"/>
      <c r="Z152" s="25"/>
      <c r="AA152" s="25"/>
      <c r="AB152" s="25"/>
    </row>
    <row r="153" spans="1:28" ht="12.75" customHeight="1" x14ac:dyDescent="0.2">
      <c r="A153" s="49">
        <v>39990</v>
      </c>
      <c r="B153" s="46" t="s">
        <v>1183</v>
      </c>
      <c r="C153" s="46" t="s">
        <v>488</v>
      </c>
      <c r="D153" s="46" t="s">
        <v>161</v>
      </c>
      <c r="E153" s="46" t="s">
        <v>90</v>
      </c>
      <c r="F153" s="47">
        <v>36739</v>
      </c>
      <c r="G153" s="48">
        <v>2000</v>
      </c>
      <c r="H153" s="49" t="s">
        <v>879</v>
      </c>
      <c r="I153" s="49" t="str">
        <f t="shared" si="6"/>
        <v>CT</v>
      </c>
      <c r="J153" s="49" t="str">
        <f t="shared" si="7"/>
        <v>CT</v>
      </c>
      <c r="K153" s="49" t="str">
        <f t="shared" si="8"/>
        <v>Northeast</v>
      </c>
      <c r="L153" s="49" t="str">
        <f>INDEX('State '!$A$1:$C$62,MATCH($I153,'State '!$B:$B,0),3)</f>
        <v>Northeast</v>
      </c>
      <c r="M153" s="49" t="str">
        <f>INDEX('State '!$A$1:$C$62,MATCH($J153,'State '!$B:$B,0),3)</f>
        <v>Northeast</v>
      </c>
      <c r="N153" s="49"/>
      <c r="O153" s="78">
        <v>4.7</v>
      </c>
      <c r="P153" s="78">
        <v>2</v>
      </c>
      <c r="Q153" s="78">
        <v>140</v>
      </c>
      <c r="R153" s="53">
        <v>16</v>
      </c>
      <c r="S153" s="49" t="s">
        <v>92</v>
      </c>
      <c r="T153" s="49" t="s">
        <v>93</v>
      </c>
      <c r="U153" s="49" t="s">
        <v>1184</v>
      </c>
      <c r="V153" s="49"/>
      <c r="W153" s="79"/>
      <c r="X153" s="79"/>
      <c r="Y153" s="79"/>
      <c r="Z153" s="25"/>
      <c r="AA153" s="25"/>
      <c r="AB153" s="25"/>
    </row>
    <row r="154" spans="1:28" ht="12.75" customHeight="1" x14ac:dyDescent="0.2">
      <c r="A154" s="49">
        <v>39990</v>
      </c>
      <c r="B154" s="46" t="s">
        <v>1185</v>
      </c>
      <c r="C154" s="46" t="s">
        <v>452</v>
      </c>
      <c r="D154" s="46" t="s">
        <v>89</v>
      </c>
      <c r="E154" s="46" t="s">
        <v>90</v>
      </c>
      <c r="F154" s="47">
        <v>36739</v>
      </c>
      <c r="G154" s="48">
        <v>2000</v>
      </c>
      <c r="H154" s="49" t="s">
        <v>249</v>
      </c>
      <c r="I154" s="49" t="str">
        <f t="shared" si="6"/>
        <v>IL</v>
      </c>
      <c r="J154" s="49" t="str">
        <f t="shared" si="7"/>
        <v>IL</v>
      </c>
      <c r="K154" s="49" t="str">
        <f t="shared" si="8"/>
        <v>Midwest</v>
      </c>
      <c r="L154" s="49" t="str">
        <f>INDEX('State '!$A$1:$C$62,MATCH($I154,'State '!$B:$B,0),3)</f>
        <v>Midwest</v>
      </c>
      <c r="M154" s="49" t="str">
        <f>INDEX('State '!$A$1:$C$62,MATCH($J154,'State '!$B:$B,0),3)</f>
        <v>Midwest</v>
      </c>
      <c r="N154" s="49"/>
      <c r="O154" s="78">
        <v>12.4</v>
      </c>
      <c r="P154" s="78">
        <v>0.6</v>
      </c>
      <c r="Q154" s="78">
        <v>1600</v>
      </c>
      <c r="R154" s="53">
        <v>36</v>
      </c>
      <c r="S154" s="49" t="s">
        <v>92</v>
      </c>
      <c r="T154" s="49" t="s">
        <v>93</v>
      </c>
      <c r="U154" s="49" t="s">
        <v>1186</v>
      </c>
      <c r="V154" s="49"/>
      <c r="W154" s="79"/>
      <c r="X154" s="79"/>
      <c r="Y154" s="79"/>
      <c r="Z154" s="25"/>
      <c r="AA154" s="25"/>
      <c r="AB154" s="25"/>
    </row>
    <row r="155" spans="1:28" ht="12.75" customHeight="1" x14ac:dyDescent="0.2">
      <c r="A155" s="49">
        <v>39990</v>
      </c>
      <c r="B155" s="46" t="s">
        <v>1187</v>
      </c>
      <c r="C155" s="46" t="s">
        <v>124</v>
      </c>
      <c r="D155" s="46" t="s">
        <v>161</v>
      </c>
      <c r="E155" s="46" t="s">
        <v>90</v>
      </c>
      <c r="F155" s="47">
        <v>36770</v>
      </c>
      <c r="G155" s="53">
        <v>2000</v>
      </c>
      <c r="H155" s="49" t="s">
        <v>331</v>
      </c>
      <c r="I155" s="49" t="str">
        <f t="shared" si="6"/>
        <v>PA</v>
      </c>
      <c r="J155" s="49" t="str">
        <f t="shared" si="7"/>
        <v>PA</v>
      </c>
      <c r="K155" s="49" t="str">
        <f t="shared" si="8"/>
        <v>Northeast</v>
      </c>
      <c r="L155" s="49" t="str">
        <f>INDEX('State '!$A$1:$C$62,MATCH($I155,'State '!$B:$B,0),3)</f>
        <v>Northeast</v>
      </c>
      <c r="M155" s="49" t="str">
        <f>INDEX('State '!$A$1:$C$62,MATCH($J155,'State '!$B:$B,0),3)</f>
        <v>Northeast</v>
      </c>
      <c r="N155" s="49"/>
      <c r="O155" s="78">
        <v>5.7</v>
      </c>
      <c r="P155" s="78">
        <v>3.6</v>
      </c>
      <c r="Q155" s="78">
        <v>117</v>
      </c>
      <c r="R155" s="53">
        <v>16</v>
      </c>
      <c r="S155" s="49" t="s">
        <v>92</v>
      </c>
      <c r="T155" s="49" t="s">
        <v>93</v>
      </c>
      <c r="U155" s="49" t="s">
        <v>1188</v>
      </c>
      <c r="V155" s="49"/>
      <c r="W155" s="79"/>
      <c r="X155" s="79"/>
      <c r="Y155" s="79"/>
      <c r="Z155" s="25"/>
      <c r="AA155" s="25"/>
      <c r="AB155" s="25"/>
    </row>
    <row r="156" spans="1:28" ht="12.75" customHeight="1" x14ac:dyDescent="0.2">
      <c r="A156" s="49">
        <v>39990</v>
      </c>
      <c r="B156" s="46" t="s">
        <v>1189</v>
      </c>
      <c r="C156" s="46" t="s">
        <v>802</v>
      </c>
      <c r="D156" s="46" t="s">
        <v>89</v>
      </c>
      <c r="E156" s="46" t="s">
        <v>90</v>
      </c>
      <c r="F156" s="47">
        <v>36817</v>
      </c>
      <c r="G156" s="48">
        <v>2000</v>
      </c>
      <c r="H156" s="49" t="s">
        <v>803</v>
      </c>
      <c r="I156" s="49" t="str">
        <f t="shared" si="6"/>
        <v>MI</v>
      </c>
      <c r="J156" s="49" t="str">
        <f t="shared" si="7"/>
        <v>MI</v>
      </c>
      <c r="K156" s="49" t="str">
        <f t="shared" si="8"/>
        <v>Midwest</v>
      </c>
      <c r="L156" s="49" t="str">
        <f>INDEX('State '!$A$1:$C$62,MATCH($I156,'State '!$B:$B,0),3)</f>
        <v>Midwest</v>
      </c>
      <c r="M156" s="49" t="str">
        <f>INDEX('State '!$A$1:$C$62,MATCH($J156,'State '!$B:$B,0),3)</f>
        <v>Midwest</v>
      </c>
      <c r="N156" s="49"/>
      <c r="O156" s="78">
        <v>11.1</v>
      </c>
      <c r="P156" s="78">
        <v>14</v>
      </c>
      <c r="Q156" s="78"/>
      <c r="R156" s="53">
        <v>12</v>
      </c>
      <c r="S156" s="49" t="s">
        <v>92</v>
      </c>
      <c r="T156" s="49" t="s">
        <v>93</v>
      </c>
      <c r="U156" s="49" t="s">
        <v>1190</v>
      </c>
      <c r="V156" s="49"/>
      <c r="W156" s="79"/>
      <c r="X156" s="79"/>
      <c r="Y156" s="79"/>
      <c r="Z156" s="25"/>
      <c r="AA156" s="25"/>
      <c r="AB156" s="25"/>
    </row>
    <row r="157" spans="1:28" ht="12.75" customHeight="1" x14ac:dyDescent="0.2">
      <c r="A157" s="49">
        <v>39990</v>
      </c>
      <c r="B157" s="46" t="s">
        <v>1191</v>
      </c>
      <c r="C157" s="46" t="s">
        <v>1192</v>
      </c>
      <c r="D157" s="46" t="s">
        <v>101</v>
      </c>
      <c r="E157" s="46" t="s">
        <v>90</v>
      </c>
      <c r="F157" s="47">
        <v>36822</v>
      </c>
      <c r="G157" s="48">
        <v>2000</v>
      </c>
      <c r="H157" s="49" t="s">
        <v>121</v>
      </c>
      <c r="I157" s="49" t="str">
        <f t="shared" si="6"/>
        <v>TX</v>
      </c>
      <c r="J157" s="49" t="str">
        <f t="shared" si="7"/>
        <v>TX</v>
      </c>
      <c r="K157" s="49" t="str">
        <f t="shared" si="8"/>
        <v>South Central</v>
      </c>
      <c r="L157" s="49" t="str">
        <f>INDEX('State '!$A$1:$C$62,MATCH($I157,'State '!$B:$B,0),3)</f>
        <v>South Central</v>
      </c>
      <c r="M157" s="49" t="str">
        <f>INDEX('State '!$A$1:$C$62,MATCH($J157,'State '!$B:$B,0),3)</f>
        <v>South Central</v>
      </c>
      <c r="N157" s="49"/>
      <c r="O157" s="78">
        <v>45</v>
      </c>
      <c r="P157" s="78">
        <v>102.5</v>
      </c>
      <c r="Q157" s="78">
        <v>300</v>
      </c>
      <c r="R157" s="53">
        <v>24</v>
      </c>
      <c r="S157" s="49" t="s">
        <v>105</v>
      </c>
      <c r="T157" s="49" t="s">
        <v>786</v>
      </c>
      <c r="U157" s="49" t="s">
        <v>144</v>
      </c>
      <c r="V157" s="49"/>
      <c r="W157" s="79"/>
      <c r="X157" s="79"/>
      <c r="Y157" s="79"/>
      <c r="Z157" s="25"/>
      <c r="AA157" s="25"/>
      <c r="AB157" s="25"/>
    </row>
    <row r="158" spans="1:28" ht="12.75" customHeight="1" x14ac:dyDescent="0.2">
      <c r="A158" s="49">
        <v>39990</v>
      </c>
      <c r="B158" s="46" t="s">
        <v>1193</v>
      </c>
      <c r="C158" s="46" t="s">
        <v>1192</v>
      </c>
      <c r="D158" s="46" t="s">
        <v>89</v>
      </c>
      <c r="E158" s="46" t="s">
        <v>90</v>
      </c>
      <c r="F158" s="47">
        <v>36822</v>
      </c>
      <c r="G158" s="48">
        <v>2000</v>
      </c>
      <c r="H158" s="49" t="s">
        <v>521</v>
      </c>
      <c r="I158" s="49" t="str">
        <f t="shared" si="6"/>
        <v>TX</v>
      </c>
      <c r="J158" s="49" t="str">
        <f t="shared" si="7"/>
        <v>MX</v>
      </c>
      <c r="K158" s="49" t="str">
        <f t="shared" si="8"/>
        <v>South Central, Mexico</v>
      </c>
      <c r="L158" s="49" t="str">
        <f>INDEX('State '!$A$1:$C$62,MATCH($I158,'State '!$B:$B,0),3)</f>
        <v>South Central</v>
      </c>
      <c r="M158" s="49" t="str">
        <f>INDEX('State '!$A$1:$C$62,MATCH($J158,'State '!$B:$B,0),3)</f>
        <v>Mexico</v>
      </c>
      <c r="N158" s="49"/>
      <c r="O158" s="78">
        <v>0.2</v>
      </c>
      <c r="P158" s="78">
        <v>0.3</v>
      </c>
      <c r="Q158" s="78">
        <v>300</v>
      </c>
      <c r="R158" s="53">
        <v>24</v>
      </c>
      <c r="S158" s="49" t="s">
        <v>92</v>
      </c>
      <c r="T158" s="49" t="s">
        <v>93</v>
      </c>
      <c r="U158" s="49" t="s">
        <v>1194</v>
      </c>
      <c r="V158" s="49"/>
      <c r="W158" s="79"/>
      <c r="X158" s="79"/>
      <c r="Y158" s="79"/>
      <c r="Z158" s="25"/>
      <c r="AA158" s="25"/>
      <c r="AB158" s="25"/>
    </row>
    <row r="159" spans="1:28" ht="12.75" customHeight="1" x14ac:dyDescent="0.2">
      <c r="A159" s="49">
        <v>39990</v>
      </c>
      <c r="B159" s="46" t="s">
        <v>1195</v>
      </c>
      <c r="C159" s="46" t="s">
        <v>783</v>
      </c>
      <c r="D159" s="46" t="s">
        <v>89</v>
      </c>
      <c r="E159" s="46" t="s">
        <v>90</v>
      </c>
      <c r="F159" s="47">
        <v>36831</v>
      </c>
      <c r="G159" s="48">
        <v>2000</v>
      </c>
      <c r="H159" s="49" t="s">
        <v>225</v>
      </c>
      <c r="I159" s="49" t="str">
        <f t="shared" si="6"/>
        <v>CO</v>
      </c>
      <c r="J159" s="49" t="str">
        <f t="shared" si="7"/>
        <v>CO</v>
      </c>
      <c r="K159" s="49" t="str">
        <f t="shared" si="8"/>
        <v>Mountain</v>
      </c>
      <c r="L159" s="49" t="str">
        <f>INDEX('State '!$A$1:$C$62,MATCH($I159,'State '!$B:$B,0),3)</f>
        <v>Mountain</v>
      </c>
      <c r="M159" s="49" t="str">
        <f>INDEX('State '!$A$1:$C$62,MATCH($J159,'State '!$B:$B,0),3)</f>
        <v>Mountain</v>
      </c>
      <c r="N159" s="49"/>
      <c r="O159" s="78">
        <v>7</v>
      </c>
      <c r="P159" s="78">
        <v>12.5</v>
      </c>
      <c r="Q159" s="78">
        <v>34</v>
      </c>
      <c r="R159" s="53">
        <v>20</v>
      </c>
      <c r="S159" s="49" t="s">
        <v>92</v>
      </c>
      <c r="T159" s="49" t="s">
        <v>93</v>
      </c>
      <c r="U159" s="49" t="s">
        <v>144</v>
      </c>
      <c r="V159" s="49"/>
      <c r="W159" s="79"/>
      <c r="X159" s="79"/>
      <c r="Y159" s="79"/>
      <c r="Z159" s="25"/>
      <c r="AA159" s="25"/>
      <c r="AB159" s="25"/>
    </row>
    <row r="160" spans="1:28" ht="12.75" customHeight="1" x14ac:dyDescent="0.2">
      <c r="A160" s="49">
        <v>39990</v>
      </c>
      <c r="B160" s="46" t="s">
        <v>1196</v>
      </c>
      <c r="C160" s="46" t="s">
        <v>850</v>
      </c>
      <c r="D160" s="46" t="s">
        <v>89</v>
      </c>
      <c r="E160" s="46" t="s">
        <v>90</v>
      </c>
      <c r="F160" s="47">
        <v>36831</v>
      </c>
      <c r="G160" s="48">
        <v>2000</v>
      </c>
      <c r="H160" s="49" t="s">
        <v>1197</v>
      </c>
      <c r="I160" s="49" t="str">
        <f t="shared" si="6"/>
        <v>PA</v>
      </c>
      <c r="J160" s="49" t="str">
        <f t="shared" si="7"/>
        <v>DE</v>
      </c>
      <c r="K160" s="49" t="str">
        <f t="shared" si="8"/>
        <v>Northeast</v>
      </c>
      <c r="L160" s="49" t="str">
        <f>INDEX('State '!$A$1:$C$62,MATCH($I160,'State '!$B:$B,0),3)</f>
        <v>Northeast</v>
      </c>
      <c r="M160" s="49" t="str">
        <f>INDEX('State '!$A$1:$C$62,MATCH($J160,'State '!$B:$B,0),3)</f>
        <v>Northeast</v>
      </c>
      <c r="N160" s="49"/>
      <c r="O160" s="78">
        <v>3.22</v>
      </c>
      <c r="P160" s="78">
        <v>4</v>
      </c>
      <c r="Q160" s="78">
        <v>7.1</v>
      </c>
      <c r="R160" s="53">
        <v>16</v>
      </c>
      <c r="S160" s="49" t="s">
        <v>92</v>
      </c>
      <c r="T160" s="49" t="s">
        <v>93</v>
      </c>
      <c r="U160" s="49" t="s">
        <v>1198</v>
      </c>
      <c r="V160" s="49"/>
      <c r="W160" s="79"/>
      <c r="X160" s="79"/>
      <c r="Y160" s="79"/>
      <c r="Z160" s="25"/>
      <c r="AA160" s="25"/>
      <c r="AB160" s="25"/>
    </row>
    <row r="161" spans="1:28" ht="12.75" customHeight="1" x14ac:dyDescent="0.2">
      <c r="A161" s="49">
        <v>39990</v>
      </c>
      <c r="B161" s="46" t="s">
        <v>1199</v>
      </c>
      <c r="C161" s="46" t="s">
        <v>913</v>
      </c>
      <c r="D161" s="46" t="s">
        <v>89</v>
      </c>
      <c r="E161" s="46" t="s">
        <v>90</v>
      </c>
      <c r="F161" s="47">
        <v>36831</v>
      </c>
      <c r="G161" s="48">
        <v>2000</v>
      </c>
      <c r="H161" s="49" t="s">
        <v>331</v>
      </c>
      <c r="I161" s="49" t="str">
        <f t="shared" si="6"/>
        <v>PA</v>
      </c>
      <c r="J161" s="49" t="str">
        <f t="shared" si="7"/>
        <v>PA</v>
      </c>
      <c r="K161" s="49" t="str">
        <f t="shared" si="8"/>
        <v>Northeast</v>
      </c>
      <c r="L161" s="49" t="str">
        <f>INDEX('State '!$A$1:$C$62,MATCH($I161,'State '!$B:$B,0),3)</f>
        <v>Northeast</v>
      </c>
      <c r="M161" s="49" t="str">
        <f>INDEX('State '!$A$1:$C$62,MATCH($J161,'State '!$B:$B,0),3)</f>
        <v>Northeast</v>
      </c>
      <c r="N161" s="49"/>
      <c r="O161" s="78">
        <v>11.4</v>
      </c>
      <c r="P161" s="78"/>
      <c r="Q161" s="78">
        <v>35</v>
      </c>
      <c r="R161" s="53">
        <v>20</v>
      </c>
      <c r="S161" s="49" t="s">
        <v>92</v>
      </c>
      <c r="T161" s="49" t="s">
        <v>93</v>
      </c>
      <c r="U161" s="49" t="s">
        <v>1200</v>
      </c>
      <c r="V161" s="49"/>
      <c r="W161" s="79"/>
      <c r="X161" s="79"/>
      <c r="Y161" s="79"/>
      <c r="Z161" s="25"/>
      <c r="AA161" s="25"/>
      <c r="AB161" s="25"/>
    </row>
    <row r="162" spans="1:28" ht="12.75" customHeight="1" x14ac:dyDescent="0.2">
      <c r="A162" s="49">
        <v>39990</v>
      </c>
      <c r="B162" s="46" t="s">
        <v>1201</v>
      </c>
      <c r="C162" s="46" t="s">
        <v>780</v>
      </c>
      <c r="D162" s="46" t="s">
        <v>89</v>
      </c>
      <c r="E162" s="46" t="s">
        <v>90</v>
      </c>
      <c r="F162" s="47">
        <v>36831</v>
      </c>
      <c r="G162" s="53">
        <v>2000</v>
      </c>
      <c r="H162" s="49" t="s">
        <v>326</v>
      </c>
      <c r="I162" s="49" t="str">
        <f t="shared" si="6"/>
        <v>NV</v>
      </c>
      <c r="J162" s="49" t="str">
        <f t="shared" si="7"/>
        <v>NV</v>
      </c>
      <c r="K162" s="49" t="str">
        <f t="shared" si="8"/>
        <v>Mountain</v>
      </c>
      <c r="L162" s="49" t="str">
        <f>INDEX('State '!$A$1:$C$62,MATCH($I162,'State '!$B:$B,0),3)</f>
        <v>Mountain</v>
      </c>
      <c r="M162" s="49" t="str">
        <f>INDEX('State '!$A$1:$C$62,MATCH($J162,'State '!$B:$B,0),3)</f>
        <v>Mountain</v>
      </c>
      <c r="N162" s="49"/>
      <c r="O162" s="78">
        <v>5.4</v>
      </c>
      <c r="P162" s="78">
        <v>5.5</v>
      </c>
      <c r="Q162" s="78">
        <v>10.5</v>
      </c>
      <c r="R162" s="53">
        <v>20</v>
      </c>
      <c r="S162" s="49" t="s">
        <v>92</v>
      </c>
      <c r="T162" s="49" t="s">
        <v>93</v>
      </c>
      <c r="U162" s="49" t="s">
        <v>1202</v>
      </c>
      <c r="V162" s="49"/>
      <c r="W162" s="79"/>
      <c r="X162" s="79"/>
      <c r="Y162" s="79"/>
      <c r="Z162" s="25"/>
      <c r="AA162" s="25"/>
      <c r="AB162" s="25"/>
    </row>
    <row r="163" spans="1:28" s="66" customFormat="1" ht="12.75" customHeight="1" x14ac:dyDescent="0.2">
      <c r="A163" s="49">
        <v>39990</v>
      </c>
      <c r="B163" s="46" t="s">
        <v>1203</v>
      </c>
      <c r="C163" s="46" t="s">
        <v>814</v>
      </c>
      <c r="D163" s="46" t="s">
        <v>89</v>
      </c>
      <c r="E163" s="46" t="s">
        <v>90</v>
      </c>
      <c r="F163" s="47">
        <v>36831</v>
      </c>
      <c r="G163" s="53">
        <v>2000</v>
      </c>
      <c r="H163" s="49" t="s">
        <v>116</v>
      </c>
      <c r="I163" s="49" t="str">
        <f t="shared" si="6"/>
        <v>UT</v>
      </c>
      <c r="J163" s="49" t="str">
        <f t="shared" si="7"/>
        <v>UT</v>
      </c>
      <c r="K163" s="49" t="str">
        <f t="shared" si="8"/>
        <v>Mountain</v>
      </c>
      <c r="L163" s="49" t="str">
        <f>INDEX('State '!$A$1:$C$62,MATCH($I163,'State '!$B:$B,0),3)</f>
        <v>Mountain</v>
      </c>
      <c r="M163" s="49" t="str">
        <f>INDEX('State '!$A$1:$C$62,MATCH($J163,'State '!$B:$B,0),3)</f>
        <v>Mountain</v>
      </c>
      <c r="N163" s="49"/>
      <c r="O163" s="78">
        <v>3.3</v>
      </c>
      <c r="P163" s="78"/>
      <c r="Q163" s="78">
        <v>280</v>
      </c>
      <c r="R163" s="53"/>
      <c r="S163" s="49" t="s">
        <v>92</v>
      </c>
      <c r="T163" s="49" t="s">
        <v>93</v>
      </c>
      <c r="U163" s="49" t="s">
        <v>1204</v>
      </c>
      <c r="V163" s="49"/>
      <c r="W163" s="79"/>
      <c r="X163" s="79"/>
      <c r="Y163" s="79"/>
    </row>
    <row r="164" spans="1:28" ht="12.75" customHeight="1" x14ac:dyDescent="0.2">
      <c r="A164" s="49">
        <v>39990</v>
      </c>
      <c r="B164" s="46" t="s">
        <v>1205</v>
      </c>
      <c r="C164" s="46" t="s">
        <v>553</v>
      </c>
      <c r="D164" s="46" t="s">
        <v>89</v>
      </c>
      <c r="E164" s="46" t="s">
        <v>90</v>
      </c>
      <c r="F164" s="47">
        <v>36833</v>
      </c>
      <c r="G164" s="53">
        <v>2000</v>
      </c>
      <c r="H164" s="49" t="s">
        <v>91</v>
      </c>
      <c r="I164" s="49" t="str">
        <f t="shared" si="6"/>
        <v>AL</v>
      </c>
      <c r="J164" s="49" t="str">
        <f t="shared" si="7"/>
        <v>GA</v>
      </c>
      <c r="K164" s="49" t="str">
        <f t="shared" si="8"/>
        <v>South Central, Southeast</v>
      </c>
      <c r="L164" s="49" t="str">
        <f>INDEX('State '!$A$1:$C$62,MATCH($I164,'State '!$B:$B,0),3)</f>
        <v>South Central</v>
      </c>
      <c r="M164" s="49" t="str">
        <f>INDEX('State '!$A$1:$C$62,MATCH($J164,'State '!$B:$B,0),3)</f>
        <v>Southeast</v>
      </c>
      <c r="N164" s="49"/>
      <c r="O164" s="78">
        <v>108</v>
      </c>
      <c r="P164" s="78">
        <v>44</v>
      </c>
      <c r="Q164" s="78">
        <v>200</v>
      </c>
      <c r="R164" s="53" t="s">
        <v>1206</v>
      </c>
      <c r="S164" s="49" t="s">
        <v>92</v>
      </c>
      <c r="T164" s="49" t="s">
        <v>93</v>
      </c>
      <c r="U164" s="49" t="s">
        <v>1207</v>
      </c>
      <c r="V164" s="49"/>
      <c r="W164" s="79"/>
      <c r="X164" s="79"/>
      <c r="Y164" s="79"/>
      <c r="Z164" s="25"/>
      <c r="AA164" s="25"/>
      <c r="AB164" s="25"/>
    </row>
    <row r="165" spans="1:28" ht="12.75" customHeight="1" x14ac:dyDescent="0.2">
      <c r="A165" s="49">
        <v>39990</v>
      </c>
      <c r="B165" s="46" t="s">
        <v>1208</v>
      </c>
      <c r="C165" s="46" t="s">
        <v>1209</v>
      </c>
      <c r="D165" s="46" t="s">
        <v>89</v>
      </c>
      <c r="E165" s="46" t="s">
        <v>90</v>
      </c>
      <c r="F165" s="47">
        <v>36860</v>
      </c>
      <c r="G165" s="53">
        <v>2000</v>
      </c>
      <c r="H165" s="49" t="s">
        <v>792</v>
      </c>
      <c r="I165" s="49" t="str">
        <f t="shared" si="6"/>
        <v>MI</v>
      </c>
      <c r="J165" s="49" t="str">
        <f t="shared" si="7"/>
        <v>ON</v>
      </c>
      <c r="K165" s="49" t="str">
        <f t="shared" si="8"/>
        <v>Midwest, Canada</v>
      </c>
      <c r="L165" s="49" t="str">
        <f>INDEX('State '!$A$1:$C$62,MATCH($I165,'State '!$B:$B,0),3)</f>
        <v>Midwest</v>
      </c>
      <c r="M165" s="49" t="str">
        <f>INDEX('State '!$A$1:$C$62,MATCH($J165,'State '!$B:$B,0),3)</f>
        <v>Canada</v>
      </c>
      <c r="N165" s="49"/>
      <c r="O165" s="78">
        <v>24</v>
      </c>
      <c r="P165" s="78">
        <v>15</v>
      </c>
      <c r="Q165" s="78">
        <v>720</v>
      </c>
      <c r="R165" s="53">
        <v>42</v>
      </c>
      <c r="S165" s="49" t="s">
        <v>92</v>
      </c>
      <c r="T165" s="49" t="s">
        <v>927</v>
      </c>
      <c r="U165" s="49" t="s">
        <v>144</v>
      </c>
      <c r="V165" s="49"/>
      <c r="W165" s="79"/>
      <c r="X165" s="79"/>
      <c r="Y165" s="79"/>
      <c r="Z165" s="25"/>
      <c r="AA165" s="25"/>
      <c r="AB165" s="25"/>
    </row>
    <row r="166" spans="1:28" ht="12.75" customHeight="1" x14ac:dyDescent="0.2">
      <c r="A166" s="49">
        <v>39990</v>
      </c>
      <c r="B166" s="46" t="s">
        <v>1210</v>
      </c>
      <c r="C166" s="46" t="s">
        <v>1209</v>
      </c>
      <c r="D166" s="46" t="s">
        <v>101</v>
      </c>
      <c r="E166" s="46" t="s">
        <v>90</v>
      </c>
      <c r="F166" s="47">
        <v>36860</v>
      </c>
      <c r="G166" s="53">
        <v>2000</v>
      </c>
      <c r="H166" s="49" t="s">
        <v>1211</v>
      </c>
      <c r="I166" s="49" t="str">
        <f t="shared" si="6"/>
        <v>IL</v>
      </c>
      <c r="J166" s="49" t="str">
        <f t="shared" si="7"/>
        <v>MI</v>
      </c>
      <c r="K166" s="49" t="str">
        <f t="shared" si="8"/>
        <v>Midwest</v>
      </c>
      <c r="L166" s="49" t="str">
        <f>INDEX('State '!$A$1:$C$62,MATCH($I166,'State '!$B:$B,0),3)</f>
        <v>Midwest</v>
      </c>
      <c r="M166" s="49" t="str">
        <f>INDEX('State '!$A$1:$C$62,MATCH($J166,'State '!$B:$B,0),3)</f>
        <v>Midwest</v>
      </c>
      <c r="N166" s="49"/>
      <c r="O166" s="78">
        <v>447</v>
      </c>
      <c r="P166" s="78">
        <v>329</v>
      </c>
      <c r="Q166" s="78">
        <v>720</v>
      </c>
      <c r="R166" s="53">
        <v>42</v>
      </c>
      <c r="S166" s="49" t="s">
        <v>92</v>
      </c>
      <c r="T166" s="49" t="s">
        <v>93</v>
      </c>
      <c r="U166" s="49" t="s">
        <v>1212</v>
      </c>
      <c r="V166" s="49"/>
      <c r="W166" s="79"/>
      <c r="X166" s="79"/>
      <c r="Y166" s="79"/>
      <c r="Z166" s="25"/>
      <c r="AA166" s="25"/>
      <c r="AB166" s="25"/>
    </row>
    <row r="167" spans="1:28" ht="12.75" customHeight="1" x14ac:dyDescent="0.2">
      <c r="A167" s="49">
        <v>39990</v>
      </c>
      <c r="B167" s="46" t="s">
        <v>1213</v>
      </c>
      <c r="C167" s="46" t="s">
        <v>1214</v>
      </c>
      <c r="D167" s="46" t="s">
        <v>89</v>
      </c>
      <c r="E167" s="46" t="s">
        <v>90</v>
      </c>
      <c r="F167" s="47">
        <v>36861</v>
      </c>
      <c r="G167" s="48">
        <v>2000</v>
      </c>
      <c r="H167" s="49" t="s">
        <v>904</v>
      </c>
      <c r="I167" s="49" t="str">
        <f t="shared" si="6"/>
        <v>SK</v>
      </c>
      <c r="J167" s="49" t="str">
        <f t="shared" si="7"/>
        <v>ND</v>
      </c>
      <c r="K167" s="49" t="str">
        <f t="shared" si="8"/>
        <v>Canada, Mountain</v>
      </c>
      <c r="L167" s="49" t="str">
        <f>INDEX('State '!$A$1:$C$62,MATCH($I167,'State '!$B:$B,0),3)</f>
        <v>Canada</v>
      </c>
      <c r="M167" s="49" t="str">
        <f>INDEX('State '!$A$1:$C$62,MATCH($J167,'State '!$B:$B,0),3)</f>
        <v>Mountain</v>
      </c>
      <c r="N167" s="49"/>
      <c r="O167" s="78"/>
      <c r="P167" s="78">
        <v>1</v>
      </c>
      <c r="Q167" s="78">
        <v>1600</v>
      </c>
      <c r="R167" s="53">
        <v>36</v>
      </c>
      <c r="S167" s="49" t="s">
        <v>92</v>
      </c>
      <c r="T167" s="49" t="s">
        <v>93</v>
      </c>
      <c r="U167" s="49" t="s">
        <v>1215</v>
      </c>
      <c r="V167" s="49"/>
      <c r="W167" s="79"/>
      <c r="X167" s="79"/>
      <c r="Y167" s="79"/>
      <c r="Z167" s="25"/>
      <c r="AA167" s="25"/>
      <c r="AB167" s="25"/>
    </row>
    <row r="168" spans="1:28" ht="12.75" customHeight="1" x14ac:dyDescent="0.2">
      <c r="A168" s="49">
        <v>39990</v>
      </c>
      <c r="B168" s="46" t="s">
        <v>1216</v>
      </c>
      <c r="C168" s="46" t="s">
        <v>1214</v>
      </c>
      <c r="D168" s="46" t="s">
        <v>101</v>
      </c>
      <c r="E168" s="46" t="s">
        <v>90</v>
      </c>
      <c r="F168" s="47">
        <v>36861</v>
      </c>
      <c r="G168" s="48">
        <v>2000</v>
      </c>
      <c r="H168" s="49" t="s">
        <v>1217</v>
      </c>
      <c r="I168" s="49" t="str">
        <f t="shared" si="6"/>
        <v>SK</v>
      </c>
      <c r="J168" s="49" t="str">
        <f t="shared" si="7"/>
        <v>IL</v>
      </c>
      <c r="K168" s="49" t="str">
        <f t="shared" si="8"/>
        <v>Canada, Mountain, Midwest</v>
      </c>
      <c r="L168" s="49" t="str">
        <f>INDEX('State '!$A$1:$C$62,MATCH($I168,'State '!$B:$B,0),3)</f>
        <v>Canada</v>
      </c>
      <c r="M168" s="49" t="str">
        <f>INDEX('State '!$A$1:$C$62,MATCH($J168,'State '!$B:$B,0),3)</f>
        <v>Midwest</v>
      </c>
      <c r="N168" s="49" t="s">
        <v>831</v>
      </c>
      <c r="O168" s="78">
        <v>1305</v>
      </c>
      <c r="P168" s="78">
        <v>886.8</v>
      </c>
      <c r="Q168" s="78">
        <v>1325</v>
      </c>
      <c r="R168" s="53">
        <v>36</v>
      </c>
      <c r="S168" s="49" t="s">
        <v>92</v>
      </c>
      <c r="T168" s="49" t="s">
        <v>93</v>
      </c>
      <c r="U168" s="49" t="s">
        <v>1218</v>
      </c>
      <c r="V168" s="49"/>
      <c r="W168" s="79"/>
      <c r="X168" s="79"/>
      <c r="Y168" s="79"/>
      <c r="Z168" s="25"/>
      <c r="AA168" s="25"/>
      <c r="AB168" s="25"/>
    </row>
    <row r="169" spans="1:28" ht="12.75" customHeight="1" x14ac:dyDescent="0.2">
      <c r="A169" s="49">
        <v>39990</v>
      </c>
      <c r="B169" s="46" t="s">
        <v>1219</v>
      </c>
      <c r="C169" s="46" t="s">
        <v>1148</v>
      </c>
      <c r="D169" s="46" t="s">
        <v>89</v>
      </c>
      <c r="E169" s="46" t="s">
        <v>90</v>
      </c>
      <c r="F169" s="47">
        <v>36861</v>
      </c>
      <c r="G169" s="53">
        <v>2000</v>
      </c>
      <c r="H169" s="49" t="s">
        <v>1220</v>
      </c>
      <c r="I169" s="49" t="str">
        <f t="shared" si="6"/>
        <v>WY</v>
      </c>
      <c r="J169" s="49" t="str">
        <f t="shared" si="7"/>
        <v>MT</v>
      </c>
      <c r="K169" s="49" t="str">
        <f t="shared" si="8"/>
        <v>Mountain</v>
      </c>
      <c r="L169" s="49" t="str">
        <f>INDEX('State '!$A$1:$C$62,MATCH($I169,'State '!$B:$B,0),3)</f>
        <v>Mountain</v>
      </c>
      <c r="M169" s="49" t="str">
        <f>INDEX('State '!$A$1:$C$62,MATCH($J169,'State '!$B:$B,0),3)</f>
        <v>Mountain</v>
      </c>
      <c r="N169" s="49"/>
      <c r="O169" s="78">
        <v>6</v>
      </c>
      <c r="P169" s="78">
        <v>45</v>
      </c>
      <c r="Q169" s="78">
        <v>40</v>
      </c>
      <c r="R169" s="53">
        <v>12</v>
      </c>
      <c r="S169" s="49" t="s">
        <v>92</v>
      </c>
      <c r="T169" s="49" t="s">
        <v>93</v>
      </c>
      <c r="U169" s="49" t="s">
        <v>144</v>
      </c>
      <c r="V169" s="49"/>
      <c r="W169" s="79"/>
      <c r="X169" s="79"/>
      <c r="Y169" s="79"/>
      <c r="Z169" s="25"/>
      <c r="AA169" s="25"/>
      <c r="AB169" s="25"/>
    </row>
    <row r="170" spans="1:28" ht="12.75" customHeight="1" x14ac:dyDescent="0.2">
      <c r="A170" s="49">
        <v>39990</v>
      </c>
      <c r="B170" s="46" t="s">
        <v>1221</v>
      </c>
      <c r="C170" s="46" t="s">
        <v>791</v>
      </c>
      <c r="D170" s="46" t="s">
        <v>89</v>
      </c>
      <c r="E170" s="46" t="s">
        <v>90</v>
      </c>
      <c r="F170" s="47">
        <v>36875</v>
      </c>
      <c r="G170" s="48">
        <v>2000</v>
      </c>
      <c r="H170" s="49" t="s">
        <v>344</v>
      </c>
      <c r="I170" s="49" t="str">
        <f t="shared" si="6"/>
        <v>IL</v>
      </c>
      <c r="J170" s="49" t="str">
        <f t="shared" si="7"/>
        <v>WI</v>
      </c>
      <c r="K170" s="49" t="str">
        <f t="shared" si="8"/>
        <v>Midwest</v>
      </c>
      <c r="L170" s="49" t="str">
        <f>INDEX('State '!$A$1:$C$62,MATCH($I170,'State '!$B:$B,0),3)</f>
        <v>Midwest</v>
      </c>
      <c r="M170" s="49" t="str">
        <f>INDEX('State '!$A$1:$C$62,MATCH($J170,'State '!$B:$B,0),3)</f>
        <v>Midwest</v>
      </c>
      <c r="N170" s="49"/>
      <c r="O170" s="78">
        <v>23.8</v>
      </c>
      <c r="P170" s="78">
        <v>12</v>
      </c>
      <c r="Q170" s="78">
        <v>109</v>
      </c>
      <c r="R170" s="53">
        <v>30</v>
      </c>
      <c r="S170" s="49" t="s">
        <v>92</v>
      </c>
      <c r="T170" s="49" t="s">
        <v>93</v>
      </c>
      <c r="U170" s="49" t="s">
        <v>1222</v>
      </c>
      <c r="V170" s="49"/>
      <c r="W170" s="79"/>
      <c r="X170" s="79"/>
      <c r="Y170" s="79"/>
      <c r="Z170" s="25"/>
      <c r="AA170" s="25"/>
      <c r="AB170" s="25"/>
    </row>
    <row r="171" spans="1:28" ht="12.75" customHeight="1" x14ac:dyDescent="0.2">
      <c r="A171" s="49">
        <v>39990</v>
      </c>
      <c r="B171" s="46" t="s">
        <v>1223</v>
      </c>
      <c r="C171" s="46" t="s">
        <v>1224</v>
      </c>
      <c r="D171" s="46" t="s">
        <v>161</v>
      </c>
      <c r="E171" s="46" t="s">
        <v>90</v>
      </c>
      <c r="F171" s="47">
        <v>36891</v>
      </c>
      <c r="G171" s="48">
        <v>2000</v>
      </c>
      <c r="H171" s="49" t="s">
        <v>1225</v>
      </c>
      <c r="I171" s="49" t="str">
        <f t="shared" si="6"/>
        <v>OR</v>
      </c>
      <c r="J171" s="49" t="str">
        <f t="shared" si="7"/>
        <v>NV</v>
      </c>
      <c r="K171" s="49" t="str">
        <f t="shared" si="8"/>
        <v>Pacific, Mountain</v>
      </c>
      <c r="L171" s="49" t="str">
        <f>INDEX('State '!$A$1:$C$62,MATCH($I171,'State '!$B:$B,0),3)</f>
        <v>Pacific</v>
      </c>
      <c r="M171" s="49" t="str">
        <f>INDEX('State '!$A$1:$C$62,MATCH($J171,'State '!$B:$B,0),3)</f>
        <v>Mountain</v>
      </c>
      <c r="N171" s="49"/>
      <c r="O171" s="78">
        <v>10.199999999999999</v>
      </c>
      <c r="P171" s="78">
        <v>16.399999999999999</v>
      </c>
      <c r="Q171" s="78">
        <v>10</v>
      </c>
      <c r="R171" s="53">
        <v>16</v>
      </c>
      <c r="S171" s="49" t="s">
        <v>92</v>
      </c>
      <c r="T171" s="49" t="s">
        <v>93</v>
      </c>
      <c r="U171" s="49" t="s">
        <v>1226</v>
      </c>
      <c r="V171" s="49"/>
      <c r="W171" s="79"/>
      <c r="X171" s="79"/>
      <c r="Y171" s="79"/>
      <c r="Z171" s="25"/>
      <c r="AA171" s="25"/>
      <c r="AB171" s="25"/>
    </row>
    <row r="172" spans="1:28" ht="12.75" customHeight="1" x14ac:dyDescent="0.2">
      <c r="A172" s="49">
        <v>39990</v>
      </c>
      <c r="B172" s="46" t="s">
        <v>1227</v>
      </c>
      <c r="C172" s="46" t="s">
        <v>465</v>
      </c>
      <c r="D172" s="46" t="s">
        <v>89</v>
      </c>
      <c r="E172" s="46" t="s">
        <v>90</v>
      </c>
      <c r="F172" s="47">
        <v>37196</v>
      </c>
      <c r="G172" s="48">
        <v>2000</v>
      </c>
      <c r="H172" s="49" t="s">
        <v>809</v>
      </c>
      <c r="I172" s="49" t="str">
        <f t="shared" si="6"/>
        <v>MN</v>
      </c>
      <c r="J172" s="49" t="str">
        <f t="shared" si="7"/>
        <v>MN</v>
      </c>
      <c r="K172" s="49" t="str">
        <f t="shared" si="8"/>
        <v>Midwest</v>
      </c>
      <c r="L172" s="49" t="str">
        <f>INDEX('State '!$A$1:$C$62,MATCH($I172,'State '!$B:$B,0),3)</f>
        <v>Midwest</v>
      </c>
      <c r="M172" s="49" t="str">
        <f>INDEX('State '!$A$1:$C$62,MATCH($J172,'State '!$B:$B,0),3)</f>
        <v>Midwest</v>
      </c>
      <c r="N172" s="49"/>
      <c r="O172" s="78">
        <v>12.5</v>
      </c>
      <c r="P172" s="78">
        <v>14.7</v>
      </c>
      <c r="Q172" s="78">
        <v>23.24</v>
      </c>
      <c r="R172" s="53">
        <v>16</v>
      </c>
      <c r="S172" s="49" t="s">
        <v>92</v>
      </c>
      <c r="T172" s="49" t="s">
        <v>93</v>
      </c>
      <c r="U172" s="49" t="s">
        <v>1228</v>
      </c>
      <c r="V172" s="49"/>
      <c r="W172" s="79"/>
      <c r="X172" s="79"/>
      <c r="Y172" s="79"/>
      <c r="Z172" s="25"/>
      <c r="AA172" s="25"/>
      <c r="AB172" s="25"/>
    </row>
    <row r="173" spans="1:28" ht="12.75" customHeight="1" x14ac:dyDescent="0.2">
      <c r="A173" s="49">
        <v>39990</v>
      </c>
      <c r="B173" s="46" t="s">
        <v>1229</v>
      </c>
      <c r="C173" s="46" t="s">
        <v>465</v>
      </c>
      <c r="D173" s="46" t="s">
        <v>89</v>
      </c>
      <c r="E173" s="46" t="s">
        <v>90</v>
      </c>
      <c r="F173" s="47">
        <v>37196</v>
      </c>
      <c r="G173" s="48">
        <v>2000</v>
      </c>
      <c r="H173" s="49" t="s">
        <v>809</v>
      </c>
      <c r="I173" s="49" t="str">
        <f t="shared" si="6"/>
        <v>MN</v>
      </c>
      <c r="J173" s="49" t="str">
        <f t="shared" si="7"/>
        <v>MN</v>
      </c>
      <c r="K173" s="49" t="str">
        <f t="shared" si="8"/>
        <v>Midwest</v>
      </c>
      <c r="L173" s="49" t="str">
        <f>INDEX('State '!$A$1:$C$62,MATCH($I173,'State '!$B:$B,0),3)</f>
        <v>Midwest</v>
      </c>
      <c r="M173" s="49" t="str">
        <f>INDEX('State '!$A$1:$C$62,MATCH($J173,'State '!$B:$B,0),3)</f>
        <v>Midwest</v>
      </c>
      <c r="N173" s="49"/>
      <c r="O173" s="78">
        <v>0.5</v>
      </c>
      <c r="P173" s="78"/>
      <c r="Q173" s="78">
        <v>21</v>
      </c>
      <c r="R173" s="53"/>
      <c r="S173" s="49" t="s">
        <v>92</v>
      </c>
      <c r="T173" s="49" t="s">
        <v>93</v>
      </c>
      <c r="U173" s="49" t="s">
        <v>1134</v>
      </c>
      <c r="V173" s="49"/>
      <c r="W173" s="79"/>
      <c r="X173" s="79"/>
      <c r="Y173" s="79"/>
      <c r="Z173" s="25"/>
      <c r="AA173" s="25"/>
      <c r="AB173" s="25"/>
    </row>
    <row r="174" spans="1:28" ht="12.75" customHeight="1" x14ac:dyDescent="0.2">
      <c r="A174" s="49">
        <v>39990</v>
      </c>
      <c r="B174" s="46" t="s">
        <v>1230</v>
      </c>
      <c r="C174" s="46" t="s">
        <v>1231</v>
      </c>
      <c r="D174" s="46" t="s">
        <v>89</v>
      </c>
      <c r="E174" s="46" t="s">
        <v>90</v>
      </c>
      <c r="F174" s="47">
        <v>36906</v>
      </c>
      <c r="G174" s="48">
        <v>2001</v>
      </c>
      <c r="H174" s="49" t="s">
        <v>1232</v>
      </c>
      <c r="I174" s="49" t="str">
        <f t="shared" si="6"/>
        <v>MT</v>
      </c>
      <c r="J174" s="49" t="str">
        <f t="shared" si="7"/>
        <v>SK</v>
      </c>
      <c r="K174" s="49" t="str">
        <f t="shared" si="8"/>
        <v>Mountain, Canada</v>
      </c>
      <c r="L174" s="49" t="str">
        <f>INDEX('State '!$A$1:$C$62,MATCH($I174,'State '!$B:$B,0),3)</f>
        <v>Mountain</v>
      </c>
      <c r="M174" s="49" t="str">
        <f>INDEX('State '!$A$1:$C$62,MATCH($J174,'State '!$B:$B,0),3)</f>
        <v>Canada</v>
      </c>
      <c r="N174" s="49"/>
      <c r="O174" s="78">
        <v>1.5</v>
      </c>
      <c r="P174" s="78">
        <v>15.7</v>
      </c>
      <c r="Q174" s="78">
        <v>15</v>
      </c>
      <c r="R174" s="53">
        <v>6</v>
      </c>
      <c r="S174" s="49" t="s">
        <v>92</v>
      </c>
      <c r="T174" s="49" t="s">
        <v>93</v>
      </c>
      <c r="U174" s="49" t="s">
        <v>1233</v>
      </c>
      <c r="V174" s="49"/>
      <c r="W174" s="79"/>
      <c r="X174" s="79"/>
      <c r="Y174" s="79"/>
      <c r="Z174" s="25"/>
      <c r="AA174" s="25"/>
      <c r="AB174" s="25"/>
    </row>
    <row r="175" spans="1:28" ht="12.75" customHeight="1" x14ac:dyDescent="0.2">
      <c r="A175" s="49">
        <v>39990</v>
      </c>
      <c r="B175" s="46" t="s">
        <v>1234</v>
      </c>
      <c r="C175" s="46" t="s">
        <v>1235</v>
      </c>
      <c r="D175" s="46" t="s">
        <v>161</v>
      </c>
      <c r="E175" s="46" t="s">
        <v>90</v>
      </c>
      <c r="F175" s="47">
        <v>36914</v>
      </c>
      <c r="G175" s="48">
        <v>2001</v>
      </c>
      <c r="H175" s="49" t="s">
        <v>205</v>
      </c>
      <c r="I175" s="49" t="str">
        <f t="shared" si="6"/>
        <v>OK</v>
      </c>
      <c r="J175" s="49" t="str">
        <f t="shared" si="7"/>
        <v>OK</v>
      </c>
      <c r="K175" s="49" t="str">
        <f t="shared" si="8"/>
        <v>South Central</v>
      </c>
      <c r="L175" s="49" t="str">
        <f>INDEX('State '!$A$1:$C$62,MATCH($I175,'State '!$B:$B,0),3)</f>
        <v>South Central</v>
      </c>
      <c r="M175" s="49" t="str">
        <f>INDEX('State '!$A$1:$C$62,MATCH($J175,'State '!$B:$B,0),3)</f>
        <v>South Central</v>
      </c>
      <c r="N175" s="49"/>
      <c r="O175" s="78">
        <v>9.8000000000000007</v>
      </c>
      <c r="P175" s="78">
        <v>42</v>
      </c>
      <c r="Q175" s="78">
        <v>60</v>
      </c>
      <c r="R175" s="53">
        <v>12</v>
      </c>
      <c r="S175" s="49" t="s">
        <v>105</v>
      </c>
      <c r="T175" s="49" t="s">
        <v>786</v>
      </c>
      <c r="U175" s="49" t="s">
        <v>144</v>
      </c>
      <c r="V175" s="49"/>
      <c r="W175" s="79"/>
      <c r="X175" s="79"/>
      <c r="Y175" s="79"/>
      <c r="Z175" s="25"/>
      <c r="AA175" s="25"/>
      <c r="AB175" s="25"/>
    </row>
    <row r="176" spans="1:28" s="66" customFormat="1" ht="12.75" customHeight="1" x14ac:dyDescent="0.2">
      <c r="A176" s="49">
        <v>39990</v>
      </c>
      <c r="B176" s="55" t="s">
        <v>1236</v>
      </c>
      <c r="C176" s="55" t="s">
        <v>1237</v>
      </c>
      <c r="D176" s="55" t="s">
        <v>101</v>
      </c>
      <c r="E176" s="46" t="s">
        <v>90</v>
      </c>
      <c r="F176" s="47">
        <v>36950</v>
      </c>
      <c r="G176" s="53">
        <v>2001</v>
      </c>
      <c r="H176" s="49" t="s">
        <v>953</v>
      </c>
      <c r="I176" s="49" t="str">
        <f t="shared" si="6"/>
        <v>NC</v>
      </c>
      <c r="J176" s="49" t="str">
        <f t="shared" si="7"/>
        <v>NC</v>
      </c>
      <c r="K176" s="49" t="str">
        <f t="shared" si="8"/>
        <v>Southeast</v>
      </c>
      <c r="L176" s="49" t="str">
        <f>INDEX('State '!$A$1:$C$62,MATCH($I176,'State '!$B:$B,0),3)</f>
        <v>Southeast</v>
      </c>
      <c r="M176" s="49" t="str">
        <f>INDEX('State '!$A$1:$C$62,MATCH($J176,'State '!$B:$B,0),3)</f>
        <v>Southeast</v>
      </c>
      <c r="N176" s="49"/>
      <c r="O176" s="78">
        <v>90</v>
      </c>
      <c r="P176" s="78">
        <v>82</v>
      </c>
      <c r="Q176" s="53">
        <v>350</v>
      </c>
      <c r="R176" s="53">
        <v>30</v>
      </c>
      <c r="S176" s="49" t="s">
        <v>105</v>
      </c>
      <c r="T176" s="49" t="s">
        <v>786</v>
      </c>
      <c r="U176" s="49" t="s">
        <v>144</v>
      </c>
      <c r="V176" s="49"/>
      <c r="W176" s="79"/>
      <c r="X176" s="79"/>
      <c r="Y176" s="79"/>
    </row>
    <row r="177" spans="1:25" ht="12.75" customHeight="1" x14ac:dyDescent="0.2">
      <c r="A177" s="49">
        <v>39990</v>
      </c>
      <c r="B177" s="46" t="s">
        <v>1238</v>
      </c>
      <c r="C177" s="46" t="s">
        <v>1239</v>
      </c>
      <c r="D177" s="46" t="s">
        <v>101</v>
      </c>
      <c r="E177" s="46" t="s">
        <v>90</v>
      </c>
      <c r="F177" s="47">
        <v>36951</v>
      </c>
      <c r="G177" s="48">
        <v>2001</v>
      </c>
      <c r="H177" s="49" t="s">
        <v>953</v>
      </c>
      <c r="I177" s="49" t="str">
        <f t="shared" si="6"/>
        <v>NC</v>
      </c>
      <c r="J177" s="49" t="str">
        <f t="shared" si="7"/>
        <v>NC</v>
      </c>
      <c r="K177" s="49" t="str">
        <f t="shared" si="8"/>
        <v>Southeast</v>
      </c>
      <c r="L177" s="49" t="str">
        <f>INDEX('State '!$A$1:$C$62,MATCH($I177,'State '!$B:$B,0),3)</f>
        <v>Southeast</v>
      </c>
      <c r="M177" s="49" t="str">
        <f>INDEX('State '!$A$1:$C$62,MATCH($J177,'State '!$B:$B,0),3)</f>
        <v>Southeast</v>
      </c>
      <c r="N177" s="49"/>
      <c r="O177" s="78">
        <v>100</v>
      </c>
      <c r="P177" s="78">
        <v>84</v>
      </c>
      <c r="Q177" s="78">
        <v>300</v>
      </c>
      <c r="R177" s="53">
        <v>30</v>
      </c>
      <c r="S177" s="49" t="s">
        <v>105</v>
      </c>
      <c r="T177" s="49" t="s">
        <v>786</v>
      </c>
      <c r="U177" s="49" t="s">
        <v>144</v>
      </c>
      <c r="V177" s="49"/>
      <c r="W177" s="79"/>
      <c r="X177" s="79"/>
      <c r="Y177" s="79"/>
    </row>
    <row r="178" spans="1:25" ht="12.75" customHeight="1" x14ac:dyDescent="0.2">
      <c r="A178" s="49">
        <v>39990</v>
      </c>
      <c r="B178" s="46" t="s">
        <v>1240</v>
      </c>
      <c r="C178" s="46" t="s">
        <v>488</v>
      </c>
      <c r="D178" s="46" t="s">
        <v>161</v>
      </c>
      <c r="E178" s="46" t="s">
        <v>90</v>
      </c>
      <c r="F178" s="47">
        <v>36982</v>
      </c>
      <c r="G178" s="48">
        <v>2001</v>
      </c>
      <c r="H178" s="49" t="s">
        <v>642</v>
      </c>
      <c r="I178" s="49" t="str">
        <f t="shared" si="6"/>
        <v>MA</v>
      </c>
      <c r="J178" s="49" t="str">
        <f t="shared" si="7"/>
        <v>MA</v>
      </c>
      <c r="K178" s="49" t="str">
        <f t="shared" si="8"/>
        <v>Northeast</v>
      </c>
      <c r="L178" s="49" t="str">
        <f>INDEX('State '!$A$1:$C$62,MATCH($I178,'State '!$B:$B,0),3)</f>
        <v>Northeast</v>
      </c>
      <c r="M178" s="49" t="str">
        <f>INDEX('State '!$A$1:$C$62,MATCH($J178,'State '!$B:$B,0),3)</f>
        <v>Northeast</v>
      </c>
      <c r="N178" s="49"/>
      <c r="O178" s="78">
        <v>4.5999999999999996</v>
      </c>
      <c r="P178" s="78">
        <v>1</v>
      </c>
      <c r="Q178" s="78">
        <v>107</v>
      </c>
      <c r="R178" s="53">
        <v>14</v>
      </c>
      <c r="S178" s="49" t="s">
        <v>92</v>
      </c>
      <c r="T178" s="49" t="s">
        <v>93</v>
      </c>
      <c r="U178" s="49" t="s">
        <v>1241</v>
      </c>
      <c r="V178" s="49"/>
      <c r="W178" s="79"/>
      <c r="X178" s="79"/>
      <c r="Y178" s="79"/>
    </row>
    <row r="179" spans="1:25" ht="12.75" customHeight="1" x14ac:dyDescent="0.2">
      <c r="A179" s="49">
        <v>39990</v>
      </c>
      <c r="B179" s="46" t="s">
        <v>1242</v>
      </c>
      <c r="C179" s="46" t="s">
        <v>240</v>
      </c>
      <c r="D179" s="46" t="s">
        <v>101</v>
      </c>
      <c r="E179" s="46" t="s">
        <v>90</v>
      </c>
      <c r="F179" s="47">
        <v>36982</v>
      </c>
      <c r="G179" s="48">
        <v>2001</v>
      </c>
      <c r="H179" s="49" t="s">
        <v>241</v>
      </c>
      <c r="I179" s="49" t="str">
        <f t="shared" si="6"/>
        <v>TN</v>
      </c>
      <c r="J179" s="49" t="str">
        <f t="shared" si="7"/>
        <v>TN</v>
      </c>
      <c r="K179" s="49" t="str">
        <f t="shared" si="8"/>
        <v>Midwest</v>
      </c>
      <c r="L179" s="49" t="str">
        <f>INDEX('State '!$A$1:$C$62,MATCH($I179,'State '!$B:$B,0),3)</f>
        <v>Midwest</v>
      </c>
      <c r="M179" s="49" t="str">
        <f>INDEX('State '!$A$1:$C$62,MATCH($J179,'State '!$B:$B,0),3)</f>
        <v>Midwest</v>
      </c>
      <c r="N179" s="49"/>
      <c r="O179" s="78">
        <v>6</v>
      </c>
      <c r="P179" s="78">
        <v>30</v>
      </c>
      <c r="Q179" s="78">
        <v>25</v>
      </c>
      <c r="R179" s="53">
        <v>8</v>
      </c>
      <c r="S179" s="49" t="s">
        <v>105</v>
      </c>
      <c r="T179" s="49" t="s">
        <v>786</v>
      </c>
      <c r="U179" s="49" t="s">
        <v>144</v>
      </c>
      <c r="V179" s="49"/>
      <c r="W179" s="79"/>
      <c r="X179" s="79"/>
      <c r="Y179" s="79"/>
    </row>
    <row r="180" spans="1:25" ht="12.75" customHeight="1" x14ac:dyDescent="0.2">
      <c r="A180" s="49">
        <v>39990</v>
      </c>
      <c r="B180" s="46" t="s">
        <v>1243</v>
      </c>
      <c r="C180" s="46" t="s">
        <v>1064</v>
      </c>
      <c r="D180" s="46" t="s">
        <v>89</v>
      </c>
      <c r="E180" s="46" t="s">
        <v>90</v>
      </c>
      <c r="F180" s="47">
        <v>37012</v>
      </c>
      <c r="G180" s="48">
        <v>2001</v>
      </c>
      <c r="H180" s="49" t="s">
        <v>1061</v>
      </c>
      <c r="I180" s="49" t="str">
        <f t="shared" si="6"/>
        <v>AL</v>
      </c>
      <c r="J180" s="49" t="str">
        <f t="shared" si="7"/>
        <v>FL</v>
      </c>
      <c r="K180" s="49" t="str">
        <f t="shared" si="8"/>
        <v>South Central, Southeast</v>
      </c>
      <c r="L180" s="49" t="str">
        <f>INDEX('State '!$A$1:$C$62,MATCH($I180,'State '!$B:$B,0),3)</f>
        <v>South Central</v>
      </c>
      <c r="M180" s="49" t="str">
        <f>INDEX('State '!$A$1:$C$62,MATCH($J180,'State '!$B:$B,0),3)</f>
        <v>Southeast</v>
      </c>
      <c r="N180" s="49"/>
      <c r="O180" s="78">
        <v>262</v>
      </c>
      <c r="P180" s="78">
        <v>139</v>
      </c>
      <c r="Q180" s="78">
        <v>200</v>
      </c>
      <c r="R180" s="53" t="s">
        <v>651</v>
      </c>
      <c r="S180" s="49" t="s">
        <v>92</v>
      </c>
      <c r="T180" s="49" t="s">
        <v>93</v>
      </c>
      <c r="U180" s="49" t="s">
        <v>1244</v>
      </c>
      <c r="V180" s="49"/>
      <c r="W180" s="79"/>
      <c r="X180" s="79"/>
      <c r="Y180" s="79"/>
    </row>
    <row r="181" spans="1:25" ht="12.75" customHeight="1" x14ac:dyDescent="0.2">
      <c r="A181" s="49">
        <v>39990</v>
      </c>
      <c r="B181" s="46" t="s">
        <v>1245</v>
      </c>
      <c r="C181" s="46" t="s">
        <v>240</v>
      </c>
      <c r="D181" s="46" t="s">
        <v>89</v>
      </c>
      <c r="E181" s="46" t="s">
        <v>90</v>
      </c>
      <c r="F181" s="47">
        <v>37012</v>
      </c>
      <c r="G181" s="53">
        <v>2001</v>
      </c>
      <c r="H181" s="49" t="s">
        <v>1246</v>
      </c>
      <c r="I181" s="49" t="str">
        <f t="shared" si="6"/>
        <v>MA</v>
      </c>
      <c r="J181" s="49" t="str">
        <f t="shared" si="7"/>
        <v>CT</v>
      </c>
      <c r="K181" s="49" t="str">
        <f t="shared" si="8"/>
        <v>Northeast</v>
      </c>
      <c r="L181" s="49" t="str">
        <f>INDEX('State '!$A$1:$C$62,MATCH($I181,'State '!$B:$B,0),3)</f>
        <v>Northeast</v>
      </c>
      <c r="M181" s="49" t="str">
        <f>INDEX('State '!$A$1:$C$62,MATCH($J181,'State '!$B:$B,0),3)</f>
        <v>Northeast</v>
      </c>
      <c r="N181" s="49"/>
      <c r="O181" s="78">
        <v>28.1</v>
      </c>
      <c r="P181" s="78"/>
      <c r="Q181" s="78">
        <v>288</v>
      </c>
      <c r="R181" s="53"/>
      <c r="S181" s="49" t="s">
        <v>92</v>
      </c>
      <c r="T181" s="49" t="s">
        <v>93</v>
      </c>
      <c r="U181" s="49" t="s">
        <v>1247</v>
      </c>
      <c r="V181" s="49"/>
      <c r="W181" s="79"/>
      <c r="X181" s="79"/>
      <c r="Y181" s="79"/>
    </row>
    <row r="182" spans="1:25" ht="12.75" customHeight="1" x14ac:dyDescent="0.2">
      <c r="A182" s="49">
        <v>39990</v>
      </c>
      <c r="B182" s="46" t="s">
        <v>1248</v>
      </c>
      <c r="C182" s="46" t="s">
        <v>834</v>
      </c>
      <c r="D182" s="46" t="s">
        <v>89</v>
      </c>
      <c r="E182" s="46" t="s">
        <v>90</v>
      </c>
      <c r="F182" s="47">
        <v>37040</v>
      </c>
      <c r="G182" s="53">
        <v>2001</v>
      </c>
      <c r="H182" s="49" t="s">
        <v>947</v>
      </c>
      <c r="I182" s="49" t="str">
        <f t="shared" si="6"/>
        <v>KS</v>
      </c>
      <c r="J182" s="49" t="str">
        <f t="shared" si="7"/>
        <v>MO</v>
      </c>
      <c r="K182" s="49" t="str">
        <f t="shared" si="8"/>
        <v>South Central, Midwest</v>
      </c>
      <c r="L182" s="49" t="str">
        <f>INDEX('State '!$A$1:$C$62,MATCH($I182,'State '!$B:$B,0),3)</f>
        <v>South Central</v>
      </c>
      <c r="M182" s="49" t="str">
        <f>INDEX('State '!$A$1:$C$62,MATCH($J182,'State '!$B:$B,0),3)</f>
        <v>Midwest</v>
      </c>
      <c r="N182" s="49"/>
      <c r="O182" s="78"/>
      <c r="P182" s="78">
        <v>1.5</v>
      </c>
      <c r="Q182" s="78">
        <v>88.2</v>
      </c>
      <c r="R182" s="53">
        <v>24</v>
      </c>
      <c r="S182" s="49" t="s">
        <v>92</v>
      </c>
      <c r="T182" s="49" t="s">
        <v>93</v>
      </c>
      <c r="U182" s="49" t="s">
        <v>1249</v>
      </c>
      <c r="V182" s="49"/>
      <c r="W182" s="79"/>
      <c r="X182" s="79"/>
      <c r="Y182" s="79"/>
    </row>
    <row r="183" spans="1:25" ht="25.5" customHeight="1" x14ac:dyDescent="0.2">
      <c r="A183" s="49">
        <v>39990</v>
      </c>
      <c r="B183" s="55" t="s">
        <v>1250</v>
      </c>
      <c r="C183" s="55" t="s">
        <v>1251</v>
      </c>
      <c r="D183" s="55" t="s">
        <v>161</v>
      </c>
      <c r="E183" s="46" t="s">
        <v>90</v>
      </c>
      <c r="F183" s="47">
        <v>37042</v>
      </c>
      <c r="G183" s="48">
        <v>2001</v>
      </c>
      <c r="H183" s="49" t="s">
        <v>1181</v>
      </c>
      <c r="I183" s="49" t="str">
        <f t="shared" si="6"/>
        <v>IL</v>
      </c>
      <c r="J183" s="49" t="str">
        <f t="shared" si="7"/>
        <v>IN</v>
      </c>
      <c r="K183" s="49" t="str">
        <f t="shared" si="8"/>
        <v>Midwest</v>
      </c>
      <c r="L183" s="49" t="str">
        <f>INDEX('State '!$A$1:$C$62,MATCH($I183,'State '!$B:$B,0),3)</f>
        <v>Midwest</v>
      </c>
      <c r="M183" s="49" t="str">
        <f>INDEX('State '!$A$1:$C$62,MATCH($J183,'State '!$B:$B,0),3)</f>
        <v>Midwest</v>
      </c>
      <c r="N183" s="49"/>
      <c r="O183" s="78">
        <v>8</v>
      </c>
      <c r="P183" s="78">
        <v>9.1999999999999993</v>
      </c>
      <c r="Q183" s="53">
        <v>215</v>
      </c>
      <c r="R183" s="53">
        <v>20</v>
      </c>
      <c r="S183" s="49" t="s">
        <v>92</v>
      </c>
      <c r="T183" s="49" t="s">
        <v>93</v>
      </c>
      <c r="U183" s="49" t="s">
        <v>1252</v>
      </c>
      <c r="V183" s="49"/>
      <c r="W183" s="79"/>
      <c r="X183" s="79"/>
      <c r="Y183" s="79"/>
    </row>
    <row r="184" spans="1:25" ht="12.75" customHeight="1" x14ac:dyDescent="0.2">
      <c r="A184" s="49">
        <v>39990</v>
      </c>
      <c r="B184" s="46" t="s">
        <v>1253</v>
      </c>
      <c r="C184" s="46" t="s">
        <v>1235</v>
      </c>
      <c r="D184" s="46" t="s">
        <v>161</v>
      </c>
      <c r="E184" s="46" t="s">
        <v>90</v>
      </c>
      <c r="F184" s="47">
        <v>37043</v>
      </c>
      <c r="G184" s="48">
        <v>2001</v>
      </c>
      <c r="H184" s="49" t="s">
        <v>205</v>
      </c>
      <c r="I184" s="49" t="str">
        <f t="shared" si="6"/>
        <v>OK</v>
      </c>
      <c r="J184" s="49" t="str">
        <f t="shared" si="7"/>
        <v>OK</v>
      </c>
      <c r="K184" s="49" t="str">
        <f t="shared" si="8"/>
        <v>South Central</v>
      </c>
      <c r="L184" s="49" t="str">
        <f>INDEX('State '!$A$1:$C$62,MATCH($I184,'State '!$B:$B,0),3)</f>
        <v>South Central</v>
      </c>
      <c r="M184" s="49" t="str">
        <f>INDEX('State '!$A$1:$C$62,MATCH($J184,'State '!$B:$B,0),3)</f>
        <v>South Central</v>
      </c>
      <c r="N184" s="49"/>
      <c r="O184" s="78">
        <v>2.8</v>
      </c>
      <c r="P184" s="78"/>
      <c r="Q184" s="78">
        <v>26</v>
      </c>
      <c r="R184" s="53">
        <v>12</v>
      </c>
      <c r="S184" s="49" t="s">
        <v>105</v>
      </c>
      <c r="T184" s="49" t="s">
        <v>786</v>
      </c>
      <c r="U184" s="49" t="s">
        <v>144</v>
      </c>
      <c r="V184" s="49"/>
      <c r="W184" s="79"/>
      <c r="X184" s="79"/>
      <c r="Y184" s="79"/>
    </row>
    <row r="185" spans="1:25" ht="12.75" customHeight="1" x14ac:dyDescent="0.2">
      <c r="A185" s="49">
        <v>39990</v>
      </c>
      <c r="B185" s="46" t="s">
        <v>1254</v>
      </c>
      <c r="C185" s="46" t="s">
        <v>240</v>
      </c>
      <c r="D185" s="46" t="s">
        <v>101</v>
      </c>
      <c r="E185" s="46" t="s">
        <v>90</v>
      </c>
      <c r="F185" s="47">
        <v>37043</v>
      </c>
      <c r="G185" s="53">
        <v>2001</v>
      </c>
      <c r="H185" s="49" t="s">
        <v>941</v>
      </c>
      <c r="I185" s="49" t="str">
        <f t="shared" si="6"/>
        <v>GM</v>
      </c>
      <c r="J185" s="49" t="str">
        <f t="shared" si="7"/>
        <v>GM</v>
      </c>
      <c r="K185" s="49" t="str">
        <f t="shared" si="8"/>
        <v>Gulf of Mexico</v>
      </c>
      <c r="L185" s="49" t="str">
        <f>INDEX('State '!$A$1:$C$62,MATCH($I185,'State '!$B:$B,0),3)</f>
        <v>Gulf of Mexico</v>
      </c>
      <c r="M185" s="49" t="str">
        <f>INDEX('State '!$A$1:$C$62,MATCH($J185,'State '!$B:$B,0),3)</f>
        <v>Gulf of Mexico</v>
      </c>
      <c r="N185" s="49"/>
      <c r="O185" s="78">
        <v>15</v>
      </c>
      <c r="P185" s="78">
        <v>17.8</v>
      </c>
      <c r="Q185" s="78">
        <v>400</v>
      </c>
      <c r="R185" s="53">
        <v>20</v>
      </c>
      <c r="S185" s="49" t="s">
        <v>92</v>
      </c>
      <c r="T185" s="49" t="s">
        <v>93</v>
      </c>
      <c r="U185" s="49" t="s">
        <v>1255</v>
      </c>
      <c r="V185" s="49"/>
      <c r="W185" s="79"/>
      <c r="X185" s="79"/>
      <c r="Y185" s="79"/>
    </row>
    <row r="186" spans="1:25" ht="12.75" customHeight="1" x14ac:dyDescent="0.2">
      <c r="A186" s="49">
        <v>39990</v>
      </c>
      <c r="B186" s="46" t="s">
        <v>1256</v>
      </c>
      <c r="C186" s="46" t="s">
        <v>1257</v>
      </c>
      <c r="D186" s="46" t="s">
        <v>161</v>
      </c>
      <c r="E186" s="46" t="s">
        <v>90</v>
      </c>
      <c r="F186" s="47">
        <v>37072</v>
      </c>
      <c r="G186" s="53">
        <v>2001</v>
      </c>
      <c r="H186" s="49" t="s">
        <v>209</v>
      </c>
      <c r="I186" s="49" t="str">
        <f t="shared" si="6"/>
        <v>VA</v>
      </c>
      <c r="J186" s="49" t="str">
        <f t="shared" si="7"/>
        <v>VA</v>
      </c>
      <c r="K186" s="49" t="str">
        <f t="shared" si="8"/>
        <v>Northeast</v>
      </c>
      <c r="L186" s="49" t="str">
        <f>INDEX('State '!$A$1:$C$62,MATCH($I186,'State '!$B:$B,0),3)</f>
        <v>Northeast</v>
      </c>
      <c r="M186" s="49" t="str">
        <f>INDEX('State '!$A$1:$C$62,MATCH($J186,'State '!$B:$B,0),3)</f>
        <v>Northeast</v>
      </c>
      <c r="N186" s="49"/>
      <c r="O186" s="78">
        <v>14.5</v>
      </c>
      <c r="P186" s="78">
        <v>72</v>
      </c>
      <c r="Q186" s="78">
        <v>30</v>
      </c>
      <c r="R186" s="53">
        <v>20</v>
      </c>
      <c r="S186" s="49" t="s">
        <v>105</v>
      </c>
      <c r="T186" s="49" t="s">
        <v>786</v>
      </c>
      <c r="U186" s="49" t="s">
        <v>144</v>
      </c>
      <c r="V186" s="49"/>
      <c r="W186" s="79"/>
      <c r="X186" s="79"/>
      <c r="Y186" s="79"/>
    </row>
    <row r="187" spans="1:25" ht="12.75" customHeight="1" x14ac:dyDescent="0.2">
      <c r="A187" s="49">
        <v>39990</v>
      </c>
      <c r="B187" s="46" t="s">
        <v>1258</v>
      </c>
      <c r="C187" s="46" t="s">
        <v>1259</v>
      </c>
      <c r="D187" s="46" t="s">
        <v>89</v>
      </c>
      <c r="E187" s="46" t="s">
        <v>90</v>
      </c>
      <c r="F187" s="47">
        <v>37073</v>
      </c>
      <c r="G187" s="48">
        <v>2001</v>
      </c>
      <c r="H187" s="49" t="s">
        <v>1260</v>
      </c>
      <c r="I187" s="49" t="str">
        <f t="shared" si="6"/>
        <v>WY</v>
      </c>
      <c r="J187" s="49" t="str">
        <f t="shared" si="7"/>
        <v>CA</v>
      </c>
      <c r="K187" s="49" t="str">
        <f t="shared" si="8"/>
        <v>Mountain, Pacific</v>
      </c>
      <c r="L187" s="49" t="str">
        <f>INDEX('State '!$A$1:$C$62,MATCH($I187,'State '!$B:$B,0),3)</f>
        <v>Mountain</v>
      </c>
      <c r="M187" s="49" t="str">
        <f>INDEX('State '!$A$1:$C$62,MATCH($J187,'State '!$B:$B,0),3)</f>
        <v>Pacific</v>
      </c>
      <c r="N187" s="49"/>
      <c r="O187" s="78">
        <v>81.3</v>
      </c>
      <c r="P187" s="78">
        <v>922</v>
      </c>
      <c r="Q187" s="78">
        <v>135</v>
      </c>
      <c r="R187" s="53">
        <v>36</v>
      </c>
      <c r="S187" s="49" t="s">
        <v>92</v>
      </c>
      <c r="T187" s="49" t="s">
        <v>93</v>
      </c>
      <c r="U187" s="49" t="s">
        <v>1261</v>
      </c>
      <c r="V187" s="49"/>
      <c r="W187" s="79"/>
      <c r="X187" s="79"/>
      <c r="Y187" s="79"/>
    </row>
    <row r="188" spans="1:25" ht="12.75" customHeight="1" x14ac:dyDescent="0.2">
      <c r="A188" s="49">
        <v>39990</v>
      </c>
      <c r="B188" s="46" t="s">
        <v>1262</v>
      </c>
      <c r="C188" s="46" t="s">
        <v>465</v>
      </c>
      <c r="D188" s="46" t="s">
        <v>89</v>
      </c>
      <c r="E188" s="46" t="s">
        <v>90</v>
      </c>
      <c r="F188" s="47">
        <v>37087</v>
      </c>
      <c r="G188" s="48">
        <v>2001</v>
      </c>
      <c r="H188" s="49" t="s">
        <v>809</v>
      </c>
      <c r="I188" s="49" t="str">
        <f t="shared" si="6"/>
        <v>MN</v>
      </c>
      <c r="J188" s="49" t="str">
        <f t="shared" si="7"/>
        <v>MN</v>
      </c>
      <c r="K188" s="49" t="str">
        <f t="shared" si="8"/>
        <v>Midwest</v>
      </c>
      <c r="L188" s="49" t="str">
        <f>INDEX('State '!$A$1:$C$62,MATCH($I188,'State '!$B:$B,0),3)</f>
        <v>Midwest</v>
      </c>
      <c r="M188" s="49" t="str">
        <f>INDEX('State '!$A$1:$C$62,MATCH($J188,'State '!$B:$B,0),3)</f>
        <v>Midwest</v>
      </c>
      <c r="N188" s="49"/>
      <c r="O188" s="78">
        <v>2</v>
      </c>
      <c r="P188" s="78">
        <v>15</v>
      </c>
      <c r="Q188" s="78">
        <v>20</v>
      </c>
      <c r="R188" s="53">
        <v>16</v>
      </c>
      <c r="S188" s="49" t="s">
        <v>92</v>
      </c>
      <c r="T188" s="49" t="s">
        <v>93</v>
      </c>
      <c r="U188" s="49" t="s">
        <v>1134</v>
      </c>
      <c r="V188" s="49"/>
      <c r="W188" s="79"/>
      <c r="X188" s="79"/>
      <c r="Y188" s="79"/>
    </row>
    <row r="189" spans="1:25" ht="12.75" customHeight="1" x14ac:dyDescent="0.2">
      <c r="A189" s="49">
        <v>39990</v>
      </c>
      <c r="B189" s="46" t="s">
        <v>1263</v>
      </c>
      <c r="C189" s="46" t="s">
        <v>1264</v>
      </c>
      <c r="D189" s="46" t="s">
        <v>161</v>
      </c>
      <c r="E189" s="46" t="s">
        <v>90</v>
      </c>
      <c r="F189" s="47">
        <v>37094</v>
      </c>
      <c r="G189" s="48">
        <v>2001</v>
      </c>
      <c r="H189" s="49" t="s">
        <v>349</v>
      </c>
      <c r="I189" s="49" t="str">
        <f t="shared" si="6"/>
        <v>AL</v>
      </c>
      <c r="J189" s="49" t="str">
        <f t="shared" si="7"/>
        <v>AL</v>
      </c>
      <c r="K189" s="49" t="str">
        <f t="shared" si="8"/>
        <v>South Central</v>
      </c>
      <c r="L189" s="49" t="str">
        <f>INDEX('State '!$A$1:$C$62,MATCH($I189,'State '!$B:$B,0),3)</f>
        <v>South Central</v>
      </c>
      <c r="M189" s="49" t="str">
        <f>INDEX('State '!$A$1:$C$62,MATCH($J189,'State '!$B:$B,0),3)</f>
        <v>South Central</v>
      </c>
      <c r="N189" s="49"/>
      <c r="O189" s="78"/>
      <c r="P189" s="78">
        <v>18</v>
      </c>
      <c r="Q189" s="78">
        <v>200</v>
      </c>
      <c r="R189" s="53">
        <v>24</v>
      </c>
      <c r="S189" s="49" t="s">
        <v>105</v>
      </c>
      <c r="T189" s="49" t="s">
        <v>786</v>
      </c>
      <c r="U189" s="49" t="s">
        <v>144</v>
      </c>
      <c r="V189" s="49"/>
      <c r="W189" s="79"/>
      <c r="X189" s="79"/>
      <c r="Y189" s="79"/>
    </row>
    <row r="190" spans="1:25" ht="12.75" customHeight="1" x14ac:dyDescent="0.2">
      <c r="A190" s="49">
        <v>39990</v>
      </c>
      <c r="B190" s="46" t="s">
        <v>1265</v>
      </c>
      <c r="C190" s="46" t="s">
        <v>1264</v>
      </c>
      <c r="D190" s="46" t="s">
        <v>161</v>
      </c>
      <c r="E190" s="46" t="s">
        <v>90</v>
      </c>
      <c r="F190" s="47">
        <v>37094</v>
      </c>
      <c r="G190" s="48">
        <v>2001</v>
      </c>
      <c r="H190" s="49" t="s">
        <v>349</v>
      </c>
      <c r="I190" s="49" t="str">
        <f t="shared" si="6"/>
        <v>AL</v>
      </c>
      <c r="J190" s="49" t="str">
        <f t="shared" si="7"/>
        <v>AL</v>
      </c>
      <c r="K190" s="49" t="str">
        <f t="shared" si="8"/>
        <v>South Central</v>
      </c>
      <c r="L190" s="49" t="str">
        <f>INDEX('State '!$A$1:$C$62,MATCH($I190,'State '!$B:$B,0),3)</f>
        <v>South Central</v>
      </c>
      <c r="M190" s="49" t="str">
        <f>INDEX('State '!$A$1:$C$62,MATCH($J190,'State '!$B:$B,0),3)</f>
        <v>South Central</v>
      </c>
      <c r="N190" s="49"/>
      <c r="O190" s="78"/>
      <c r="P190" s="78">
        <v>11</v>
      </c>
      <c r="Q190" s="78">
        <v>300</v>
      </c>
      <c r="R190" s="53">
        <v>20</v>
      </c>
      <c r="S190" s="49" t="s">
        <v>92</v>
      </c>
      <c r="T190" s="49" t="s">
        <v>93</v>
      </c>
      <c r="U190" s="49" t="s">
        <v>1266</v>
      </c>
      <c r="V190" s="49"/>
      <c r="W190" s="79"/>
      <c r="X190" s="79"/>
      <c r="Y190" s="79"/>
    </row>
    <row r="191" spans="1:25" ht="12.75" customHeight="1" x14ac:dyDescent="0.2">
      <c r="A191" s="49">
        <v>39990</v>
      </c>
      <c r="B191" s="46" t="s">
        <v>1267</v>
      </c>
      <c r="C191" s="46" t="s">
        <v>240</v>
      </c>
      <c r="D191" s="46" t="s">
        <v>161</v>
      </c>
      <c r="E191" s="46" t="s">
        <v>90</v>
      </c>
      <c r="F191" s="47">
        <v>37118</v>
      </c>
      <c r="G191" s="53">
        <v>2001</v>
      </c>
      <c r="H191" s="49" t="s">
        <v>1268</v>
      </c>
      <c r="I191" s="49" t="str">
        <f t="shared" si="6"/>
        <v>MA</v>
      </c>
      <c r="J191" s="49" t="str">
        <f t="shared" si="7"/>
        <v>NH</v>
      </c>
      <c r="K191" s="49" t="str">
        <f t="shared" si="8"/>
        <v>Northeast</v>
      </c>
      <c r="L191" s="49" t="str">
        <f>INDEX('State '!$A$1:$C$62,MATCH($I191,'State '!$B:$B,0),3)</f>
        <v>Northeast</v>
      </c>
      <c r="M191" s="49" t="str">
        <f>INDEX('State '!$A$1:$C$62,MATCH($J191,'State '!$B:$B,0),3)</f>
        <v>Northeast</v>
      </c>
      <c r="N191" s="49"/>
      <c r="O191" s="78">
        <v>32.4</v>
      </c>
      <c r="P191" s="78">
        <v>19.3</v>
      </c>
      <c r="Q191" s="78">
        <v>126</v>
      </c>
      <c r="R191" s="53">
        <v>20</v>
      </c>
      <c r="S191" s="49" t="s">
        <v>92</v>
      </c>
      <c r="T191" s="49" t="s">
        <v>93</v>
      </c>
      <c r="U191" s="49" t="s">
        <v>1269</v>
      </c>
      <c r="V191" s="49"/>
      <c r="W191" s="79"/>
      <c r="X191" s="79"/>
      <c r="Y191" s="79"/>
    </row>
    <row r="192" spans="1:25" ht="12.75" customHeight="1" x14ac:dyDescent="0.2">
      <c r="A192" s="49">
        <v>39990</v>
      </c>
      <c r="B192" s="46" t="s">
        <v>1270</v>
      </c>
      <c r="C192" s="46" t="s">
        <v>277</v>
      </c>
      <c r="D192" s="46" t="s">
        <v>161</v>
      </c>
      <c r="E192" s="46" t="s">
        <v>90</v>
      </c>
      <c r="F192" s="47">
        <v>37135</v>
      </c>
      <c r="G192" s="48">
        <v>2001</v>
      </c>
      <c r="H192" s="49" t="s">
        <v>545</v>
      </c>
      <c r="I192" s="49" t="str">
        <f t="shared" si="6"/>
        <v>LA</v>
      </c>
      <c r="J192" s="49" t="str">
        <f t="shared" si="7"/>
        <v>MS</v>
      </c>
      <c r="K192" s="49" t="str">
        <f t="shared" si="8"/>
        <v>South Central</v>
      </c>
      <c r="L192" s="49" t="str">
        <f>INDEX('State '!$A$1:$C$62,MATCH($I192,'State '!$B:$B,0),3)</f>
        <v>South Central</v>
      </c>
      <c r="M192" s="49" t="str">
        <f>INDEX('State '!$A$1:$C$62,MATCH($J192,'State '!$B:$B,0),3)</f>
        <v>South Central</v>
      </c>
      <c r="N192" s="49"/>
      <c r="O192" s="78">
        <v>20</v>
      </c>
      <c r="P192" s="78">
        <v>37</v>
      </c>
      <c r="Q192" s="78">
        <v>285</v>
      </c>
      <c r="R192" s="53">
        <v>20</v>
      </c>
      <c r="S192" s="49" t="s">
        <v>92</v>
      </c>
      <c r="T192" s="49" t="s">
        <v>93</v>
      </c>
      <c r="U192" s="49" t="s">
        <v>1271</v>
      </c>
      <c r="V192" s="49"/>
      <c r="W192" s="79"/>
      <c r="X192" s="79"/>
      <c r="Y192" s="79"/>
    </row>
    <row r="193" spans="1:28" ht="12.75" customHeight="1" x14ac:dyDescent="0.2">
      <c r="A193" s="49">
        <v>39990</v>
      </c>
      <c r="B193" s="46" t="s">
        <v>1272</v>
      </c>
      <c r="C193" s="46" t="s">
        <v>783</v>
      </c>
      <c r="D193" s="46" t="s">
        <v>161</v>
      </c>
      <c r="E193" s="46" t="s">
        <v>90</v>
      </c>
      <c r="F193" s="47">
        <v>37135</v>
      </c>
      <c r="G193" s="48">
        <v>2001</v>
      </c>
      <c r="H193" s="49" t="s">
        <v>225</v>
      </c>
      <c r="I193" s="49" t="str">
        <f t="shared" si="6"/>
        <v>CO</v>
      </c>
      <c r="J193" s="49" t="str">
        <f t="shared" si="7"/>
        <v>CO</v>
      </c>
      <c r="K193" s="49" t="str">
        <f t="shared" si="8"/>
        <v>Mountain</v>
      </c>
      <c r="L193" s="49" t="str">
        <f>INDEX('State '!$A$1:$C$62,MATCH($I193,'State '!$B:$B,0),3)</f>
        <v>Mountain</v>
      </c>
      <c r="M193" s="49" t="str">
        <f>INDEX('State '!$A$1:$C$62,MATCH($J193,'State '!$B:$B,0),3)</f>
        <v>Mountain</v>
      </c>
      <c r="N193" s="49"/>
      <c r="O193" s="78">
        <v>30</v>
      </c>
      <c r="P193" s="78"/>
      <c r="Q193" s="78">
        <v>58</v>
      </c>
      <c r="R193" s="53"/>
      <c r="S193" s="49" t="s">
        <v>92</v>
      </c>
      <c r="T193" s="49" t="s">
        <v>93</v>
      </c>
      <c r="U193" s="49" t="s">
        <v>144</v>
      </c>
      <c r="V193" s="49"/>
      <c r="W193" s="79"/>
      <c r="X193" s="79"/>
      <c r="Y193" s="79"/>
      <c r="Z193" s="25"/>
      <c r="AA193" s="25"/>
      <c r="AB193" s="25"/>
    </row>
    <row r="194" spans="1:28" ht="12.75" customHeight="1" x14ac:dyDescent="0.2">
      <c r="A194" s="49">
        <v>39990</v>
      </c>
      <c r="B194" s="46" t="s">
        <v>1273</v>
      </c>
      <c r="C194" s="46" t="s">
        <v>854</v>
      </c>
      <c r="D194" s="46" t="s">
        <v>89</v>
      </c>
      <c r="E194" s="46" t="s">
        <v>90</v>
      </c>
      <c r="F194" s="47">
        <v>37135</v>
      </c>
      <c r="G194" s="48">
        <v>2001</v>
      </c>
      <c r="H194" s="49" t="s">
        <v>1103</v>
      </c>
      <c r="I194" s="49" t="str">
        <f t="shared" si="6"/>
        <v>AZ</v>
      </c>
      <c r="J194" s="49" t="str">
        <f t="shared" si="7"/>
        <v>MX</v>
      </c>
      <c r="K194" s="49" t="str">
        <f t="shared" si="8"/>
        <v>Mountain, Mexico</v>
      </c>
      <c r="L194" s="49" t="str">
        <f>INDEX('State '!$A$1:$C$62,MATCH($I194,'State '!$B:$B,0),3)</f>
        <v>Mountain</v>
      </c>
      <c r="M194" s="49" t="str">
        <f>INDEX('State '!$A$1:$C$62,MATCH($J194,'State '!$B:$B,0),3)</f>
        <v>Mexico</v>
      </c>
      <c r="N194" s="49"/>
      <c r="O194" s="78">
        <v>30.2</v>
      </c>
      <c r="P194" s="78">
        <v>68</v>
      </c>
      <c r="Q194" s="78">
        <v>130</v>
      </c>
      <c r="R194" s="53" t="s">
        <v>884</v>
      </c>
      <c r="S194" s="49" t="s">
        <v>92</v>
      </c>
      <c r="T194" s="49" t="s">
        <v>93</v>
      </c>
      <c r="U194" s="49" t="s">
        <v>1274</v>
      </c>
      <c r="V194" s="49"/>
      <c r="W194" s="79"/>
      <c r="X194" s="79"/>
      <c r="Y194" s="79"/>
      <c r="Z194" s="25"/>
      <c r="AA194" s="25"/>
      <c r="AB194" s="25"/>
    </row>
    <row r="195" spans="1:28" ht="12.75" customHeight="1" x14ac:dyDescent="0.2">
      <c r="A195" s="49">
        <v>39990</v>
      </c>
      <c r="B195" s="55" t="s">
        <v>1275</v>
      </c>
      <c r="C195" s="55" t="s">
        <v>124</v>
      </c>
      <c r="D195" s="55" t="s">
        <v>161</v>
      </c>
      <c r="E195" s="46" t="s">
        <v>90</v>
      </c>
      <c r="F195" s="47">
        <v>37164</v>
      </c>
      <c r="G195" s="53">
        <v>2001</v>
      </c>
      <c r="H195" s="49" t="s">
        <v>331</v>
      </c>
      <c r="I195" s="49" t="str">
        <f t="shared" ref="I195:I258" si="9">LEFT($H195,2)</f>
        <v>PA</v>
      </c>
      <c r="J195" s="49" t="str">
        <f t="shared" ref="J195:J258" si="10">RIGHT($H195,2)</f>
        <v>PA</v>
      </c>
      <c r="K195" s="49" t="str">
        <f t="shared" ref="K195:K258" si="11">IF($L195=$M195,L195,CONCATENATE($L195,", ",IF(ISBLANK(N195),"",CONCATENATE(N195,", ")),$M195))</f>
        <v>Northeast</v>
      </c>
      <c r="L195" s="49" t="str">
        <f>INDEX('State '!$A$1:$C$62,MATCH($I195,'State '!$B:$B,0),3)</f>
        <v>Northeast</v>
      </c>
      <c r="M195" s="49" t="str">
        <f>INDEX('State '!$A$1:$C$62,MATCH($J195,'State '!$B:$B,0),3)</f>
        <v>Northeast</v>
      </c>
      <c r="N195" s="49"/>
      <c r="O195" s="78">
        <v>21.5</v>
      </c>
      <c r="P195" s="78">
        <v>5</v>
      </c>
      <c r="Q195" s="53">
        <v>82</v>
      </c>
      <c r="R195" s="53">
        <v>12</v>
      </c>
      <c r="S195" s="49" t="s">
        <v>92</v>
      </c>
      <c r="T195" s="49" t="s">
        <v>93</v>
      </c>
      <c r="U195" s="49" t="s">
        <v>1276</v>
      </c>
      <c r="V195" s="49"/>
      <c r="W195" s="79"/>
      <c r="X195" s="79"/>
      <c r="Y195" s="79"/>
      <c r="Z195" s="25"/>
      <c r="AA195" s="25"/>
      <c r="AB195" s="25"/>
    </row>
    <row r="196" spans="1:28" ht="12.75" customHeight="1" x14ac:dyDescent="0.2">
      <c r="A196" s="49">
        <v>39990</v>
      </c>
      <c r="B196" s="46" t="s">
        <v>1277</v>
      </c>
      <c r="C196" s="46" t="s">
        <v>488</v>
      </c>
      <c r="D196" s="46" t="s">
        <v>89</v>
      </c>
      <c r="E196" s="46" t="s">
        <v>90</v>
      </c>
      <c r="F196" s="47">
        <v>37165</v>
      </c>
      <c r="G196" s="48">
        <v>2001</v>
      </c>
      <c r="H196" s="49" t="s">
        <v>1278</v>
      </c>
      <c r="I196" s="49" t="str">
        <f t="shared" si="9"/>
        <v>NJ</v>
      </c>
      <c r="J196" s="49" t="str">
        <f t="shared" si="10"/>
        <v>NJ</v>
      </c>
      <c r="K196" s="49" t="str">
        <f t="shared" si="11"/>
        <v>Northeast</v>
      </c>
      <c r="L196" s="49" t="str">
        <f>INDEX('State '!$A$1:$C$62,MATCH($I196,'State '!$B:$B,0),3)</f>
        <v>Northeast</v>
      </c>
      <c r="M196" s="49" t="str">
        <f>INDEX('State '!$A$1:$C$62,MATCH($J196,'State '!$B:$B,0),3)</f>
        <v>Northeast</v>
      </c>
      <c r="N196" s="49"/>
      <c r="O196" s="78">
        <v>6.7</v>
      </c>
      <c r="P196" s="78"/>
      <c r="Q196" s="78">
        <v>135</v>
      </c>
      <c r="R196" s="53" t="s">
        <v>1137</v>
      </c>
      <c r="S196" s="49" t="s">
        <v>92</v>
      </c>
      <c r="T196" s="49" t="s">
        <v>93</v>
      </c>
      <c r="U196" s="49" t="s">
        <v>1279</v>
      </c>
      <c r="V196" s="49"/>
      <c r="W196" s="79"/>
      <c r="X196" s="79"/>
      <c r="Y196" s="79"/>
      <c r="Z196" s="25"/>
      <c r="AA196" s="25"/>
      <c r="AB196" s="25"/>
    </row>
    <row r="197" spans="1:28" ht="12.75" customHeight="1" x14ac:dyDescent="0.2">
      <c r="A197" s="49">
        <v>39990</v>
      </c>
      <c r="B197" s="55" t="s">
        <v>1280</v>
      </c>
      <c r="C197" s="55" t="s">
        <v>783</v>
      </c>
      <c r="D197" s="55" t="s">
        <v>89</v>
      </c>
      <c r="E197" s="46" t="s">
        <v>90</v>
      </c>
      <c r="F197" s="47">
        <v>37165</v>
      </c>
      <c r="G197" s="48">
        <v>2001</v>
      </c>
      <c r="H197" s="49" t="s">
        <v>225</v>
      </c>
      <c r="I197" s="49" t="str">
        <f t="shared" si="9"/>
        <v>CO</v>
      </c>
      <c r="J197" s="49" t="str">
        <f t="shared" si="10"/>
        <v>CO</v>
      </c>
      <c r="K197" s="49" t="str">
        <f t="shared" si="11"/>
        <v>Mountain</v>
      </c>
      <c r="L197" s="49" t="str">
        <f>INDEX('State '!$A$1:$C$62,MATCH($I197,'State '!$B:$B,0),3)</f>
        <v>Mountain</v>
      </c>
      <c r="M197" s="49" t="str">
        <f>INDEX('State '!$A$1:$C$62,MATCH($J197,'State '!$B:$B,0),3)</f>
        <v>Mountain</v>
      </c>
      <c r="N197" s="49"/>
      <c r="O197" s="78">
        <v>58</v>
      </c>
      <c r="P197" s="78">
        <v>53.2</v>
      </c>
      <c r="Q197" s="53">
        <v>87</v>
      </c>
      <c r="R197" s="53">
        <v>24</v>
      </c>
      <c r="S197" s="49" t="s">
        <v>92</v>
      </c>
      <c r="T197" s="49" t="s">
        <v>93</v>
      </c>
      <c r="U197" s="49" t="s">
        <v>1281</v>
      </c>
      <c r="V197" s="49"/>
      <c r="W197" s="79"/>
      <c r="X197" s="79"/>
      <c r="Y197" s="79"/>
      <c r="Z197" s="25"/>
      <c r="AA197" s="25"/>
      <c r="AB197" s="25"/>
    </row>
    <row r="198" spans="1:28" ht="12.75" customHeight="1" x14ac:dyDescent="0.2">
      <c r="A198" s="49">
        <v>39990</v>
      </c>
      <c r="B198" s="46" t="s">
        <v>1282</v>
      </c>
      <c r="C198" s="46" t="s">
        <v>783</v>
      </c>
      <c r="D198" s="46" t="s">
        <v>89</v>
      </c>
      <c r="E198" s="46" t="s">
        <v>90</v>
      </c>
      <c r="F198" s="47">
        <v>37165</v>
      </c>
      <c r="G198" s="48">
        <v>2001</v>
      </c>
      <c r="H198" s="49" t="s">
        <v>1283</v>
      </c>
      <c r="I198" s="49" t="str">
        <f t="shared" si="9"/>
        <v>CO</v>
      </c>
      <c r="J198" s="49" t="str">
        <f t="shared" si="10"/>
        <v>TX</v>
      </c>
      <c r="K198" s="49" t="str">
        <f t="shared" si="11"/>
        <v>Mountain, South Central</v>
      </c>
      <c r="L198" s="49" t="str">
        <f>INDEX('State '!$A$1:$C$62,MATCH($I198,'State '!$B:$B,0),3)</f>
        <v>Mountain</v>
      </c>
      <c r="M198" s="49" t="str">
        <f>INDEX('State '!$A$1:$C$62,MATCH($J198,'State '!$B:$B,0),3)</f>
        <v>South Central</v>
      </c>
      <c r="N198" s="49"/>
      <c r="O198" s="78">
        <v>56</v>
      </c>
      <c r="P198" s="78">
        <v>70</v>
      </c>
      <c r="Q198" s="78">
        <v>83</v>
      </c>
      <c r="R198" s="53">
        <v>20</v>
      </c>
      <c r="S198" s="49" t="s">
        <v>92</v>
      </c>
      <c r="T198" s="49" t="s">
        <v>93</v>
      </c>
      <c r="U198" s="49" t="s">
        <v>1284</v>
      </c>
      <c r="V198" s="49"/>
      <c r="W198" s="79"/>
      <c r="X198" s="79"/>
      <c r="Y198" s="79"/>
      <c r="Z198" s="25"/>
      <c r="AA198" s="25"/>
      <c r="AB198" s="25"/>
    </row>
    <row r="199" spans="1:28" ht="12.75" customHeight="1" x14ac:dyDescent="0.2">
      <c r="A199" s="45">
        <v>39990</v>
      </c>
      <c r="B199" s="46" t="s">
        <v>1285</v>
      </c>
      <c r="C199" s="46" t="s">
        <v>1069</v>
      </c>
      <c r="D199" s="46" t="s">
        <v>89</v>
      </c>
      <c r="E199" s="46" t="s">
        <v>90</v>
      </c>
      <c r="F199" s="47">
        <v>37165</v>
      </c>
      <c r="G199" s="48">
        <v>2001</v>
      </c>
      <c r="H199" s="49" t="s">
        <v>806</v>
      </c>
      <c r="I199" s="49" t="str">
        <f t="shared" si="9"/>
        <v>IA</v>
      </c>
      <c r="J199" s="49" t="str">
        <f t="shared" si="10"/>
        <v>IL</v>
      </c>
      <c r="K199" s="49" t="str">
        <f t="shared" si="11"/>
        <v>Midwest</v>
      </c>
      <c r="L199" s="49" t="str">
        <f>INDEX('State '!$A$1:$C$62,MATCH($I199,'State '!$B:$B,0),3)</f>
        <v>Midwest</v>
      </c>
      <c r="M199" s="49" t="str">
        <f>INDEX('State '!$A$1:$C$62,MATCH($J199,'State '!$B:$B,0),3)</f>
        <v>Midwest</v>
      </c>
      <c r="N199" s="49"/>
      <c r="O199" s="78">
        <v>33</v>
      </c>
      <c r="P199" s="78"/>
      <c r="Q199" s="78">
        <v>195</v>
      </c>
      <c r="R199" s="53">
        <v>30</v>
      </c>
      <c r="S199" s="49" t="s">
        <v>92</v>
      </c>
      <c r="T199" s="49" t="s">
        <v>93</v>
      </c>
      <c r="U199" s="49" t="s">
        <v>1286</v>
      </c>
      <c r="V199" s="49"/>
      <c r="W199" s="79"/>
      <c r="X199" s="79"/>
      <c r="Y199" s="79"/>
      <c r="Z199" s="25"/>
      <c r="AA199" s="25"/>
      <c r="AB199" s="25"/>
    </row>
    <row r="200" spans="1:28" ht="12.75" customHeight="1" x14ac:dyDescent="0.2">
      <c r="A200" s="49">
        <v>39990</v>
      </c>
      <c r="B200" s="46" t="s">
        <v>1287</v>
      </c>
      <c r="C200" s="46" t="s">
        <v>1069</v>
      </c>
      <c r="D200" s="46" t="s">
        <v>89</v>
      </c>
      <c r="E200" s="46" t="s">
        <v>90</v>
      </c>
      <c r="F200" s="47">
        <v>37165</v>
      </c>
      <c r="G200" s="48">
        <v>2001</v>
      </c>
      <c r="H200" s="49" t="s">
        <v>1181</v>
      </c>
      <c r="I200" s="49" t="str">
        <f t="shared" si="9"/>
        <v>IL</v>
      </c>
      <c r="J200" s="49" t="str">
        <f t="shared" si="10"/>
        <v>IN</v>
      </c>
      <c r="K200" s="49" t="str">
        <f t="shared" si="11"/>
        <v>Midwest</v>
      </c>
      <c r="L200" s="49" t="str">
        <f>INDEX('State '!$A$1:$C$62,MATCH($I200,'State '!$B:$B,0),3)</f>
        <v>Midwest</v>
      </c>
      <c r="M200" s="49" t="str">
        <f>INDEX('State '!$A$1:$C$62,MATCH($J200,'State '!$B:$B,0),3)</f>
        <v>Midwest</v>
      </c>
      <c r="N200" s="49"/>
      <c r="O200" s="78">
        <v>94.4</v>
      </c>
      <c r="P200" s="78">
        <v>34.4</v>
      </c>
      <c r="Q200" s="78">
        <v>544</v>
      </c>
      <c r="R200" s="53">
        <v>30</v>
      </c>
      <c r="S200" s="49" t="s">
        <v>92</v>
      </c>
      <c r="T200" s="49" t="s">
        <v>93</v>
      </c>
      <c r="U200" s="49" t="s">
        <v>1286</v>
      </c>
      <c r="V200" s="49"/>
      <c r="W200" s="79"/>
      <c r="X200" s="79"/>
      <c r="Y200" s="79"/>
      <c r="Z200" s="25"/>
      <c r="AA200" s="25"/>
      <c r="AB200" s="25"/>
    </row>
    <row r="201" spans="1:28" ht="12.75" customHeight="1" x14ac:dyDescent="0.2">
      <c r="A201" s="49">
        <v>39990</v>
      </c>
      <c r="B201" s="46" t="s">
        <v>1288</v>
      </c>
      <c r="C201" s="46" t="s">
        <v>1069</v>
      </c>
      <c r="D201" s="46" t="s">
        <v>89</v>
      </c>
      <c r="E201" s="46" t="s">
        <v>90</v>
      </c>
      <c r="F201" s="47">
        <v>37165</v>
      </c>
      <c r="G201" s="48">
        <v>2001</v>
      </c>
      <c r="H201" s="49" t="s">
        <v>1289</v>
      </c>
      <c r="I201" s="49" t="str">
        <f t="shared" si="9"/>
        <v>SK</v>
      </c>
      <c r="J201" s="49" t="str">
        <f t="shared" si="10"/>
        <v>IA</v>
      </c>
      <c r="K201" s="49" t="str">
        <f t="shared" si="11"/>
        <v>Canada, Mountain, Midwest</v>
      </c>
      <c r="L201" s="49" t="str">
        <f>INDEX('State '!$A$1:$C$62,MATCH($I201,'State '!$B:$B,0),3)</f>
        <v>Canada</v>
      </c>
      <c r="M201" s="49" t="str">
        <f>INDEX('State '!$A$1:$C$62,MATCH($J201,'State '!$B:$B,0),3)</f>
        <v>Midwest</v>
      </c>
      <c r="N201" s="49" t="s">
        <v>831</v>
      </c>
      <c r="O201" s="78">
        <v>1</v>
      </c>
      <c r="P201" s="78"/>
      <c r="Q201" s="78">
        <v>0.99</v>
      </c>
      <c r="R201" s="53" t="s">
        <v>417</v>
      </c>
      <c r="S201" s="49" t="s">
        <v>92</v>
      </c>
      <c r="T201" s="49" t="s">
        <v>93</v>
      </c>
      <c r="U201" s="49" t="s">
        <v>1286</v>
      </c>
      <c r="V201" s="49"/>
      <c r="W201" s="79"/>
      <c r="X201" s="79"/>
      <c r="Y201" s="79"/>
      <c r="Z201" s="25"/>
      <c r="AA201" s="25"/>
      <c r="AB201" s="25"/>
    </row>
    <row r="202" spans="1:28" ht="12.75" customHeight="1" x14ac:dyDescent="0.2">
      <c r="A202" s="49">
        <v>39990</v>
      </c>
      <c r="B202" s="46" t="s">
        <v>1290</v>
      </c>
      <c r="C202" s="46" t="s">
        <v>827</v>
      </c>
      <c r="D202" s="46" t="s">
        <v>89</v>
      </c>
      <c r="E202" s="46" t="s">
        <v>90</v>
      </c>
      <c r="F202" s="47">
        <v>37176</v>
      </c>
      <c r="G202" s="53">
        <v>2001</v>
      </c>
      <c r="H202" s="49" t="s">
        <v>830</v>
      </c>
      <c r="I202" s="49" t="str">
        <f t="shared" si="9"/>
        <v>SK</v>
      </c>
      <c r="J202" s="49" t="str">
        <f t="shared" si="10"/>
        <v>MN</v>
      </c>
      <c r="K202" s="49" t="str">
        <f t="shared" si="11"/>
        <v>Canada, Mountain, Midwest</v>
      </c>
      <c r="L202" s="49" t="str">
        <f>INDEX('State '!$A$1:$C$62,MATCH($I202,'State '!$B:$B,0),3)</f>
        <v>Canada</v>
      </c>
      <c r="M202" s="49" t="str">
        <f>INDEX('State '!$A$1:$C$62,MATCH($J202,'State '!$B:$B,0),3)</f>
        <v>Midwest</v>
      </c>
      <c r="N202" s="49" t="s">
        <v>831</v>
      </c>
      <c r="O202" s="78">
        <v>3.9</v>
      </c>
      <c r="P202" s="78">
        <v>5.6</v>
      </c>
      <c r="Q202" s="78"/>
      <c r="R202" s="53">
        <v>24</v>
      </c>
      <c r="S202" s="49" t="s">
        <v>92</v>
      </c>
      <c r="T202" s="49" t="s">
        <v>93</v>
      </c>
      <c r="U202" s="49" t="s">
        <v>1291</v>
      </c>
      <c r="V202" s="49"/>
      <c r="W202" s="79"/>
      <c r="X202" s="79"/>
      <c r="Y202" s="79"/>
      <c r="Z202" s="25"/>
      <c r="AA202" s="25"/>
      <c r="AB202" s="25"/>
    </row>
    <row r="203" spans="1:28" ht="12.75" customHeight="1" x14ac:dyDescent="0.2">
      <c r="A203" s="49">
        <v>39990</v>
      </c>
      <c r="B203" s="46" t="s">
        <v>1292</v>
      </c>
      <c r="C203" s="46" t="s">
        <v>920</v>
      </c>
      <c r="D203" s="46" t="s">
        <v>89</v>
      </c>
      <c r="E203" s="46" t="s">
        <v>90</v>
      </c>
      <c r="F203" s="47">
        <v>37182</v>
      </c>
      <c r="G203" s="53">
        <v>2001</v>
      </c>
      <c r="H203" s="49" t="s">
        <v>91</v>
      </c>
      <c r="I203" s="49" t="str">
        <f t="shared" si="9"/>
        <v>AL</v>
      </c>
      <c r="J203" s="49" t="str">
        <f t="shared" si="10"/>
        <v>GA</v>
      </c>
      <c r="K203" s="49" t="str">
        <f t="shared" si="11"/>
        <v>South Central, Southeast</v>
      </c>
      <c r="L203" s="49" t="str">
        <f>INDEX('State '!$A$1:$C$62,MATCH($I203,'State '!$B:$B,0),3)</f>
        <v>South Central</v>
      </c>
      <c r="M203" s="49" t="str">
        <f>INDEX('State '!$A$1:$C$62,MATCH($J203,'State '!$B:$B,0),3)</f>
        <v>Southeast</v>
      </c>
      <c r="N203" s="49"/>
      <c r="O203" s="78">
        <v>6.2</v>
      </c>
      <c r="P203" s="78">
        <v>7.1</v>
      </c>
      <c r="Q203" s="78">
        <v>17</v>
      </c>
      <c r="R203" s="53">
        <v>16</v>
      </c>
      <c r="S203" s="49" t="s">
        <v>92</v>
      </c>
      <c r="T203" s="49" t="s">
        <v>93</v>
      </c>
      <c r="U203" s="49" t="s">
        <v>1293</v>
      </c>
      <c r="V203" s="49"/>
      <c r="W203" s="79"/>
      <c r="X203" s="79"/>
      <c r="Y203" s="79"/>
      <c r="Z203" s="25"/>
      <c r="AA203" s="25"/>
      <c r="AB203" s="25"/>
    </row>
    <row r="204" spans="1:28" ht="12.75" customHeight="1" x14ac:dyDescent="0.2">
      <c r="A204" s="49">
        <v>39990</v>
      </c>
      <c r="B204" s="46" t="s">
        <v>1294</v>
      </c>
      <c r="C204" s="46" t="s">
        <v>465</v>
      </c>
      <c r="D204" s="46" t="s">
        <v>161</v>
      </c>
      <c r="E204" s="46" t="s">
        <v>90</v>
      </c>
      <c r="F204" s="47">
        <v>37183</v>
      </c>
      <c r="G204" s="48">
        <v>2001</v>
      </c>
      <c r="H204" s="49" t="s">
        <v>809</v>
      </c>
      <c r="I204" s="49" t="str">
        <f t="shared" si="9"/>
        <v>MN</v>
      </c>
      <c r="J204" s="49" t="str">
        <f t="shared" si="10"/>
        <v>MN</v>
      </c>
      <c r="K204" s="49" t="str">
        <f t="shared" si="11"/>
        <v>Midwest</v>
      </c>
      <c r="L204" s="49" t="str">
        <f>INDEX('State '!$A$1:$C$62,MATCH($I204,'State '!$B:$B,0),3)</f>
        <v>Midwest</v>
      </c>
      <c r="M204" s="49" t="str">
        <f>INDEX('State '!$A$1:$C$62,MATCH($J204,'State '!$B:$B,0),3)</f>
        <v>Midwest</v>
      </c>
      <c r="N204" s="49"/>
      <c r="O204" s="78">
        <v>8.1</v>
      </c>
      <c r="P204" s="78">
        <v>5.6</v>
      </c>
      <c r="Q204" s="78">
        <v>40</v>
      </c>
      <c r="R204" s="53">
        <v>30</v>
      </c>
      <c r="S204" s="49" t="s">
        <v>92</v>
      </c>
      <c r="T204" s="49" t="s">
        <v>93</v>
      </c>
      <c r="U204" s="49" t="s">
        <v>1295</v>
      </c>
      <c r="V204" s="49"/>
      <c r="W204" s="79"/>
      <c r="X204" s="79"/>
      <c r="Y204" s="79"/>
      <c r="Z204" s="25"/>
      <c r="AA204" s="25"/>
      <c r="AB204" s="25"/>
    </row>
    <row r="205" spans="1:28" ht="12.75" customHeight="1" x14ac:dyDescent="0.2">
      <c r="A205" s="49">
        <v>39990</v>
      </c>
      <c r="B205" s="46" t="s">
        <v>1296</v>
      </c>
      <c r="C205" s="46" t="s">
        <v>493</v>
      </c>
      <c r="D205" s="46" t="s">
        <v>89</v>
      </c>
      <c r="E205" s="46" t="s">
        <v>90</v>
      </c>
      <c r="F205" s="47">
        <v>37194</v>
      </c>
      <c r="G205" s="48">
        <v>2001</v>
      </c>
      <c r="H205" s="49" t="s">
        <v>209</v>
      </c>
      <c r="I205" s="49" t="str">
        <f t="shared" si="9"/>
        <v>VA</v>
      </c>
      <c r="J205" s="49" t="str">
        <f t="shared" si="10"/>
        <v>VA</v>
      </c>
      <c r="K205" s="49" t="str">
        <f t="shared" si="11"/>
        <v>Northeast</v>
      </c>
      <c r="L205" s="49" t="str">
        <f>INDEX('State '!$A$1:$C$62,MATCH($I205,'State '!$B:$B,0),3)</f>
        <v>Northeast</v>
      </c>
      <c r="M205" s="49" t="str">
        <f>INDEX('State '!$A$1:$C$62,MATCH($J205,'State '!$B:$B,0),3)</f>
        <v>Northeast</v>
      </c>
      <c r="N205" s="49"/>
      <c r="O205" s="78">
        <v>2</v>
      </c>
      <c r="P205" s="78"/>
      <c r="Q205" s="78">
        <v>4</v>
      </c>
      <c r="R205" s="53">
        <v>12</v>
      </c>
      <c r="S205" s="49" t="s">
        <v>92</v>
      </c>
      <c r="T205" s="49" t="s">
        <v>93</v>
      </c>
      <c r="U205" s="49" t="s">
        <v>1297</v>
      </c>
      <c r="V205" s="49"/>
      <c r="W205" s="79"/>
      <c r="X205" s="79"/>
      <c r="Y205" s="79"/>
      <c r="Z205" s="25"/>
      <c r="AA205" s="25"/>
      <c r="AB205" s="25"/>
    </row>
    <row r="206" spans="1:28" ht="12.75" customHeight="1" x14ac:dyDescent="0.2">
      <c r="A206" s="49">
        <v>39990</v>
      </c>
      <c r="B206" s="46" t="s">
        <v>1298</v>
      </c>
      <c r="C206" s="46" t="s">
        <v>493</v>
      </c>
      <c r="D206" s="46" t="s">
        <v>89</v>
      </c>
      <c r="E206" s="46" t="s">
        <v>90</v>
      </c>
      <c r="F206" s="47">
        <v>37194</v>
      </c>
      <c r="G206" s="48">
        <v>2001</v>
      </c>
      <c r="H206" s="49" t="s">
        <v>209</v>
      </c>
      <c r="I206" s="49" t="str">
        <f t="shared" si="9"/>
        <v>VA</v>
      </c>
      <c r="J206" s="49" t="str">
        <f t="shared" si="10"/>
        <v>VA</v>
      </c>
      <c r="K206" s="49" t="str">
        <f t="shared" si="11"/>
        <v>Northeast</v>
      </c>
      <c r="L206" s="49" t="str">
        <f>INDEX('State '!$A$1:$C$62,MATCH($I206,'State '!$B:$B,0),3)</f>
        <v>Northeast</v>
      </c>
      <c r="M206" s="49" t="str">
        <f>INDEX('State '!$A$1:$C$62,MATCH($J206,'State '!$B:$B,0),3)</f>
        <v>Northeast</v>
      </c>
      <c r="N206" s="49"/>
      <c r="O206" s="78">
        <v>21.2</v>
      </c>
      <c r="P206" s="78">
        <v>41</v>
      </c>
      <c r="Q206" s="78">
        <v>35</v>
      </c>
      <c r="R206" s="53">
        <v>12</v>
      </c>
      <c r="S206" s="49" t="s">
        <v>92</v>
      </c>
      <c r="T206" s="49" t="s">
        <v>93</v>
      </c>
      <c r="U206" s="49" t="s">
        <v>1299</v>
      </c>
      <c r="V206" s="49"/>
      <c r="W206" s="79"/>
      <c r="X206" s="79"/>
      <c r="Y206" s="79"/>
      <c r="Z206" s="25"/>
      <c r="AA206" s="25"/>
      <c r="AB206" s="25"/>
    </row>
    <row r="207" spans="1:28" ht="12.75" customHeight="1" x14ac:dyDescent="0.2">
      <c r="A207" s="49">
        <v>39990</v>
      </c>
      <c r="B207" s="46" t="s">
        <v>1300</v>
      </c>
      <c r="C207" s="46" t="s">
        <v>1301</v>
      </c>
      <c r="D207" s="46" t="s">
        <v>101</v>
      </c>
      <c r="E207" s="46" t="s">
        <v>90</v>
      </c>
      <c r="F207" s="47">
        <v>37194</v>
      </c>
      <c r="G207" s="53">
        <v>2001</v>
      </c>
      <c r="H207" s="49" t="s">
        <v>1302</v>
      </c>
      <c r="I207" s="49" t="str">
        <f t="shared" si="9"/>
        <v>LA</v>
      </c>
      <c r="J207" s="49" t="str">
        <f t="shared" si="10"/>
        <v>AR</v>
      </c>
      <c r="K207" s="49" t="str">
        <f t="shared" si="11"/>
        <v>South Central</v>
      </c>
      <c r="L207" s="49" t="str">
        <f>INDEX('State '!$A$1:$C$62,MATCH($I207,'State '!$B:$B,0),3)</f>
        <v>South Central</v>
      </c>
      <c r="M207" s="49" t="str">
        <f>INDEX('State '!$A$1:$C$62,MATCH($J207,'State '!$B:$B,0),3)</f>
        <v>South Central</v>
      </c>
      <c r="N207" s="49"/>
      <c r="O207" s="78">
        <v>45</v>
      </c>
      <c r="P207" s="78">
        <v>41.7</v>
      </c>
      <c r="Q207" s="78">
        <v>427</v>
      </c>
      <c r="R207" s="53">
        <v>30</v>
      </c>
      <c r="S207" s="49" t="s">
        <v>92</v>
      </c>
      <c r="T207" s="49" t="s">
        <v>93</v>
      </c>
      <c r="U207" s="49" t="s">
        <v>1303</v>
      </c>
      <c r="V207" s="49"/>
      <c r="W207" s="79"/>
      <c r="X207" s="79"/>
      <c r="Y207" s="79"/>
      <c r="Z207" s="25"/>
      <c r="AA207" s="25"/>
      <c r="AB207" s="25"/>
    </row>
    <row r="208" spans="1:28" ht="12.75" customHeight="1" x14ac:dyDescent="0.2">
      <c r="A208" s="49">
        <v>39990</v>
      </c>
      <c r="B208" s="46" t="s">
        <v>1304</v>
      </c>
      <c r="C208" s="46" t="s">
        <v>889</v>
      </c>
      <c r="D208" s="46" t="s">
        <v>89</v>
      </c>
      <c r="E208" s="46" t="s">
        <v>90</v>
      </c>
      <c r="F208" s="47">
        <v>37196</v>
      </c>
      <c r="G208" s="48">
        <v>2001</v>
      </c>
      <c r="H208" s="49" t="s">
        <v>708</v>
      </c>
      <c r="I208" s="49" t="str">
        <f t="shared" si="9"/>
        <v>PA</v>
      </c>
      <c r="J208" s="49" t="str">
        <f t="shared" si="10"/>
        <v>NY</v>
      </c>
      <c r="K208" s="49" t="str">
        <f t="shared" si="11"/>
        <v>Northeast</v>
      </c>
      <c r="L208" s="49" t="str">
        <f>INDEX('State '!$A$1:$C$62,MATCH($I208,'State '!$B:$B,0),3)</f>
        <v>Northeast</v>
      </c>
      <c r="M208" s="49" t="str">
        <f>INDEX('State '!$A$1:$C$62,MATCH($J208,'State '!$B:$B,0),3)</f>
        <v>Northeast</v>
      </c>
      <c r="N208" s="49"/>
      <c r="O208" s="78">
        <v>63.5</v>
      </c>
      <c r="P208" s="78">
        <v>13.8</v>
      </c>
      <c r="Q208" s="78"/>
      <c r="R208" s="53">
        <v>30</v>
      </c>
      <c r="S208" s="49" t="s">
        <v>92</v>
      </c>
      <c r="T208" s="49" t="s">
        <v>93</v>
      </c>
      <c r="U208" s="49" t="s">
        <v>1305</v>
      </c>
      <c r="V208" s="49"/>
      <c r="W208" s="79"/>
      <c r="X208" s="79"/>
      <c r="Y208" s="79"/>
      <c r="Z208" s="25"/>
      <c r="AA208" s="25"/>
      <c r="AB208" s="25"/>
    </row>
    <row r="209" spans="1:28" ht="12.75" customHeight="1" x14ac:dyDescent="0.2">
      <c r="A209" s="45">
        <v>39990</v>
      </c>
      <c r="B209" s="46" t="s">
        <v>1306</v>
      </c>
      <c r="C209" s="46" t="s">
        <v>1307</v>
      </c>
      <c r="D209" s="46" t="s">
        <v>161</v>
      </c>
      <c r="E209" s="46" t="s">
        <v>90</v>
      </c>
      <c r="F209" s="47">
        <v>37196</v>
      </c>
      <c r="G209" s="48">
        <v>2001</v>
      </c>
      <c r="H209" s="49" t="s">
        <v>121</v>
      </c>
      <c r="I209" s="49" t="str">
        <f t="shared" si="9"/>
        <v>TX</v>
      </c>
      <c r="J209" s="49" t="str">
        <f t="shared" si="10"/>
        <v>TX</v>
      </c>
      <c r="K209" s="49" t="str">
        <f t="shared" si="11"/>
        <v>South Central</v>
      </c>
      <c r="L209" s="49" t="str">
        <f>INDEX('State '!$A$1:$C$62,MATCH($I209,'State '!$B:$B,0),3)</f>
        <v>South Central</v>
      </c>
      <c r="M209" s="49" t="str">
        <f>INDEX('State '!$A$1:$C$62,MATCH($J209,'State '!$B:$B,0),3)</f>
        <v>South Central</v>
      </c>
      <c r="N209" s="49"/>
      <c r="O209" s="78">
        <v>6.5</v>
      </c>
      <c r="P209" s="78">
        <v>16</v>
      </c>
      <c r="Q209" s="78">
        <v>300</v>
      </c>
      <c r="R209" s="53">
        <v>20</v>
      </c>
      <c r="S209" s="49" t="s">
        <v>105</v>
      </c>
      <c r="T209" s="49" t="s">
        <v>786</v>
      </c>
      <c r="U209" s="49" t="s">
        <v>144</v>
      </c>
      <c r="V209" s="49"/>
      <c r="W209" s="79"/>
      <c r="X209" s="79"/>
      <c r="Y209" s="79"/>
      <c r="Z209" s="25"/>
      <c r="AA209" s="25"/>
      <c r="AB209" s="25"/>
    </row>
    <row r="210" spans="1:28" ht="12.75" customHeight="1" x14ac:dyDescent="0.2">
      <c r="A210" s="49">
        <v>39990</v>
      </c>
      <c r="B210" s="46" t="s">
        <v>1308</v>
      </c>
      <c r="C210" s="46" t="s">
        <v>1309</v>
      </c>
      <c r="D210" s="46" t="s">
        <v>161</v>
      </c>
      <c r="E210" s="46" t="s">
        <v>90</v>
      </c>
      <c r="F210" s="47">
        <v>37196</v>
      </c>
      <c r="G210" s="48">
        <v>2001</v>
      </c>
      <c r="H210" s="49" t="s">
        <v>1038</v>
      </c>
      <c r="I210" s="49" t="str">
        <f t="shared" si="9"/>
        <v>CA</v>
      </c>
      <c r="J210" s="49" t="str">
        <f t="shared" si="10"/>
        <v>CA</v>
      </c>
      <c r="K210" s="49" t="str">
        <f t="shared" si="11"/>
        <v>Pacific</v>
      </c>
      <c r="L210" s="49" t="str">
        <f>INDEX('State '!$A$1:$C$62,MATCH($I210,'State '!$B:$B,0),3)</f>
        <v>Pacific</v>
      </c>
      <c r="M210" s="49" t="str">
        <f>INDEX('State '!$A$1:$C$62,MATCH($J210,'State '!$B:$B,0),3)</f>
        <v>Pacific</v>
      </c>
      <c r="N210" s="49"/>
      <c r="O210" s="78">
        <v>12</v>
      </c>
      <c r="P210" s="78">
        <v>33</v>
      </c>
      <c r="Q210" s="78">
        <v>500</v>
      </c>
      <c r="R210" s="53">
        <v>24</v>
      </c>
      <c r="S210" s="49" t="s">
        <v>105</v>
      </c>
      <c r="T210" s="49" t="s">
        <v>786</v>
      </c>
      <c r="U210" s="49" t="s">
        <v>144</v>
      </c>
      <c r="V210" s="49"/>
      <c r="W210" s="79"/>
      <c r="X210" s="79"/>
      <c r="Y210" s="79"/>
      <c r="Z210" s="25"/>
      <c r="AA210" s="25"/>
      <c r="AB210" s="25"/>
    </row>
    <row r="211" spans="1:28" ht="12.75" customHeight="1" x14ac:dyDescent="0.2">
      <c r="A211" s="49">
        <v>39990</v>
      </c>
      <c r="B211" s="46" t="s">
        <v>1310</v>
      </c>
      <c r="C211" s="46" t="s">
        <v>1311</v>
      </c>
      <c r="D211" s="46" t="s">
        <v>161</v>
      </c>
      <c r="E211" s="46" t="s">
        <v>90</v>
      </c>
      <c r="F211" s="47">
        <v>37196</v>
      </c>
      <c r="G211" s="53">
        <v>2001</v>
      </c>
      <c r="H211" s="49" t="s">
        <v>701</v>
      </c>
      <c r="I211" s="49" t="str">
        <f t="shared" si="9"/>
        <v>IN</v>
      </c>
      <c r="J211" s="49" t="str">
        <f t="shared" si="10"/>
        <v>IN</v>
      </c>
      <c r="K211" s="49" t="str">
        <f t="shared" si="11"/>
        <v>Midwest</v>
      </c>
      <c r="L211" s="49" t="str">
        <f>INDEX('State '!$A$1:$C$62,MATCH($I211,'State '!$B:$B,0),3)</f>
        <v>Midwest</v>
      </c>
      <c r="M211" s="49" t="str">
        <f>INDEX('State '!$A$1:$C$62,MATCH($J211,'State '!$B:$B,0),3)</f>
        <v>Midwest</v>
      </c>
      <c r="N211" s="49"/>
      <c r="O211" s="78"/>
      <c r="P211" s="78">
        <v>9.1999999999999993</v>
      </c>
      <c r="Q211" s="78">
        <v>62</v>
      </c>
      <c r="R211" s="53">
        <v>16</v>
      </c>
      <c r="S211" s="49" t="s">
        <v>92</v>
      </c>
      <c r="T211" s="49" t="s">
        <v>93</v>
      </c>
      <c r="U211" s="49" t="s">
        <v>1312</v>
      </c>
      <c r="V211" s="49"/>
      <c r="W211" s="79"/>
      <c r="X211" s="79"/>
      <c r="Y211" s="79"/>
      <c r="Z211" s="25"/>
      <c r="AA211" s="25"/>
      <c r="AB211" s="25"/>
    </row>
    <row r="212" spans="1:28" ht="12.75" customHeight="1" x14ac:dyDescent="0.2">
      <c r="A212" s="45">
        <v>39990</v>
      </c>
      <c r="B212" s="46" t="s">
        <v>1313</v>
      </c>
      <c r="C212" s="46" t="s">
        <v>1314</v>
      </c>
      <c r="D212" s="46" t="s">
        <v>161</v>
      </c>
      <c r="E212" s="46" t="s">
        <v>90</v>
      </c>
      <c r="F212" s="47">
        <v>37196</v>
      </c>
      <c r="G212" s="53">
        <v>2001</v>
      </c>
      <c r="H212" s="49" t="s">
        <v>803</v>
      </c>
      <c r="I212" s="49" t="str">
        <f t="shared" si="9"/>
        <v>MI</v>
      </c>
      <c r="J212" s="49" t="str">
        <f t="shared" si="10"/>
        <v>MI</v>
      </c>
      <c r="K212" s="49" t="str">
        <f t="shared" si="11"/>
        <v>Midwest</v>
      </c>
      <c r="L212" s="49" t="str">
        <f>INDEX('State '!$A$1:$C$62,MATCH($I212,'State '!$B:$B,0),3)</f>
        <v>Midwest</v>
      </c>
      <c r="M212" s="49" t="str">
        <f>INDEX('State '!$A$1:$C$62,MATCH($J212,'State '!$B:$B,0),3)</f>
        <v>Midwest</v>
      </c>
      <c r="N212" s="49"/>
      <c r="O212" s="78"/>
      <c r="P212" s="78">
        <v>5</v>
      </c>
      <c r="Q212" s="78">
        <v>120</v>
      </c>
      <c r="R212" s="53"/>
      <c r="S212" s="49" t="s">
        <v>105</v>
      </c>
      <c r="T212" s="49" t="s">
        <v>786</v>
      </c>
      <c r="U212" s="49" t="s">
        <v>144</v>
      </c>
      <c r="V212" s="49"/>
      <c r="W212" s="79"/>
      <c r="X212" s="79"/>
      <c r="Y212" s="79"/>
      <c r="Z212" s="25"/>
      <c r="AA212" s="25"/>
      <c r="AB212" s="25"/>
    </row>
    <row r="213" spans="1:28" ht="12.75" customHeight="1" x14ac:dyDescent="0.2">
      <c r="A213" s="49">
        <v>39990</v>
      </c>
      <c r="B213" s="46" t="s">
        <v>1315</v>
      </c>
      <c r="C213" s="46" t="s">
        <v>834</v>
      </c>
      <c r="D213" s="46" t="s">
        <v>161</v>
      </c>
      <c r="E213" s="46" t="s">
        <v>90</v>
      </c>
      <c r="F213" s="47">
        <v>37196</v>
      </c>
      <c r="G213" s="53">
        <v>2001</v>
      </c>
      <c r="H213" s="49" t="s">
        <v>947</v>
      </c>
      <c r="I213" s="49" t="str">
        <f t="shared" si="9"/>
        <v>KS</v>
      </c>
      <c r="J213" s="49" t="str">
        <f t="shared" si="10"/>
        <v>MO</v>
      </c>
      <c r="K213" s="49" t="str">
        <f t="shared" si="11"/>
        <v>South Central, Midwest</v>
      </c>
      <c r="L213" s="49" t="str">
        <f>INDEX('State '!$A$1:$C$62,MATCH($I213,'State '!$B:$B,0),3)</f>
        <v>South Central</v>
      </c>
      <c r="M213" s="49" t="str">
        <f>INDEX('State '!$A$1:$C$62,MATCH($J213,'State '!$B:$B,0),3)</f>
        <v>Midwest</v>
      </c>
      <c r="N213" s="49"/>
      <c r="O213" s="78">
        <v>19.7</v>
      </c>
      <c r="P213" s="78">
        <v>36.799999999999997</v>
      </c>
      <c r="Q213" s="78">
        <v>55</v>
      </c>
      <c r="R213" s="53" t="s">
        <v>884</v>
      </c>
      <c r="S213" s="49" t="s">
        <v>92</v>
      </c>
      <c r="T213" s="49" t="s">
        <v>93</v>
      </c>
      <c r="U213" s="49" t="s">
        <v>1316</v>
      </c>
      <c r="V213" s="49"/>
      <c r="W213" s="50"/>
      <c r="X213" s="79"/>
      <c r="Y213" s="79"/>
      <c r="Z213" s="25"/>
      <c r="AA213" s="25"/>
      <c r="AB213" s="25"/>
    </row>
    <row r="214" spans="1:28" ht="12.75" customHeight="1" x14ac:dyDescent="0.2">
      <c r="A214" s="49">
        <v>39990</v>
      </c>
      <c r="B214" s="46" t="s">
        <v>1317</v>
      </c>
      <c r="C214" s="46" t="s">
        <v>1064</v>
      </c>
      <c r="D214" s="46" t="s">
        <v>89</v>
      </c>
      <c r="E214" s="46" t="s">
        <v>90</v>
      </c>
      <c r="F214" s="47">
        <v>37203</v>
      </c>
      <c r="G214" s="48">
        <v>2001</v>
      </c>
      <c r="H214" s="49" t="s">
        <v>416</v>
      </c>
      <c r="I214" s="49" t="str">
        <f t="shared" si="9"/>
        <v>MS</v>
      </c>
      <c r="J214" s="49" t="str">
        <f t="shared" si="10"/>
        <v>AL</v>
      </c>
      <c r="K214" s="49" t="str">
        <f t="shared" si="11"/>
        <v>South Central</v>
      </c>
      <c r="L214" s="49" t="str">
        <f>INDEX('State '!$A$1:$C$62,MATCH($I214,'State '!$B:$B,0),3)</f>
        <v>South Central</v>
      </c>
      <c r="M214" s="49" t="str">
        <f>INDEX('State '!$A$1:$C$62,MATCH($J214,'State '!$B:$B,0),3)</f>
        <v>South Central</v>
      </c>
      <c r="N214" s="49"/>
      <c r="O214" s="78">
        <v>6.9</v>
      </c>
      <c r="P214" s="78">
        <v>0.2</v>
      </c>
      <c r="Q214" s="78">
        <v>80</v>
      </c>
      <c r="R214" s="53" t="s">
        <v>651</v>
      </c>
      <c r="S214" s="49" t="s">
        <v>92</v>
      </c>
      <c r="T214" s="49" t="s">
        <v>93</v>
      </c>
      <c r="U214" s="49" t="s">
        <v>1318</v>
      </c>
      <c r="V214" s="49"/>
      <c r="W214" s="79"/>
      <c r="X214" s="79"/>
      <c r="Y214" s="79"/>
      <c r="Z214" s="25"/>
      <c r="AA214" s="25"/>
      <c r="AB214" s="25"/>
    </row>
    <row r="215" spans="1:28" ht="12.75" customHeight="1" x14ac:dyDescent="0.2">
      <c r="A215" s="49">
        <v>39990</v>
      </c>
      <c r="B215" s="46" t="s">
        <v>1319</v>
      </c>
      <c r="C215" s="46" t="s">
        <v>850</v>
      </c>
      <c r="D215" s="46" t="s">
        <v>89</v>
      </c>
      <c r="E215" s="46" t="s">
        <v>90</v>
      </c>
      <c r="F215" s="47">
        <v>37210</v>
      </c>
      <c r="G215" s="48">
        <v>2001</v>
      </c>
      <c r="H215" s="49" t="s">
        <v>851</v>
      </c>
      <c r="I215" s="49" t="str">
        <f t="shared" si="9"/>
        <v>DE</v>
      </c>
      <c r="J215" s="49" t="str">
        <f t="shared" si="10"/>
        <v>MD</v>
      </c>
      <c r="K215" s="49" t="str">
        <f t="shared" si="11"/>
        <v>Northeast</v>
      </c>
      <c r="L215" s="49" t="str">
        <f>INDEX('State '!$A$1:$C$62,MATCH($I215,'State '!$B:$B,0),3)</f>
        <v>Northeast</v>
      </c>
      <c r="M215" s="49" t="str">
        <f>INDEX('State '!$A$1:$C$62,MATCH($J215,'State '!$B:$B,0),3)</f>
        <v>Northeast</v>
      </c>
      <c r="N215" s="49"/>
      <c r="O215" s="78">
        <v>12.48</v>
      </c>
      <c r="P215" s="78">
        <v>6</v>
      </c>
      <c r="Q215" s="78">
        <v>19</v>
      </c>
      <c r="R215" s="53">
        <v>16</v>
      </c>
      <c r="S215" s="49" t="s">
        <v>92</v>
      </c>
      <c r="T215" s="49" t="s">
        <v>93</v>
      </c>
      <c r="U215" s="49" t="s">
        <v>1320</v>
      </c>
      <c r="V215" s="49"/>
      <c r="W215" s="79"/>
      <c r="X215" s="79"/>
      <c r="Y215" s="79"/>
      <c r="Z215" s="25"/>
      <c r="AA215" s="25"/>
      <c r="AB215" s="25"/>
    </row>
    <row r="216" spans="1:28" ht="12.75" customHeight="1" x14ac:dyDescent="0.2">
      <c r="A216" s="49">
        <v>39990</v>
      </c>
      <c r="B216" s="46" t="s">
        <v>1321</v>
      </c>
      <c r="C216" s="46" t="s">
        <v>1124</v>
      </c>
      <c r="D216" s="46" t="s">
        <v>89</v>
      </c>
      <c r="E216" s="46" t="s">
        <v>90</v>
      </c>
      <c r="F216" s="47">
        <v>37210</v>
      </c>
      <c r="G216" s="48">
        <v>2001</v>
      </c>
      <c r="H216" s="49" t="s">
        <v>1125</v>
      </c>
      <c r="I216" s="49" t="str">
        <f t="shared" si="9"/>
        <v>NB</v>
      </c>
      <c r="J216" s="49" t="str">
        <f t="shared" si="10"/>
        <v>ME</v>
      </c>
      <c r="K216" s="49" t="str">
        <f t="shared" si="11"/>
        <v>Canada, Northeast</v>
      </c>
      <c r="L216" s="49" t="str">
        <f>INDEX('State '!$A$1:$C$62,MATCH($I216,'State '!$B:$B,0),3)</f>
        <v>Canada</v>
      </c>
      <c r="M216" s="49" t="str">
        <f>INDEX('State '!$A$1:$C$62,MATCH($J216,'State '!$B:$B,0),3)</f>
        <v>Northeast</v>
      </c>
      <c r="N216" s="49"/>
      <c r="O216" s="78"/>
      <c r="P216" s="78"/>
      <c r="Q216" s="78">
        <v>40</v>
      </c>
      <c r="R216" s="53">
        <v>36</v>
      </c>
      <c r="S216" s="49" t="s">
        <v>92</v>
      </c>
      <c r="T216" s="49" t="s">
        <v>93</v>
      </c>
      <c r="U216" s="49" t="s">
        <v>1322</v>
      </c>
      <c r="V216" s="49"/>
      <c r="W216" s="79"/>
      <c r="X216" s="79"/>
      <c r="Y216" s="79"/>
      <c r="Z216" s="25"/>
      <c r="AA216" s="25"/>
      <c r="AB216" s="25"/>
    </row>
    <row r="217" spans="1:28" ht="12.75" customHeight="1" x14ac:dyDescent="0.2">
      <c r="A217" s="45">
        <v>39990</v>
      </c>
      <c r="B217" s="46" t="s">
        <v>1323</v>
      </c>
      <c r="C217" s="46" t="s">
        <v>920</v>
      </c>
      <c r="D217" s="46" t="s">
        <v>89</v>
      </c>
      <c r="E217" s="46" t="s">
        <v>90</v>
      </c>
      <c r="F217" s="47">
        <v>37210</v>
      </c>
      <c r="G217" s="53">
        <v>2001</v>
      </c>
      <c r="H217" s="49" t="s">
        <v>244</v>
      </c>
      <c r="I217" s="49" t="str">
        <f t="shared" si="9"/>
        <v>GA</v>
      </c>
      <c r="J217" s="49" t="str">
        <f t="shared" si="10"/>
        <v>GA</v>
      </c>
      <c r="K217" s="49" t="str">
        <f t="shared" si="11"/>
        <v>Southeast</v>
      </c>
      <c r="L217" s="49" t="str">
        <f>INDEX('State '!$A$1:$C$62,MATCH($I217,'State '!$B:$B,0),3)</f>
        <v>Southeast</v>
      </c>
      <c r="M217" s="49" t="str">
        <f>INDEX('State '!$A$1:$C$62,MATCH($J217,'State '!$B:$B,0),3)</f>
        <v>Southeast</v>
      </c>
      <c r="N217" s="49"/>
      <c r="O217" s="78">
        <v>5.69</v>
      </c>
      <c r="P217" s="78"/>
      <c r="Q217" s="78">
        <v>20</v>
      </c>
      <c r="R217" s="53"/>
      <c r="S217" s="49" t="s">
        <v>92</v>
      </c>
      <c r="T217" s="49" t="s">
        <v>93</v>
      </c>
      <c r="U217" s="49" t="s">
        <v>1324</v>
      </c>
      <c r="V217" s="49"/>
      <c r="W217" s="79"/>
      <c r="X217" s="81"/>
      <c r="Y217" s="81"/>
      <c r="Z217" s="25"/>
      <c r="AA217" s="25"/>
      <c r="AB217" s="25"/>
    </row>
    <row r="218" spans="1:28" ht="12.75" customHeight="1" x14ac:dyDescent="0.2">
      <c r="A218" s="49">
        <v>39990</v>
      </c>
      <c r="B218" s="46" t="s">
        <v>1325</v>
      </c>
      <c r="C218" s="46" t="s">
        <v>814</v>
      </c>
      <c r="D218" s="46" t="s">
        <v>89</v>
      </c>
      <c r="E218" s="46" t="s">
        <v>90</v>
      </c>
      <c r="F218" s="47">
        <v>37225</v>
      </c>
      <c r="G218" s="53">
        <v>2001</v>
      </c>
      <c r="H218" s="49" t="s">
        <v>116</v>
      </c>
      <c r="I218" s="49" t="str">
        <f t="shared" si="9"/>
        <v>UT</v>
      </c>
      <c r="J218" s="49" t="str">
        <f t="shared" si="10"/>
        <v>UT</v>
      </c>
      <c r="K218" s="49" t="str">
        <f t="shared" si="11"/>
        <v>Mountain</v>
      </c>
      <c r="L218" s="49" t="str">
        <f>INDEX('State '!$A$1:$C$62,MATCH($I218,'State '!$B:$B,0),3)</f>
        <v>Mountain</v>
      </c>
      <c r="M218" s="49" t="str">
        <f>INDEX('State '!$A$1:$C$62,MATCH($J218,'State '!$B:$B,0),3)</f>
        <v>Mountain</v>
      </c>
      <c r="N218" s="49"/>
      <c r="O218" s="78">
        <v>80.849999999999994</v>
      </c>
      <c r="P218" s="78">
        <v>75.599999999999994</v>
      </c>
      <c r="Q218" s="78">
        <v>265</v>
      </c>
      <c r="R218" s="53">
        <v>24</v>
      </c>
      <c r="S218" s="49" t="s">
        <v>92</v>
      </c>
      <c r="T218" s="49" t="s">
        <v>93</v>
      </c>
      <c r="U218" s="49" t="s">
        <v>1326</v>
      </c>
      <c r="V218" s="49"/>
      <c r="W218" s="79"/>
      <c r="X218" s="79"/>
      <c r="Y218" s="79"/>
      <c r="Z218" s="25"/>
      <c r="AA218" s="25"/>
      <c r="AB218" s="25"/>
    </row>
    <row r="219" spans="1:28" ht="12.75" customHeight="1" x14ac:dyDescent="0.2">
      <c r="A219" s="49">
        <v>39990</v>
      </c>
      <c r="B219" s="46" t="s">
        <v>1327</v>
      </c>
      <c r="C219" s="46" t="s">
        <v>553</v>
      </c>
      <c r="D219" s="46" t="s">
        <v>89</v>
      </c>
      <c r="E219" s="46" t="s">
        <v>90</v>
      </c>
      <c r="F219" s="47">
        <v>37226</v>
      </c>
      <c r="G219" s="53">
        <v>2001</v>
      </c>
      <c r="H219" s="49" t="s">
        <v>460</v>
      </c>
      <c r="I219" s="49" t="str">
        <f t="shared" si="9"/>
        <v>PA</v>
      </c>
      <c r="J219" s="49" t="str">
        <f t="shared" si="10"/>
        <v>NY</v>
      </c>
      <c r="K219" s="49" t="str">
        <f t="shared" si="11"/>
        <v>Northeast</v>
      </c>
      <c r="L219" s="49" t="str">
        <f>INDEX('State '!$A$1:$C$62,MATCH($I219,'State '!$B:$B,0),3)</f>
        <v>Northeast</v>
      </c>
      <c r="M219" s="49" t="str">
        <f>INDEX('State '!$A$1:$C$62,MATCH($J219,'State '!$B:$B,0),3)</f>
        <v>Northeast</v>
      </c>
      <c r="N219" s="49"/>
      <c r="O219" s="78">
        <v>123.3</v>
      </c>
      <c r="P219" s="78">
        <v>30</v>
      </c>
      <c r="Q219" s="78">
        <v>162</v>
      </c>
      <c r="R219" s="53">
        <v>42</v>
      </c>
      <c r="S219" s="49" t="s">
        <v>92</v>
      </c>
      <c r="T219" s="49" t="s">
        <v>93</v>
      </c>
      <c r="U219" s="49" t="s">
        <v>1328</v>
      </c>
      <c r="V219" s="49"/>
      <c r="W219" s="79"/>
      <c r="X219" s="79"/>
      <c r="Y219" s="79"/>
      <c r="Z219" s="25"/>
      <c r="AA219" s="25"/>
      <c r="AB219" s="25"/>
    </row>
    <row r="220" spans="1:28" ht="12.75" customHeight="1" x14ac:dyDescent="0.2">
      <c r="A220" s="49">
        <v>39990</v>
      </c>
      <c r="B220" s="46" t="s">
        <v>1329</v>
      </c>
      <c r="C220" s="46" t="s">
        <v>871</v>
      </c>
      <c r="D220" s="46" t="s">
        <v>89</v>
      </c>
      <c r="E220" s="46" t="s">
        <v>90</v>
      </c>
      <c r="F220" s="47">
        <v>37226</v>
      </c>
      <c r="G220" s="53">
        <v>2001</v>
      </c>
      <c r="H220" s="49" t="s">
        <v>872</v>
      </c>
      <c r="I220" s="49" t="str">
        <f t="shared" si="9"/>
        <v>WY</v>
      </c>
      <c r="J220" s="49" t="str">
        <f t="shared" si="10"/>
        <v>CO</v>
      </c>
      <c r="K220" s="49" t="str">
        <f t="shared" si="11"/>
        <v>Mountain</v>
      </c>
      <c r="L220" s="49" t="str">
        <f>INDEX('State '!$A$1:$C$62,MATCH($I220,'State '!$B:$B,0),3)</f>
        <v>Mountain</v>
      </c>
      <c r="M220" s="49" t="str">
        <f>INDEX('State '!$A$1:$C$62,MATCH($J220,'State '!$B:$B,0),3)</f>
        <v>Mountain</v>
      </c>
      <c r="N220" s="49"/>
      <c r="O220" s="78">
        <v>159.58000000000001</v>
      </c>
      <c r="P220" s="78">
        <v>155</v>
      </c>
      <c r="Q220" s="78">
        <v>675</v>
      </c>
      <c r="R220" s="53">
        <v>36</v>
      </c>
      <c r="S220" s="49" t="s">
        <v>92</v>
      </c>
      <c r="T220" s="49" t="s">
        <v>93</v>
      </c>
      <c r="U220" s="49" t="s">
        <v>1330</v>
      </c>
      <c r="V220" s="49"/>
      <c r="W220" s="79"/>
      <c r="X220" s="79"/>
      <c r="Y220" s="79"/>
      <c r="Z220" s="25"/>
      <c r="AA220" s="25"/>
      <c r="AB220" s="25"/>
    </row>
    <row r="221" spans="1:28" ht="12.75" customHeight="1" x14ac:dyDescent="0.2">
      <c r="A221" s="49">
        <v>39990</v>
      </c>
      <c r="B221" s="46" t="s">
        <v>1331</v>
      </c>
      <c r="C221" s="46" t="s">
        <v>488</v>
      </c>
      <c r="D221" s="46" t="s">
        <v>161</v>
      </c>
      <c r="E221" s="46" t="s">
        <v>90</v>
      </c>
      <c r="F221" s="47">
        <v>37240</v>
      </c>
      <c r="G221" s="48">
        <v>2001</v>
      </c>
      <c r="H221" s="49" t="s">
        <v>642</v>
      </c>
      <c r="I221" s="49" t="str">
        <f t="shared" si="9"/>
        <v>MA</v>
      </c>
      <c r="J221" s="49" t="str">
        <f t="shared" si="10"/>
        <v>MA</v>
      </c>
      <c r="K221" s="49" t="str">
        <f t="shared" si="11"/>
        <v>Northeast</v>
      </c>
      <c r="L221" s="49" t="str">
        <f>INDEX('State '!$A$1:$C$62,MATCH($I221,'State '!$B:$B,0),3)</f>
        <v>Northeast</v>
      </c>
      <c r="M221" s="49" t="str">
        <f>INDEX('State '!$A$1:$C$62,MATCH($J221,'State '!$B:$B,0),3)</f>
        <v>Northeast</v>
      </c>
      <c r="N221" s="49"/>
      <c r="O221" s="78">
        <v>32.020000000000003</v>
      </c>
      <c r="P221" s="78">
        <v>0.5</v>
      </c>
      <c r="Q221" s="78">
        <v>140</v>
      </c>
      <c r="R221" s="53">
        <v>24</v>
      </c>
      <c r="S221" s="49" t="s">
        <v>92</v>
      </c>
      <c r="T221" s="49" t="s">
        <v>93</v>
      </c>
      <c r="U221" s="49" t="s">
        <v>1332</v>
      </c>
      <c r="V221" s="49"/>
      <c r="W221" s="79"/>
      <c r="X221" s="79"/>
      <c r="Y221" s="79"/>
      <c r="Z221" s="25"/>
      <c r="AA221" s="25"/>
      <c r="AB221" s="25"/>
    </row>
    <row r="222" spans="1:28" ht="12.75" customHeight="1" x14ac:dyDescent="0.2">
      <c r="A222" s="49">
        <v>39990</v>
      </c>
      <c r="B222" s="46" t="s">
        <v>1333</v>
      </c>
      <c r="C222" s="46" t="s">
        <v>791</v>
      </c>
      <c r="D222" s="46" t="s">
        <v>89</v>
      </c>
      <c r="E222" s="46" t="s">
        <v>90</v>
      </c>
      <c r="F222" s="47">
        <v>37240</v>
      </c>
      <c r="G222" s="48">
        <v>2001</v>
      </c>
      <c r="H222" s="49" t="s">
        <v>344</v>
      </c>
      <c r="I222" s="49" t="str">
        <f t="shared" si="9"/>
        <v>IL</v>
      </c>
      <c r="J222" s="49" t="str">
        <f t="shared" si="10"/>
        <v>WI</v>
      </c>
      <c r="K222" s="49" t="str">
        <f t="shared" si="11"/>
        <v>Midwest</v>
      </c>
      <c r="L222" s="49" t="str">
        <f>INDEX('State '!$A$1:$C$62,MATCH($I222,'State '!$B:$B,0),3)</f>
        <v>Midwest</v>
      </c>
      <c r="M222" s="49" t="str">
        <f>INDEX('State '!$A$1:$C$62,MATCH($J222,'State '!$B:$B,0),3)</f>
        <v>Midwest</v>
      </c>
      <c r="N222" s="49"/>
      <c r="O222" s="78">
        <v>6</v>
      </c>
      <c r="P222" s="78"/>
      <c r="Q222" s="78">
        <v>40</v>
      </c>
      <c r="R222" s="53">
        <v>46</v>
      </c>
      <c r="S222" s="49" t="s">
        <v>92</v>
      </c>
      <c r="T222" s="49" t="s">
        <v>93</v>
      </c>
      <c r="U222" s="49" t="s">
        <v>1222</v>
      </c>
      <c r="V222" s="49"/>
      <c r="W222" s="79"/>
      <c r="X222" s="79"/>
      <c r="Y222" s="79"/>
      <c r="Z222" s="25"/>
      <c r="AA222" s="25"/>
      <c r="AB222" s="25"/>
    </row>
    <row r="223" spans="1:28" ht="12.75" customHeight="1" x14ac:dyDescent="0.2">
      <c r="A223" s="49">
        <v>39990</v>
      </c>
      <c r="B223" s="46" t="s">
        <v>1334</v>
      </c>
      <c r="C223" s="46" t="s">
        <v>861</v>
      </c>
      <c r="D223" s="46" t="s">
        <v>89</v>
      </c>
      <c r="E223" s="46" t="s">
        <v>90</v>
      </c>
      <c r="F223" s="47">
        <v>37256</v>
      </c>
      <c r="G223" s="53">
        <v>2001</v>
      </c>
      <c r="H223" s="49" t="s">
        <v>1038</v>
      </c>
      <c r="I223" s="49" t="str">
        <f t="shared" si="9"/>
        <v>CA</v>
      </c>
      <c r="J223" s="49" t="str">
        <f t="shared" si="10"/>
        <v>CA</v>
      </c>
      <c r="K223" s="49" t="str">
        <f t="shared" si="11"/>
        <v>Pacific</v>
      </c>
      <c r="L223" s="49" t="str">
        <f>INDEX('State '!$A$1:$C$62,MATCH($I223,'State '!$B:$B,0),3)</f>
        <v>Pacific</v>
      </c>
      <c r="M223" s="49" t="str">
        <f>INDEX('State '!$A$1:$C$62,MATCH($J223,'State '!$B:$B,0),3)</f>
        <v>Pacific</v>
      </c>
      <c r="N223" s="49"/>
      <c r="O223" s="78">
        <v>15</v>
      </c>
      <c r="P223" s="78"/>
      <c r="Q223" s="78">
        <v>175</v>
      </c>
      <c r="R223" s="53"/>
      <c r="S223" s="49" t="s">
        <v>105</v>
      </c>
      <c r="T223" s="49" t="s">
        <v>786</v>
      </c>
      <c r="U223" s="49" t="s">
        <v>144</v>
      </c>
      <c r="V223" s="49"/>
      <c r="W223" s="79"/>
      <c r="X223" s="79"/>
      <c r="Y223" s="79"/>
      <c r="Z223" s="25"/>
      <c r="AA223" s="25"/>
      <c r="AB223" s="25"/>
    </row>
    <row r="224" spans="1:28" ht="12.75" customHeight="1" x14ac:dyDescent="0.2">
      <c r="A224" s="49">
        <v>39990</v>
      </c>
      <c r="B224" s="46" t="s">
        <v>1335</v>
      </c>
      <c r="C224" s="46" t="s">
        <v>1336</v>
      </c>
      <c r="D224" s="46" t="s">
        <v>161</v>
      </c>
      <c r="E224" s="46" t="s">
        <v>90</v>
      </c>
      <c r="F224" s="47">
        <v>37256</v>
      </c>
      <c r="G224" s="53">
        <v>2001</v>
      </c>
      <c r="H224" s="49" t="s">
        <v>209</v>
      </c>
      <c r="I224" s="49" t="str">
        <f t="shared" si="9"/>
        <v>VA</v>
      </c>
      <c r="J224" s="49" t="str">
        <f t="shared" si="10"/>
        <v>VA</v>
      </c>
      <c r="K224" s="49" t="str">
        <f t="shared" si="11"/>
        <v>Northeast</v>
      </c>
      <c r="L224" s="49" t="str">
        <f>INDEX('State '!$A$1:$C$62,MATCH($I224,'State '!$B:$B,0),3)</f>
        <v>Northeast</v>
      </c>
      <c r="M224" s="49" t="str">
        <f>INDEX('State '!$A$1:$C$62,MATCH($J224,'State '!$B:$B,0),3)</f>
        <v>Northeast</v>
      </c>
      <c r="N224" s="49"/>
      <c r="O224" s="78">
        <v>11</v>
      </c>
      <c r="P224" s="78">
        <v>2.14</v>
      </c>
      <c r="Q224" s="78">
        <v>1000</v>
      </c>
      <c r="R224" s="53">
        <v>36</v>
      </c>
      <c r="S224" s="49" t="s">
        <v>92</v>
      </c>
      <c r="T224" s="49" t="s">
        <v>93</v>
      </c>
      <c r="U224" s="49" t="s">
        <v>1337</v>
      </c>
      <c r="V224" s="49"/>
      <c r="W224" s="79"/>
      <c r="X224" s="79"/>
      <c r="Y224" s="79"/>
      <c r="Z224" s="25"/>
      <c r="AA224" s="25"/>
      <c r="AB224" s="25"/>
    </row>
    <row r="225" spans="1:28" ht="12.75" customHeight="1" x14ac:dyDescent="0.2">
      <c r="A225" s="49">
        <v>39990</v>
      </c>
      <c r="B225" s="46" t="s">
        <v>1338</v>
      </c>
      <c r="C225" s="46" t="s">
        <v>1339</v>
      </c>
      <c r="D225" s="46" t="s">
        <v>161</v>
      </c>
      <c r="E225" s="46" t="s">
        <v>90</v>
      </c>
      <c r="F225" s="47">
        <v>37287</v>
      </c>
      <c r="G225" s="48">
        <v>2002</v>
      </c>
      <c r="H225" s="49" t="s">
        <v>803</v>
      </c>
      <c r="I225" s="49" t="str">
        <f t="shared" si="9"/>
        <v>MI</v>
      </c>
      <c r="J225" s="49" t="str">
        <f t="shared" si="10"/>
        <v>MI</v>
      </c>
      <c r="K225" s="49" t="str">
        <f t="shared" si="11"/>
        <v>Midwest</v>
      </c>
      <c r="L225" s="49" t="str">
        <f>INDEX('State '!$A$1:$C$62,MATCH($I225,'State '!$B:$B,0),3)</f>
        <v>Midwest</v>
      </c>
      <c r="M225" s="49" t="str">
        <f>INDEX('State '!$A$1:$C$62,MATCH($J225,'State '!$B:$B,0),3)</f>
        <v>Midwest</v>
      </c>
      <c r="N225" s="49"/>
      <c r="O225" s="78"/>
      <c r="P225" s="78">
        <v>9.1999999999999993</v>
      </c>
      <c r="Q225" s="78">
        <v>110</v>
      </c>
      <c r="R225" s="53">
        <v>20</v>
      </c>
      <c r="S225" s="49" t="s">
        <v>105</v>
      </c>
      <c r="T225" s="49" t="s">
        <v>786</v>
      </c>
      <c r="U225" s="49" t="s">
        <v>144</v>
      </c>
      <c r="V225" s="49"/>
      <c r="W225" s="79"/>
      <c r="X225" s="79"/>
      <c r="Y225" s="79"/>
      <c r="Z225" s="25"/>
      <c r="AA225" s="25"/>
      <c r="AB225" s="25"/>
    </row>
    <row r="226" spans="1:28" ht="12.75" customHeight="1" x14ac:dyDescent="0.2">
      <c r="A226" s="49">
        <v>39990</v>
      </c>
      <c r="B226" s="46" t="s">
        <v>1340</v>
      </c>
      <c r="C226" s="46" t="s">
        <v>452</v>
      </c>
      <c r="D226" s="46" t="s">
        <v>89</v>
      </c>
      <c r="E226" s="46" t="s">
        <v>90</v>
      </c>
      <c r="F226" s="47">
        <v>37287</v>
      </c>
      <c r="G226" s="48">
        <v>2002</v>
      </c>
      <c r="H226" s="49" t="s">
        <v>656</v>
      </c>
      <c r="I226" s="49" t="str">
        <f t="shared" si="9"/>
        <v>NM</v>
      </c>
      <c r="J226" s="49" t="str">
        <f t="shared" si="10"/>
        <v>NM</v>
      </c>
      <c r="K226" s="49" t="str">
        <f t="shared" si="11"/>
        <v>Mountain</v>
      </c>
      <c r="L226" s="49" t="str">
        <f>INDEX('State '!$A$1:$C$62,MATCH($I226,'State '!$B:$B,0),3)</f>
        <v>Mountain</v>
      </c>
      <c r="M226" s="49" t="str">
        <f>INDEX('State '!$A$1:$C$62,MATCH($J226,'State '!$B:$B,0),3)</f>
        <v>Mountain</v>
      </c>
      <c r="N226" s="49"/>
      <c r="O226" s="78">
        <v>1.2</v>
      </c>
      <c r="P226" s="78"/>
      <c r="Q226" s="78">
        <v>60.1</v>
      </c>
      <c r="R226" s="53">
        <v>20</v>
      </c>
      <c r="S226" s="49" t="s">
        <v>92</v>
      </c>
      <c r="T226" s="49" t="s">
        <v>93</v>
      </c>
      <c r="U226" s="49" t="s">
        <v>144</v>
      </c>
      <c r="V226" s="49"/>
      <c r="W226" s="79"/>
      <c r="X226" s="79"/>
      <c r="Y226" s="79"/>
      <c r="Z226" s="25"/>
      <c r="AA226" s="25"/>
      <c r="AB226" s="25"/>
    </row>
    <row r="227" spans="1:28" ht="12.75" customHeight="1" x14ac:dyDescent="0.2">
      <c r="A227" s="49">
        <v>39990</v>
      </c>
      <c r="B227" s="46" t="s">
        <v>1341</v>
      </c>
      <c r="C227" s="46" t="s">
        <v>861</v>
      </c>
      <c r="D227" s="46" t="s">
        <v>89</v>
      </c>
      <c r="E227" s="46" t="s">
        <v>90</v>
      </c>
      <c r="F227" s="47">
        <v>37288</v>
      </c>
      <c r="G227" s="53">
        <v>2002</v>
      </c>
      <c r="H227" s="49" t="s">
        <v>1038</v>
      </c>
      <c r="I227" s="49" t="str">
        <f t="shared" si="9"/>
        <v>CA</v>
      </c>
      <c r="J227" s="49" t="str">
        <f t="shared" si="10"/>
        <v>CA</v>
      </c>
      <c r="K227" s="49" t="str">
        <f t="shared" si="11"/>
        <v>Pacific</v>
      </c>
      <c r="L227" s="49" t="str">
        <f>INDEX('State '!$A$1:$C$62,MATCH($I227,'State '!$B:$B,0),3)</f>
        <v>Pacific</v>
      </c>
      <c r="M227" s="49" t="str">
        <f>INDEX('State '!$A$1:$C$62,MATCH($J227,'State '!$B:$B,0),3)</f>
        <v>Pacific</v>
      </c>
      <c r="N227" s="49"/>
      <c r="O227" s="78">
        <v>40</v>
      </c>
      <c r="P227" s="78">
        <v>32</v>
      </c>
      <c r="Q227" s="78">
        <v>200</v>
      </c>
      <c r="R227" s="53">
        <v>30</v>
      </c>
      <c r="S227" s="49" t="s">
        <v>105</v>
      </c>
      <c r="T227" s="49" t="s">
        <v>786</v>
      </c>
      <c r="U227" s="49" t="s">
        <v>144</v>
      </c>
      <c r="V227" s="49"/>
      <c r="W227" s="79"/>
      <c r="X227" s="79"/>
      <c r="Y227" s="79"/>
      <c r="Z227" s="25"/>
      <c r="AA227" s="25"/>
      <c r="AB227" s="25"/>
    </row>
    <row r="228" spans="1:28" ht="12.75" customHeight="1" x14ac:dyDescent="0.2">
      <c r="A228" s="49">
        <v>39990</v>
      </c>
      <c r="B228" s="46" t="s">
        <v>1342</v>
      </c>
      <c r="C228" s="46" t="s">
        <v>854</v>
      </c>
      <c r="D228" s="46" t="s">
        <v>161</v>
      </c>
      <c r="E228" s="46" t="s">
        <v>90</v>
      </c>
      <c r="F228" s="47">
        <v>37313</v>
      </c>
      <c r="G228" s="48">
        <v>2002</v>
      </c>
      <c r="H228" s="49" t="s">
        <v>1103</v>
      </c>
      <c r="I228" s="49" t="str">
        <f t="shared" si="9"/>
        <v>AZ</v>
      </c>
      <c r="J228" s="49" t="str">
        <f t="shared" si="10"/>
        <v>MX</v>
      </c>
      <c r="K228" s="49" t="str">
        <f t="shared" si="11"/>
        <v>Mountain, Mexico</v>
      </c>
      <c r="L228" s="49" t="str">
        <f>INDEX('State '!$A$1:$C$62,MATCH($I228,'State '!$B:$B,0),3)</f>
        <v>Mountain</v>
      </c>
      <c r="M228" s="49" t="str">
        <f>INDEX('State '!$A$1:$C$62,MATCH($J228,'State '!$B:$B,0),3)</f>
        <v>Mexico</v>
      </c>
      <c r="N228" s="49"/>
      <c r="O228" s="78">
        <v>0.42</v>
      </c>
      <c r="P228" s="78">
        <v>1</v>
      </c>
      <c r="Q228" s="78">
        <v>8.5</v>
      </c>
      <c r="R228" s="53" t="s">
        <v>1343</v>
      </c>
      <c r="S228" s="49" t="s">
        <v>92</v>
      </c>
      <c r="T228" s="49" t="s">
        <v>93</v>
      </c>
      <c r="U228" s="49" t="s">
        <v>1344</v>
      </c>
      <c r="V228" s="49"/>
      <c r="W228" s="79"/>
      <c r="X228" s="79"/>
      <c r="Y228" s="79"/>
      <c r="Z228" s="25"/>
      <c r="AA228" s="25"/>
      <c r="AB228" s="25"/>
    </row>
    <row r="229" spans="1:28" ht="12.75" customHeight="1" x14ac:dyDescent="0.2">
      <c r="A229" s="49">
        <v>39990</v>
      </c>
      <c r="B229" s="46" t="s">
        <v>1345</v>
      </c>
      <c r="C229" s="46" t="s">
        <v>1064</v>
      </c>
      <c r="D229" s="46" t="s">
        <v>89</v>
      </c>
      <c r="E229" s="46" t="s">
        <v>90</v>
      </c>
      <c r="F229" s="47">
        <v>37347</v>
      </c>
      <c r="G229" s="48">
        <v>2002</v>
      </c>
      <c r="H229" s="49" t="s">
        <v>1346</v>
      </c>
      <c r="I229" s="49" t="str">
        <f t="shared" si="9"/>
        <v>MS</v>
      </c>
      <c r="J229" s="49" t="str">
        <f t="shared" si="10"/>
        <v>FL</v>
      </c>
      <c r="K229" s="49" t="str">
        <f t="shared" si="11"/>
        <v>South Central, Southeast</v>
      </c>
      <c r="L229" s="49" t="str">
        <f>INDEX('State '!$A$1:$C$62,MATCH($I229,'State '!$B:$B,0),3)</f>
        <v>South Central</v>
      </c>
      <c r="M229" s="49" t="str">
        <f>INDEX('State '!$A$1:$C$62,MATCH($J229,'State '!$B:$B,0),3)</f>
        <v>Southeast</v>
      </c>
      <c r="N229" s="49"/>
      <c r="O229" s="78">
        <v>320</v>
      </c>
      <c r="P229" s="78">
        <v>64</v>
      </c>
      <c r="Q229" s="78">
        <v>298</v>
      </c>
      <c r="R229" s="53" t="s">
        <v>1347</v>
      </c>
      <c r="S229" s="49" t="s">
        <v>92</v>
      </c>
      <c r="T229" s="49" t="s">
        <v>93</v>
      </c>
      <c r="U229" s="49" t="s">
        <v>1318</v>
      </c>
      <c r="V229" s="49"/>
      <c r="W229" s="79"/>
      <c r="X229" s="79"/>
      <c r="Y229" s="79"/>
      <c r="Z229" s="25"/>
      <c r="AA229" s="25"/>
      <c r="AB229" s="25"/>
    </row>
    <row r="230" spans="1:28" ht="12.75" customHeight="1" x14ac:dyDescent="0.2">
      <c r="A230" s="49">
        <v>39990</v>
      </c>
      <c r="B230" s="55" t="s">
        <v>1348</v>
      </c>
      <c r="C230" s="55" t="s">
        <v>1259</v>
      </c>
      <c r="D230" s="55" t="s">
        <v>89</v>
      </c>
      <c r="E230" s="46" t="s">
        <v>90</v>
      </c>
      <c r="F230" s="47">
        <v>37347</v>
      </c>
      <c r="G230" s="48">
        <v>2002</v>
      </c>
      <c r="H230" s="49" t="s">
        <v>1038</v>
      </c>
      <c r="I230" s="49" t="str">
        <f t="shared" si="9"/>
        <v>CA</v>
      </c>
      <c r="J230" s="49" t="str">
        <f t="shared" si="10"/>
        <v>CA</v>
      </c>
      <c r="K230" s="49" t="str">
        <f t="shared" si="11"/>
        <v>Pacific</v>
      </c>
      <c r="L230" s="49" t="str">
        <f>INDEX('State '!$A$1:$C$62,MATCH($I230,'State '!$B:$B,0),3)</f>
        <v>Pacific</v>
      </c>
      <c r="M230" s="49" t="str">
        <f>INDEX('State '!$A$1:$C$62,MATCH($J230,'State '!$B:$B,0),3)</f>
        <v>Pacific</v>
      </c>
      <c r="N230" s="49"/>
      <c r="O230" s="78">
        <v>2.1</v>
      </c>
      <c r="P230" s="78"/>
      <c r="Q230" s="53">
        <v>500</v>
      </c>
      <c r="R230" s="53">
        <v>20</v>
      </c>
      <c r="S230" s="49" t="s">
        <v>92</v>
      </c>
      <c r="T230" s="49" t="s">
        <v>93</v>
      </c>
      <c r="U230" s="49" t="s">
        <v>1349</v>
      </c>
      <c r="V230" s="49"/>
      <c r="W230" s="79"/>
      <c r="X230" s="79"/>
      <c r="Y230" s="79"/>
      <c r="Z230" s="25"/>
      <c r="AA230" s="25"/>
      <c r="AB230" s="25"/>
    </row>
    <row r="231" spans="1:28" ht="12.75" customHeight="1" x14ac:dyDescent="0.2">
      <c r="A231" s="49">
        <v>39990</v>
      </c>
      <c r="B231" s="46" t="s">
        <v>1350</v>
      </c>
      <c r="C231" s="46" t="s">
        <v>553</v>
      </c>
      <c r="D231" s="46" t="s">
        <v>89</v>
      </c>
      <c r="E231" s="46" t="s">
        <v>90</v>
      </c>
      <c r="F231" s="47">
        <v>37377</v>
      </c>
      <c r="G231" s="53">
        <v>2002</v>
      </c>
      <c r="H231" s="49" t="s">
        <v>1351</v>
      </c>
      <c r="I231" s="49" t="str">
        <f t="shared" si="9"/>
        <v>NJ</v>
      </c>
      <c r="J231" s="49" t="str">
        <f t="shared" si="10"/>
        <v>NY</v>
      </c>
      <c r="K231" s="49" t="str">
        <f t="shared" si="11"/>
        <v>Northeast</v>
      </c>
      <c r="L231" s="49" t="str">
        <f>INDEX('State '!$A$1:$C$62,MATCH($I231,'State '!$B:$B,0),3)</f>
        <v>Northeast</v>
      </c>
      <c r="M231" s="49" t="str">
        <f>INDEX('State '!$A$1:$C$62,MATCH($J231,'State '!$B:$B,0),3)</f>
        <v>Northeast</v>
      </c>
      <c r="N231" s="49"/>
      <c r="O231" s="78">
        <v>119.6</v>
      </c>
      <c r="P231" s="78">
        <v>30</v>
      </c>
      <c r="Q231" s="78">
        <v>127</v>
      </c>
      <c r="R231" s="53">
        <v>42</v>
      </c>
      <c r="S231" s="49" t="s">
        <v>92</v>
      </c>
      <c r="T231" s="49" t="s">
        <v>93</v>
      </c>
      <c r="U231" s="49" t="s">
        <v>1328</v>
      </c>
      <c r="V231" s="49"/>
      <c r="W231" s="79"/>
      <c r="X231" s="79"/>
      <c r="Y231" s="79"/>
      <c r="Z231" s="25"/>
      <c r="AA231" s="25"/>
      <c r="AB231" s="25"/>
    </row>
    <row r="232" spans="1:28" ht="25.5" customHeight="1" x14ac:dyDescent="0.2">
      <c r="A232" s="49">
        <v>39990</v>
      </c>
      <c r="B232" s="46" t="s">
        <v>1352</v>
      </c>
      <c r="C232" s="46" t="s">
        <v>553</v>
      </c>
      <c r="D232" s="46" t="s">
        <v>161</v>
      </c>
      <c r="E232" s="46" t="s">
        <v>90</v>
      </c>
      <c r="F232" s="47">
        <v>37377</v>
      </c>
      <c r="G232" s="53">
        <v>2002</v>
      </c>
      <c r="H232" s="49" t="s">
        <v>1353</v>
      </c>
      <c r="I232" s="49" t="str">
        <f t="shared" si="9"/>
        <v>LA</v>
      </c>
      <c r="J232" s="49" t="str">
        <f t="shared" si="10"/>
        <v>VA</v>
      </c>
      <c r="K232" s="49" t="str">
        <f t="shared" si="11"/>
        <v>South Central, Southeast, Northeast</v>
      </c>
      <c r="L232" s="49" t="str">
        <f>INDEX('State '!$A$1:$C$62,MATCH($I232,'State '!$B:$B,0),3)</f>
        <v>South Central</v>
      </c>
      <c r="M232" s="49" t="str">
        <f>INDEX('State '!$A$1:$C$62,MATCH($J232,'State '!$B:$B,0),3)</f>
        <v>Northeast</v>
      </c>
      <c r="N232" s="49" t="s">
        <v>824</v>
      </c>
      <c r="O232" s="78">
        <v>134.66999999999999</v>
      </c>
      <c r="P232" s="78">
        <v>38</v>
      </c>
      <c r="Q232" s="78">
        <v>230</v>
      </c>
      <c r="R232" s="53" t="s">
        <v>1354</v>
      </c>
      <c r="S232" s="49" t="s">
        <v>92</v>
      </c>
      <c r="T232" s="49" t="s">
        <v>93</v>
      </c>
      <c r="U232" s="49" t="s">
        <v>1355</v>
      </c>
      <c r="V232" s="49"/>
      <c r="W232" s="79"/>
      <c r="X232" s="79"/>
      <c r="Y232" s="79"/>
      <c r="Z232" s="25"/>
      <c r="AA232" s="25"/>
      <c r="AB232" s="25"/>
    </row>
    <row r="233" spans="1:28" ht="12.75" customHeight="1" x14ac:dyDescent="0.2">
      <c r="A233" s="49">
        <v>39990</v>
      </c>
      <c r="B233" s="46" t="s">
        <v>1356</v>
      </c>
      <c r="C233" s="46" t="s">
        <v>339</v>
      </c>
      <c r="D233" s="46" t="s">
        <v>101</v>
      </c>
      <c r="E233" s="46" t="s">
        <v>90</v>
      </c>
      <c r="F233" s="47">
        <v>37386</v>
      </c>
      <c r="G233" s="48">
        <v>2002</v>
      </c>
      <c r="H233" s="49" t="s">
        <v>344</v>
      </c>
      <c r="I233" s="49" t="str">
        <f t="shared" si="9"/>
        <v>IL</v>
      </c>
      <c r="J233" s="49" t="str">
        <f t="shared" si="10"/>
        <v>WI</v>
      </c>
      <c r="K233" s="49" t="str">
        <f t="shared" si="11"/>
        <v>Midwest</v>
      </c>
      <c r="L233" s="49" t="str">
        <f>INDEX('State '!$A$1:$C$62,MATCH($I233,'State '!$B:$B,0),3)</f>
        <v>Midwest</v>
      </c>
      <c r="M233" s="49" t="str">
        <f>INDEX('State '!$A$1:$C$62,MATCH($J233,'State '!$B:$B,0),3)</f>
        <v>Midwest</v>
      </c>
      <c r="N233" s="49"/>
      <c r="O233" s="78">
        <v>75</v>
      </c>
      <c r="P233" s="78">
        <v>28.5</v>
      </c>
      <c r="Q233" s="78">
        <v>380</v>
      </c>
      <c r="R233" s="53">
        <v>36</v>
      </c>
      <c r="S233" s="49" t="s">
        <v>92</v>
      </c>
      <c r="T233" s="49" t="s">
        <v>93</v>
      </c>
      <c r="U233" s="49" t="s">
        <v>1357</v>
      </c>
      <c r="V233" s="49"/>
      <c r="W233" s="79"/>
      <c r="X233" s="79"/>
      <c r="Y233" s="79"/>
      <c r="Z233" s="25"/>
      <c r="AA233" s="25"/>
      <c r="AB233" s="25"/>
    </row>
    <row r="234" spans="1:28" ht="12.75" customHeight="1" x14ac:dyDescent="0.2">
      <c r="A234" s="49">
        <v>39990</v>
      </c>
      <c r="B234" s="46" t="s">
        <v>1358</v>
      </c>
      <c r="C234" s="46" t="s">
        <v>875</v>
      </c>
      <c r="D234" s="46" t="s">
        <v>89</v>
      </c>
      <c r="E234" s="46" t="s">
        <v>90</v>
      </c>
      <c r="F234" s="47">
        <v>37386</v>
      </c>
      <c r="G234" s="53">
        <v>2002</v>
      </c>
      <c r="H234" s="49" t="s">
        <v>876</v>
      </c>
      <c r="I234" s="49" t="str">
        <f t="shared" si="9"/>
        <v>CO</v>
      </c>
      <c r="J234" s="49" t="str">
        <f t="shared" si="10"/>
        <v>NE</v>
      </c>
      <c r="K234" s="49" t="str">
        <f t="shared" si="11"/>
        <v>Mountain</v>
      </c>
      <c r="L234" s="49" t="str">
        <f>INDEX('State '!$A$1:$C$62,MATCH($I234,'State '!$B:$B,0),3)</f>
        <v>Mountain</v>
      </c>
      <c r="M234" s="49" t="str">
        <f>INDEX('State '!$A$1:$C$62,MATCH($J234,'State '!$B:$B,0),3)</f>
        <v>Mountain</v>
      </c>
      <c r="N234" s="49" t="s">
        <v>697</v>
      </c>
      <c r="O234" s="78">
        <v>58.5</v>
      </c>
      <c r="P234" s="78"/>
      <c r="Q234" s="78">
        <v>324</v>
      </c>
      <c r="R234" s="53">
        <v>36</v>
      </c>
      <c r="S234" s="49" t="s">
        <v>92</v>
      </c>
      <c r="T234" s="49" t="s">
        <v>93</v>
      </c>
      <c r="U234" s="49" t="s">
        <v>1359</v>
      </c>
      <c r="V234" s="49"/>
      <c r="W234" s="79"/>
      <c r="X234" s="79"/>
      <c r="Y234" s="79"/>
      <c r="Z234" s="25"/>
      <c r="AA234" s="25"/>
      <c r="AB234" s="25"/>
    </row>
    <row r="235" spans="1:28" ht="12.75" customHeight="1" x14ac:dyDescent="0.2">
      <c r="A235" s="49">
        <v>39990</v>
      </c>
      <c r="B235" s="46" t="s">
        <v>1360</v>
      </c>
      <c r="C235" s="46" t="s">
        <v>907</v>
      </c>
      <c r="D235" s="46" t="s">
        <v>161</v>
      </c>
      <c r="E235" s="46" t="s">
        <v>90</v>
      </c>
      <c r="F235" s="47">
        <v>37408</v>
      </c>
      <c r="G235" s="48">
        <v>2002</v>
      </c>
      <c r="H235" s="49" t="s">
        <v>349</v>
      </c>
      <c r="I235" s="49" t="str">
        <f t="shared" si="9"/>
        <v>AL</v>
      </c>
      <c r="J235" s="49" t="str">
        <f t="shared" si="10"/>
        <v>AL</v>
      </c>
      <c r="K235" s="49" t="str">
        <f t="shared" si="11"/>
        <v>South Central</v>
      </c>
      <c r="L235" s="49" t="str">
        <f>INDEX('State '!$A$1:$C$62,MATCH($I235,'State '!$B:$B,0),3)</f>
        <v>South Central</v>
      </c>
      <c r="M235" s="49" t="str">
        <f>INDEX('State '!$A$1:$C$62,MATCH($J235,'State '!$B:$B,0),3)</f>
        <v>South Central</v>
      </c>
      <c r="N235" s="49"/>
      <c r="O235" s="78">
        <v>23</v>
      </c>
      <c r="P235" s="78">
        <v>50</v>
      </c>
      <c r="Q235" s="78">
        <v>160</v>
      </c>
      <c r="R235" s="53">
        <v>30</v>
      </c>
      <c r="S235" s="49" t="s">
        <v>105</v>
      </c>
      <c r="T235" s="49" t="s">
        <v>786</v>
      </c>
      <c r="U235" s="49" t="s">
        <v>144</v>
      </c>
      <c r="V235" s="49"/>
      <c r="W235" s="79"/>
      <c r="X235" s="79"/>
      <c r="Y235" s="79"/>
      <c r="Z235" s="25"/>
      <c r="AA235" s="25"/>
      <c r="AB235" s="25"/>
    </row>
    <row r="236" spans="1:28" ht="12.75" customHeight="1" x14ac:dyDescent="0.2">
      <c r="A236" s="49">
        <v>39990</v>
      </c>
      <c r="B236" s="46" t="s">
        <v>1361</v>
      </c>
      <c r="C236" s="46" t="s">
        <v>854</v>
      </c>
      <c r="D236" s="46" t="s">
        <v>89</v>
      </c>
      <c r="E236" s="46" t="s">
        <v>90</v>
      </c>
      <c r="F236" s="47">
        <v>37408</v>
      </c>
      <c r="G236" s="48">
        <v>2002</v>
      </c>
      <c r="H236" s="49" t="s">
        <v>521</v>
      </c>
      <c r="I236" s="49" t="str">
        <f t="shared" si="9"/>
        <v>TX</v>
      </c>
      <c r="J236" s="49" t="str">
        <f t="shared" si="10"/>
        <v>MX</v>
      </c>
      <c r="K236" s="49" t="str">
        <f t="shared" si="11"/>
        <v>South Central, Mexico</v>
      </c>
      <c r="L236" s="49" t="str">
        <f>INDEX('State '!$A$1:$C$62,MATCH($I236,'State '!$B:$B,0),3)</f>
        <v>South Central</v>
      </c>
      <c r="M236" s="49" t="str">
        <f>INDEX('State '!$A$1:$C$62,MATCH($J236,'State '!$B:$B,0),3)</f>
        <v>Mexico</v>
      </c>
      <c r="N236" s="49"/>
      <c r="O236" s="78"/>
      <c r="P236" s="78"/>
      <c r="Q236" s="78">
        <v>100</v>
      </c>
      <c r="R236" s="53">
        <v>24</v>
      </c>
      <c r="S236" s="49" t="s">
        <v>92</v>
      </c>
      <c r="T236" s="49" t="s">
        <v>93</v>
      </c>
      <c r="U236" s="49" t="s">
        <v>1362</v>
      </c>
      <c r="V236" s="49"/>
      <c r="W236" s="79"/>
      <c r="X236" s="79"/>
      <c r="Y236" s="79"/>
      <c r="Z236" s="25"/>
      <c r="AA236" s="25"/>
      <c r="AB236" s="25"/>
    </row>
    <row r="237" spans="1:28" ht="12.75" customHeight="1" x14ac:dyDescent="0.2">
      <c r="A237" s="45">
        <v>39990</v>
      </c>
      <c r="B237" s="46" t="s">
        <v>1363</v>
      </c>
      <c r="C237" s="46" t="s">
        <v>920</v>
      </c>
      <c r="D237" s="46" t="s">
        <v>89</v>
      </c>
      <c r="E237" s="46" t="s">
        <v>90</v>
      </c>
      <c r="F237" s="47">
        <v>37408</v>
      </c>
      <c r="G237" s="53">
        <v>2002</v>
      </c>
      <c r="H237" s="49" t="s">
        <v>1364</v>
      </c>
      <c r="I237" s="49" t="str">
        <f t="shared" si="9"/>
        <v>MS</v>
      </c>
      <c r="J237" s="49" t="str">
        <f t="shared" si="10"/>
        <v>GA</v>
      </c>
      <c r="K237" s="49" t="str">
        <f t="shared" si="11"/>
        <v>South Central, Southeast</v>
      </c>
      <c r="L237" s="49" t="str">
        <f>INDEX('State '!$A$1:$C$62,MATCH($I237,'State '!$B:$B,0),3)</f>
        <v>South Central</v>
      </c>
      <c r="M237" s="49" t="str">
        <f>INDEX('State '!$A$1:$C$62,MATCH($J237,'State '!$B:$B,0),3)</f>
        <v>Southeast</v>
      </c>
      <c r="N237" s="49"/>
      <c r="O237" s="78">
        <v>53.6</v>
      </c>
      <c r="P237" s="78">
        <v>39</v>
      </c>
      <c r="Q237" s="78">
        <v>139.9</v>
      </c>
      <c r="R237" s="53" t="s">
        <v>934</v>
      </c>
      <c r="S237" s="49" t="s">
        <v>92</v>
      </c>
      <c r="T237" s="49" t="s">
        <v>93</v>
      </c>
      <c r="U237" s="49" t="s">
        <v>1365</v>
      </c>
      <c r="V237" s="49"/>
      <c r="W237" s="79"/>
      <c r="X237" s="79"/>
      <c r="Y237" s="81"/>
      <c r="Z237" s="25"/>
      <c r="AA237" s="25"/>
      <c r="AB237" s="25"/>
    </row>
    <row r="238" spans="1:28" ht="12.75" customHeight="1" x14ac:dyDescent="0.2">
      <c r="A238" s="49">
        <v>39990</v>
      </c>
      <c r="B238" s="46" t="s">
        <v>1366</v>
      </c>
      <c r="C238" s="46" t="s">
        <v>553</v>
      </c>
      <c r="D238" s="46" t="s">
        <v>89</v>
      </c>
      <c r="E238" s="46" t="s">
        <v>90</v>
      </c>
      <c r="F238" s="47">
        <v>37408</v>
      </c>
      <c r="G238" s="53">
        <v>2002</v>
      </c>
      <c r="H238" s="49" t="s">
        <v>460</v>
      </c>
      <c r="I238" s="49" t="str">
        <f t="shared" si="9"/>
        <v>PA</v>
      </c>
      <c r="J238" s="49" t="str">
        <f t="shared" si="10"/>
        <v>NY</v>
      </c>
      <c r="K238" s="49" t="str">
        <f t="shared" si="11"/>
        <v>Northeast</v>
      </c>
      <c r="L238" s="49" t="str">
        <f>INDEX('State '!$A$1:$C$62,MATCH($I238,'State '!$B:$B,0),3)</f>
        <v>Northeast</v>
      </c>
      <c r="M238" s="49" t="str">
        <f>INDEX('State '!$A$1:$C$62,MATCH($J238,'State '!$B:$B,0),3)</f>
        <v>Northeast</v>
      </c>
      <c r="N238" s="49"/>
      <c r="O238" s="78">
        <v>128</v>
      </c>
      <c r="P238" s="78">
        <v>31</v>
      </c>
      <c r="Q238" s="78">
        <v>126</v>
      </c>
      <c r="R238" s="53">
        <v>42</v>
      </c>
      <c r="S238" s="49" t="s">
        <v>92</v>
      </c>
      <c r="T238" s="49" t="s">
        <v>93</v>
      </c>
      <c r="U238" s="49" t="s">
        <v>1367</v>
      </c>
      <c r="V238" s="49"/>
      <c r="W238" s="79"/>
      <c r="X238" s="79"/>
      <c r="Y238" s="79"/>
      <c r="Z238" s="25"/>
      <c r="AA238" s="25"/>
      <c r="AB238" s="25"/>
    </row>
    <row r="239" spans="1:28" ht="12.75" customHeight="1" x14ac:dyDescent="0.2">
      <c r="A239" s="49">
        <v>39990</v>
      </c>
      <c r="B239" s="46" t="s">
        <v>1368</v>
      </c>
      <c r="C239" s="46" t="s">
        <v>843</v>
      </c>
      <c r="D239" s="46" t="s">
        <v>89</v>
      </c>
      <c r="E239" s="46" t="s">
        <v>90</v>
      </c>
      <c r="F239" s="47">
        <v>37408</v>
      </c>
      <c r="G239" s="53">
        <v>2002</v>
      </c>
      <c r="H239" s="49" t="s">
        <v>656</v>
      </c>
      <c r="I239" s="49" t="str">
        <f t="shared" si="9"/>
        <v>NM</v>
      </c>
      <c r="J239" s="49" t="str">
        <f t="shared" si="10"/>
        <v>NM</v>
      </c>
      <c r="K239" s="49" t="str">
        <f t="shared" si="11"/>
        <v>Mountain</v>
      </c>
      <c r="L239" s="49" t="str">
        <f>INDEX('State '!$A$1:$C$62,MATCH($I239,'State '!$B:$B,0),3)</f>
        <v>Mountain</v>
      </c>
      <c r="M239" s="49" t="str">
        <f>INDEX('State '!$A$1:$C$62,MATCH($J239,'State '!$B:$B,0),3)</f>
        <v>Mountain</v>
      </c>
      <c r="N239" s="49"/>
      <c r="O239" s="78">
        <v>0.03</v>
      </c>
      <c r="P239" s="78"/>
      <c r="Q239" s="78">
        <v>10</v>
      </c>
      <c r="R239" s="53"/>
      <c r="S239" s="49" t="s">
        <v>92</v>
      </c>
      <c r="T239" s="49" t="s">
        <v>93</v>
      </c>
      <c r="U239" s="49" t="s">
        <v>1369</v>
      </c>
      <c r="V239" s="49"/>
      <c r="W239" s="79"/>
      <c r="X239" s="79"/>
      <c r="Y239" s="79"/>
      <c r="Z239" s="25"/>
      <c r="AA239" s="25"/>
      <c r="AB239" s="25"/>
    </row>
    <row r="240" spans="1:28" ht="12.75" customHeight="1" x14ac:dyDescent="0.2">
      <c r="A240" s="49">
        <v>39990</v>
      </c>
      <c r="B240" s="46" t="s">
        <v>1370</v>
      </c>
      <c r="C240" s="46" t="s">
        <v>1371</v>
      </c>
      <c r="D240" s="46" t="s">
        <v>101</v>
      </c>
      <c r="E240" s="46" t="s">
        <v>90</v>
      </c>
      <c r="F240" s="47">
        <v>37422</v>
      </c>
      <c r="G240" s="48">
        <v>2002</v>
      </c>
      <c r="H240" s="49" t="s">
        <v>1372</v>
      </c>
      <c r="I240" s="49" t="str">
        <f t="shared" si="9"/>
        <v>MS</v>
      </c>
      <c r="J240" s="49" t="str">
        <f t="shared" si="10"/>
        <v>FL</v>
      </c>
      <c r="K240" s="49" t="str">
        <f t="shared" si="11"/>
        <v>South Central, Southeast</v>
      </c>
      <c r="L240" s="49" t="str">
        <f>INDEX('State '!$A$1:$C$62,MATCH($I240,'State '!$B:$B,0),3)</f>
        <v>South Central</v>
      </c>
      <c r="M240" s="49" t="str">
        <f>INDEX('State '!$A$1:$C$62,MATCH($J240,'State '!$B:$B,0),3)</f>
        <v>Southeast</v>
      </c>
      <c r="N240" s="49"/>
      <c r="O240" s="78">
        <v>1257</v>
      </c>
      <c r="P240" s="78">
        <v>560</v>
      </c>
      <c r="Q240" s="78">
        <v>1130</v>
      </c>
      <c r="R240" s="53" t="s">
        <v>651</v>
      </c>
      <c r="S240" s="49" t="s">
        <v>92</v>
      </c>
      <c r="T240" s="49" t="s">
        <v>93</v>
      </c>
      <c r="U240" s="49" t="s">
        <v>1373</v>
      </c>
      <c r="V240" s="49"/>
      <c r="W240" s="79"/>
      <c r="X240" s="79"/>
      <c r="Y240" s="79"/>
      <c r="Z240" s="25"/>
      <c r="AA240" s="25"/>
      <c r="AB240" s="25"/>
    </row>
    <row r="241" spans="1:28" ht="12.75" customHeight="1" x14ac:dyDescent="0.2">
      <c r="A241" s="49">
        <v>39990</v>
      </c>
      <c r="B241" s="46" t="s">
        <v>1374</v>
      </c>
      <c r="C241" s="46" t="s">
        <v>843</v>
      </c>
      <c r="D241" s="46" t="s">
        <v>89</v>
      </c>
      <c r="E241" s="46" t="s">
        <v>90</v>
      </c>
      <c r="F241" s="47">
        <v>37424</v>
      </c>
      <c r="G241" s="53">
        <v>2002</v>
      </c>
      <c r="H241" s="49" t="s">
        <v>1375</v>
      </c>
      <c r="I241" s="49" t="str">
        <f t="shared" si="9"/>
        <v>NM</v>
      </c>
      <c r="J241" s="49" t="str">
        <f t="shared" si="10"/>
        <v>CA</v>
      </c>
      <c r="K241" s="49" t="str">
        <f t="shared" si="11"/>
        <v>Mountain, Pacific</v>
      </c>
      <c r="L241" s="49" t="str">
        <f>INDEX('State '!$A$1:$C$62,MATCH($I241,'State '!$B:$B,0),3)</f>
        <v>Mountain</v>
      </c>
      <c r="M241" s="49" t="str">
        <f>INDEX('State '!$A$1:$C$62,MATCH($J241,'State '!$B:$B,0),3)</f>
        <v>Pacific</v>
      </c>
      <c r="N241" s="49"/>
      <c r="O241" s="78">
        <v>93.3</v>
      </c>
      <c r="P241" s="78"/>
      <c r="Q241" s="78">
        <v>120</v>
      </c>
      <c r="R241" s="53">
        <v>30</v>
      </c>
      <c r="S241" s="49" t="s">
        <v>92</v>
      </c>
      <c r="T241" s="49" t="s">
        <v>93</v>
      </c>
      <c r="U241" s="49" t="s">
        <v>1376</v>
      </c>
      <c r="V241" s="49"/>
      <c r="W241" s="79"/>
      <c r="X241" s="79"/>
      <c r="Y241" s="79"/>
      <c r="Z241" s="25"/>
      <c r="AA241" s="25"/>
      <c r="AB241" s="25"/>
    </row>
    <row r="242" spans="1:28" ht="12.75" customHeight="1" x14ac:dyDescent="0.2">
      <c r="A242" s="49">
        <v>39990</v>
      </c>
      <c r="B242" s="55" t="s">
        <v>1377</v>
      </c>
      <c r="C242" s="55" t="s">
        <v>240</v>
      </c>
      <c r="D242" s="55" t="s">
        <v>161</v>
      </c>
      <c r="E242" s="46" t="s">
        <v>90</v>
      </c>
      <c r="F242" s="47">
        <v>37430</v>
      </c>
      <c r="G242" s="53">
        <v>2002</v>
      </c>
      <c r="H242" s="49" t="s">
        <v>914</v>
      </c>
      <c r="I242" s="49" t="str">
        <f t="shared" si="9"/>
        <v>NY</v>
      </c>
      <c r="J242" s="49" t="str">
        <f t="shared" si="10"/>
        <v>PA</v>
      </c>
      <c r="K242" s="49" t="str">
        <f t="shared" si="11"/>
        <v>Northeast</v>
      </c>
      <c r="L242" s="49" t="str">
        <f>INDEX('State '!$A$1:$C$62,MATCH($I242,'State '!$B:$B,0),3)</f>
        <v>Northeast</v>
      </c>
      <c r="M242" s="49" t="str">
        <f>INDEX('State '!$A$1:$C$62,MATCH($J242,'State '!$B:$B,0),3)</f>
        <v>Northeast</v>
      </c>
      <c r="N242" s="49"/>
      <c r="O242" s="78">
        <v>86.5</v>
      </c>
      <c r="P242" s="78">
        <v>24</v>
      </c>
      <c r="Q242" s="53">
        <v>487</v>
      </c>
      <c r="R242" s="53" t="s">
        <v>1378</v>
      </c>
      <c r="S242" s="49" t="s">
        <v>92</v>
      </c>
      <c r="T242" s="49" t="s">
        <v>93</v>
      </c>
      <c r="U242" s="49" t="s">
        <v>1379</v>
      </c>
      <c r="V242" s="49"/>
      <c r="W242" s="79"/>
      <c r="X242" s="79"/>
      <c r="Y242" s="79"/>
      <c r="Z242" s="25"/>
      <c r="AA242" s="25"/>
      <c r="AB242" s="25"/>
    </row>
    <row r="243" spans="1:28" ht="12.75" customHeight="1" x14ac:dyDescent="0.2">
      <c r="A243" s="49">
        <v>39990</v>
      </c>
      <c r="B243" s="46" t="s">
        <v>1380</v>
      </c>
      <c r="C243" s="46" t="s">
        <v>282</v>
      </c>
      <c r="D243" s="46" t="s">
        <v>89</v>
      </c>
      <c r="E243" s="46" t="s">
        <v>90</v>
      </c>
      <c r="F243" s="47">
        <v>37438</v>
      </c>
      <c r="G243" s="48">
        <v>2002</v>
      </c>
      <c r="H243" s="49" t="s">
        <v>143</v>
      </c>
      <c r="I243" s="49" t="str">
        <f t="shared" si="9"/>
        <v>OH</v>
      </c>
      <c r="J243" s="49" t="str">
        <f t="shared" si="10"/>
        <v>OH</v>
      </c>
      <c r="K243" s="49" t="str">
        <f t="shared" si="11"/>
        <v>Northeast</v>
      </c>
      <c r="L243" s="49" t="str">
        <f>INDEX('State '!$A$1:$C$62,MATCH($I243,'State '!$B:$B,0),3)</f>
        <v>Northeast</v>
      </c>
      <c r="M243" s="49" t="str">
        <f>INDEX('State '!$A$1:$C$62,MATCH($J243,'State '!$B:$B,0),3)</f>
        <v>Northeast</v>
      </c>
      <c r="N243" s="49"/>
      <c r="O243" s="78">
        <v>10.6</v>
      </c>
      <c r="P243" s="78"/>
      <c r="Q243" s="78">
        <v>140</v>
      </c>
      <c r="R243" s="53"/>
      <c r="S243" s="49" t="s">
        <v>92</v>
      </c>
      <c r="T243" s="49" t="s">
        <v>93</v>
      </c>
      <c r="U243" s="49" t="s">
        <v>1381</v>
      </c>
      <c r="V243" s="49"/>
      <c r="W243" s="79"/>
      <c r="X243" s="79"/>
      <c r="Y243" s="79"/>
      <c r="Z243" s="25"/>
      <c r="AA243" s="25"/>
      <c r="AB243" s="25"/>
    </row>
    <row r="244" spans="1:28" ht="12.75" customHeight="1" x14ac:dyDescent="0.2">
      <c r="A244" s="49">
        <v>39990</v>
      </c>
      <c r="B244" s="46" t="s">
        <v>1382</v>
      </c>
      <c r="C244" s="46" t="s">
        <v>854</v>
      </c>
      <c r="D244" s="46" t="s">
        <v>161</v>
      </c>
      <c r="E244" s="46" t="s">
        <v>90</v>
      </c>
      <c r="F244" s="47">
        <v>37438</v>
      </c>
      <c r="G244" s="48">
        <v>2002</v>
      </c>
      <c r="H244" s="49" t="s">
        <v>855</v>
      </c>
      <c r="I244" s="49" t="str">
        <f t="shared" si="9"/>
        <v>AZ</v>
      </c>
      <c r="J244" s="49" t="str">
        <f t="shared" si="10"/>
        <v>AZ</v>
      </c>
      <c r="K244" s="49" t="str">
        <f t="shared" si="11"/>
        <v>Mountain</v>
      </c>
      <c r="L244" s="49" t="str">
        <f>INDEX('State '!$A$1:$C$62,MATCH($I244,'State '!$B:$B,0),3)</f>
        <v>Mountain</v>
      </c>
      <c r="M244" s="49" t="str">
        <f>INDEX('State '!$A$1:$C$62,MATCH($J244,'State '!$B:$B,0),3)</f>
        <v>Mountain</v>
      </c>
      <c r="N244" s="49"/>
      <c r="O244" s="78">
        <v>5.67</v>
      </c>
      <c r="P244" s="78">
        <v>6</v>
      </c>
      <c r="Q244" s="78">
        <v>620</v>
      </c>
      <c r="R244" s="53" t="s">
        <v>1383</v>
      </c>
      <c r="S244" s="49" t="s">
        <v>92</v>
      </c>
      <c r="T244" s="49" t="s">
        <v>93</v>
      </c>
      <c r="U244" s="49" t="s">
        <v>1384</v>
      </c>
      <c r="V244" s="49"/>
      <c r="W244" s="79"/>
      <c r="X244" s="79"/>
      <c r="Y244" s="79"/>
      <c r="Z244" s="25"/>
      <c r="AA244" s="25"/>
      <c r="AB244" s="25"/>
    </row>
    <row r="245" spans="1:28" ht="12.75" customHeight="1" x14ac:dyDescent="0.2">
      <c r="A245" s="49">
        <v>39990</v>
      </c>
      <c r="B245" s="46" t="s">
        <v>1385</v>
      </c>
      <c r="C245" s="46" t="s">
        <v>1259</v>
      </c>
      <c r="D245" s="46" t="s">
        <v>89</v>
      </c>
      <c r="E245" s="46" t="s">
        <v>90</v>
      </c>
      <c r="F245" s="47">
        <v>37438</v>
      </c>
      <c r="G245" s="48">
        <v>2002</v>
      </c>
      <c r="H245" s="49" t="s">
        <v>1260</v>
      </c>
      <c r="I245" s="49" t="str">
        <f t="shared" si="9"/>
        <v>WY</v>
      </c>
      <c r="J245" s="49" t="str">
        <f t="shared" si="10"/>
        <v>CA</v>
      </c>
      <c r="K245" s="49" t="str">
        <f t="shared" si="11"/>
        <v>Mountain, Pacific</v>
      </c>
      <c r="L245" s="49" t="str">
        <f>INDEX('State '!$A$1:$C$62,MATCH($I245,'State '!$B:$B,0),3)</f>
        <v>Mountain</v>
      </c>
      <c r="M245" s="49" t="str">
        <f>INDEX('State '!$A$1:$C$62,MATCH($J245,'State '!$B:$B,0),3)</f>
        <v>Pacific</v>
      </c>
      <c r="N245" s="49"/>
      <c r="O245" s="78">
        <v>80</v>
      </c>
      <c r="P245" s="78"/>
      <c r="Q245" s="78"/>
      <c r="R245" s="53">
        <v>36</v>
      </c>
      <c r="S245" s="49" t="s">
        <v>92</v>
      </c>
      <c r="T245" s="49" t="s">
        <v>93</v>
      </c>
      <c r="U245" s="49" t="s">
        <v>1386</v>
      </c>
      <c r="V245" s="49"/>
      <c r="W245" s="79"/>
      <c r="X245" s="79"/>
      <c r="Y245" s="79"/>
      <c r="Z245" s="25"/>
      <c r="AA245" s="25"/>
      <c r="AB245" s="25"/>
    </row>
    <row r="246" spans="1:28" ht="12.75" customHeight="1" x14ac:dyDescent="0.2">
      <c r="A246" s="49">
        <v>39990</v>
      </c>
      <c r="B246" s="46" t="s">
        <v>1387</v>
      </c>
      <c r="C246" s="46" t="s">
        <v>1388</v>
      </c>
      <c r="D246" s="46" t="s">
        <v>161</v>
      </c>
      <c r="E246" s="46" t="s">
        <v>90</v>
      </c>
      <c r="F246" s="47">
        <v>37438</v>
      </c>
      <c r="G246" s="53">
        <v>2002</v>
      </c>
      <c r="H246" s="49" t="s">
        <v>378</v>
      </c>
      <c r="I246" s="49" t="str">
        <f t="shared" si="9"/>
        <v>MS</v>
      </c>
      <c r="J246" s="49" t="str">
        <f t="shared" si="10"/>
        <v>MS</v>
      </c>
      <c r="K246" s="49" t="str">
        <f t="shared" si="11"/>
        <v>South Central</v>
      </c>
      <c r="L246" s="49" t="str">
        <f>INDEX('State '!$A$1:$C$62,MATCH($I246,'State '!$B:$B,0),3)</f>
        <v>South Central</v>
      </c>
      <c r="M246" s="49" t="str">
        <f>INDEX('State '!$A$1:$C$62,MATCH($J246,'State '!$B:$B,0),3)</f>
        <v>South Central</v>
      </c>
      <c r="N246" s="49"/>
      <c r="O246" s="78">
        <v>94.3</v>
      </c>
      <c r="P246" s="78">
        <v>58.7</v>
      </c>
      <c r="Q246" s="78">
        <v>680</v>
      </c>
      <c r="R246" s="53">
        <v>36</v>
      </c>
      <c r="S246" s="49" t="s">
        <v>92</v>
      </c>
      <c r="T246" s="49" t="s">
        <v>93</v>
      </c>
      <c r="U246" s="49" t="s">
        <v>1389</v>
      </c>
      <c r="V246" s="49"/>
      <c r="W246" s="79"/>
      <c r="X246" s="79"/>
      <c r="Y246" s="79"/>
      <c r="Z246" s="25"/>
      <c r="AA246" s="25"/>
      <c r="AB246" s="25"/>
    </row>
    <row r="247" spans="1:28" ht="12.75" customHeight="1" x14ac:dyDescent="0.2">
      <c r="A247" s="49">
        <v>39990</v>
      </c>
      <c r="B247" s="46" t="s">
        <v>1390</v>
      </c>
      <c r="C247" s="46" t="s">
        <v>1390</v>
      </c>
      <c r="D247" s="46" t="s">
        <v>866</v>
      </c>
      <c r="E247" s="46" t="s">
        <v>90</v>
      </c>
      <c r="F247" s="47">
        <v>37438</v>
      </c>
      <c r="G247" s="53">
        <v>2002</v>
      </c>
      <c r="H247" s="49" t="s">
        <v>1375</v>
      </c>
      <c r="I247" s="49" t="str">
        <f t="shared" si="9"/>
        <v>NM</v>
      </c>
      <c r="J247" s="49" t="str">
        <f t="shared" si="10"/>
        <v>CA</v>
      </c>
      <c r="K247" s="49" t="str">
        <f t="shared" si="11"/>
        <v>Mountain, Pacific</v>
      </c>
      <c r="L247" s="49" t="str">
        <f>INDEX('State '!$A$1:$C$62,MATCH($I247,'State '!$B:$B,0),3)</f>
        <v>Mountain</v>
      </c>
      <c r="M247" s="49" t="str">
        <f>INDEX('State '!$A$1:$C$62,MATCH($J247,'State '!$B:$B,0),3)</f>
        <v>Pacific</v>
      </c>
      <c r="N247" s="49"/>
      <c r="O247" s="78">
        <v>100</v>
      </c>
      <c r="P247" s="78">
        <v>405</v>
      </c>
      <c r="Q247" s="78">
        <v>87</v>
      </c>
      <c r="R247" s="53">
        <v>16</v>
      </c>
      <c r="S247" s="49" t="s">
        <v>92</v>
      </c>
      <c r="T247" s="49" t="s">
        <v>93</v>
      </c>
      <c r="U247" s="49" t="s">
        <v>1391</v>
      </c>
      <c r="V247" s="49"/>
      <c r="W247" s="79"/>
      <c r="X247" s="79"/>
      <c r="Y247" s="79"/>
      <c r="Z247" s="25"/>
      <c r="AA247" s="25"/>
      <c r="AB247" s="25"/>
    </row>
    <row r="248" spans="1:28" ht="12.75" customHeight="1" x14ac:dyDescent="0.2">
      <c r="A248" s="49">
        <v>39990</v>
      </c>
      <c r="B248" s="46" t="s">
        <v>1392</v>
      </c>
      <c r="C248" s="46" t="s">
        <v>1393</v>
      </c>
      <c r="D248" s="46" t="s">
        <v>101</v>
      </c>
      <c r="E248" s="46" t="s">
        <v>90</v>
      </c>
      <c r="F248" s="47">
        <v>37469</v>
      </c>
      <c r="G248" s="48">
        <v>2002</v>
      </c>
      <c r="H248" s="49" t="s">
        <v>953</v>
      </c>
      <c r="I248" s="49" t="str">
        <f t="shared" si="9"/>
        <v>NC</v>
      </c>
      <c r="J248" s="49" t="str">
        <f t="shared" si="10"/>
        <v>NC</v>
      </c>
      <c r="K248" s="49" t="str">
        <f t="shared" si="11"/>
        <v>Southeast</v>
      </c>
      <c r="L248" s="49" t="str">
        <f>INDEX('State '!$A$1:$C$62,MATCH($I248,'State '!$B:$B,0),3)</f>
        <v>Southeast</v>
      </c>
      <c r="M248" s="49" t="str">
        <f>INDEX('State '!$A$1:$C$62,MATCH($J248,'State '!$B:$B,0),3)</f>
        <v>Southeast</v>
      </c>
      <c r="N248" s="49"/>
      <c r="O248" s="78">
        <v>12</v>
      </c>
      <c r="P248" s="78">
        <v>72</v>
      </c>
      <c r="Q248" s="78">
        <v>72</v>
      </c>
      <c r="R248" s="53" t="s">
        <v>1394</v>
      </c>
      <c r="S248" s="49" t="s">
        <v>105</v>
      </c>
      <c r="T248" s="49" t="s">
        <v>786</v>
      </c>
      <c r="U248" s="49" t="s">
        <v>144</v>
      </c>
      <c r="V248" s="49"/>
      <c r="W248" s="79"/>
      <c r="X248" s="79"/>
      <c r="Y248" s="79"/>
      <c r="Z248" s="25"/>
      <c r="AA248" s="25"/>
      <c r="AB248" s="25"/>
    </row>
    <row r="249" spans="1:28" ht="12.75" customHeight="1" x14ac:dyDescent="0.2">
      <c r="A249" s="49">
        <v>39990</v>
      </c>
      <c r="B249" s="46" t="s">
        <v>1395</v>
      </c>
      <c r="C249" s="46" t="s">
        <v>493</v>
      </c>
      <c r="D249" s="46" t="s">
        <v>89</v>
      </c>
      <c r="E249" s="46" t="s">
        <v>90</v>
      </c>
      <c r="F249" s="47">
        <v>37500</v>
      </c>
      <c r="G249" s="48">
        <v>2002</v>
      </c>
      <c r="H249" s="49" t="s">
        <v>1396</v>
      </c>
      <c r="I249" s="49" t="str">
        <f t="shared" si="9"/>
        <v>TN</v>
      </c>
      <c r="J249" s="49" t="str">
        <f t="shared" si="10"/>
        <v>GA</v>
      </c>
      <c r="K249" s="49" t="str">
        <f t="shared" si="11"/>
        <v>Midwest, Southeast</v>
      </c>
      <c r="L249" s="49" t="str">
        <f>INDEX('State '!$A$1:$C$62,MATCH($I249,'State '!$B:$B,0),3)</f>
        <v>Midwest</v>
      </c>
      <c r="M249" s="49" t="str">
        <f>INDEX('State '!$A$1:$C$62,MATCH($J249,'State '!$B:$B,0),3)</f>
        <v>Southeast</v>
      </c>
      <c r="N249" s="49"/>
      <c r="O249" s="78">
        <v>69.39</v>
      </c>
      <c r="P249" s="78">
        <v>27</v>
      </c>
      <c r="Q249" s="78">
        <v>160</v>
      </c>
      <c r="R249" s="53">
        <v>20</v>
      </c>
      <c r="S249" s="49" t="s">
        <v>92</v>
      </c>
      <c r="T249" s="49" t="s">
        <v>93</v>
      </c>
      <c r="U249" s="49" t="s">
        <v>1397</v>
      </c>
      <c r="V249" s="49"/>
      <c r="W249" s="79"/>
      <c r="X249" s="79"/>
      <c r="Y249" s="79"/>
      <c r="Z249" s="25"/>
      <c r="AA249" s="25"/>
      <c r="AB249" s="25"/>
    </row>
    <row r="250" spans="1:28" ht="12.75" customHeight="1" x14ac:dyDescent="0.2">
      <c r="A250" s="49">
        <v>39990</v>
      </c>
      <c r="B250" s="46" t="s">
        <v>1398</v>
      </c>
      <c r="C250" s="46" t="s">
        <v>1259</v>
      </c>
      <c r="D250" s="46" t="s">
        <v>161</v>
      </c>
      <c r="E250" s="46" t="s">
        <v>90</v>
      </c>
      <c r="F250" s="47">
        <v>37500</v>
      </c>
      <c r="G250" s="48">
        <v>2002</v>
      </c>
      <c r="H250" s="49" t="s">
        <v>1038</v>
      </c>
      <c r="I250" s="49" t="str">
        <f t="shared" si="9"/>
        <v>CA</v>
      </c>
      <c r="J250" s="49" t="str">
        <f t="shared" si="10"/>
        <v>CA</v>
      </c>
      <c r="K250" s="49" t="str">
        <f t="shared" si="11"/>
        <v>Pacific</v>
      </c>
      <c r="L250" s="49" t="str">
        <f>INDEX('State '!$A$1:$C$62,MATCH($I250,'State '!$B:$B,0),3)</f>
        <v>Pacific</v>
      </c>
      <c r="M250" s="49" t="str">
        <f>INDEX('State '!$A$1:$C$62,MATCH($J250,'State '!$B:$B,0),3)</f>
        <v>Pacific</v>
      </c>
      <c r="N250" s="49"/>
      <c r="O250" s="78">
        <v>29</v>
      </c>
      <c r="P250" s="78">
        <v>32</v>
      </c>
      <c r="Q250" s="78">
        <v>275</v>
      </c>
      <c r="R250" s="53">
        <v>24</v>
      </c>
      <c r="S250" s="49" t="s">
        <v>92</v>
      </c>
      <c r="T250" s="49" t="s">
        <v>93</v>
      </c>
      <c r="U250" s="49" t="s">
        <v>1399</v>
      </c>
      <c r="V250" s="49"/>
      <c r="W250" s="79"/>
      <c r="X250" s="79"/>
      <c r="Y250" s="79"/>
      <c r="Z250" s="25"/>
      <c r="AA250" s="25"/>
      <c r="AB250" s="25"/>
    </row>
    <row r="251" spans="1:28" ht="12.75" customHeight="1" x14ac:dyDescent="0.2">
      <c r="A251" s="49">
        <v>39990</v>
      </c>
      <c r="B251" s="46" t="s">
        <v>1400</v>
      </c>
      <c r="C251" s="46" t="s">
        <v>452</v>
      </c>
      <c r="D251" s="46" t="s">
        <v>89</v>
      </c>
      <c r="E251" s="46" t="s">
        <v>90</v>
      </c>
      <c r="F251" s="47">
        <v>37500</v>
      </c>
      <c r="G251" s="48">
        <v>2002</v>
      </c>
      <c r="H251" s="49" t="s">
        <v>249</v>
      </c>
      <c r="I251" s="49" t="str">
        <f t="shared" si="9"/>
        <v>IL</v>
      </c>
      <c r="J251" s="49" t="str">
        <f t="shared" si="10"/>
        <v>IL</v>
      </c>
      <c r="K251" s="49" t="str">
        <f t="shared" si="11"/>
        <v>Midwest</v>
      </c>
      <c r="L251" s="49" t="str">
        <f>INDEX('State '!$A$1:$C$62,MATCH($I251,'State '!$B:$B,0),3)</f>
        <v>Midwest</v>
      </c>
      <c r="M251" s="49" t="str">
        <f>INDEX('State '!$A$1:$C$62,MATCH($J251,'State '!$B:$B,0),3)</f>
        <v>Midwest</v>
      </c>
      <c r="N251" s="49"/>
      <c r="O251" s="78">
        <v>37</v>
      </c>
      <c r="P251" s="78">
        <v>47</v>
      </c>
      <c r="Q251" s="78">
        <v>300</v>
      </c>
      <c r="R251" s="53">
        <v>24</v>
      </c>
      <c r="S251" s="49" t="s">
        <v>92</v>
      </c>
      <c r="T251" s="49" t="s">
        <v>93</v>
      </c>
      <c r="U251" s="49" t="s">
        <v>144</v>
      </c>
      <c r="V251" s="49"/>
      <c r="W251" s="79"/>
      <c r="X251" s="79"/>
      <c r="Y251" s="79"/>
      <c r="Z251" s="25"/>
      <c r="AA251" s="25"/>
      <c r="AB251" s="25"/>
    </row>
    <row r="252" spans="1:28" ht="12.75" customHeight="1" x14ac:dyDescent="0.2">
      <c r="A252" s="49">
        <v>39990</v>
      </c>
      <c r="B252" s="46" t="s">
        <v>1401</v>
      </c>
      <c r="C252" s="46" t="s">
        <v>240</v>
      </c>
      <c r="D252" s="46" t="s">
        <v>161</v>
      </c>
      <c r="E252" s="46" t="s">
        <v>90</v>
      </c>
      <c r="F252" s="47">
        <v>37500</v>
      </c>
      <c r="G252" s="53">
        <v>2002</v>
      </c>
      <c r="H252" s="49" t="s">
        <v>1402</v>
      </c>
      <c r="I252" s="49" t="str">
        <f t="shared" si="9"/>
        <v>RI</v>
      </c>
      <c r="J252" s="49" t="str">
        <f t="shared" si="10"/>
        <v>RI</v>
      </c>
      <c r="K252" s="49" t="str">
        <f t="shared" si="11"/>
        <v>Northeast</v>
      </c>
      <c r="L252" s="49" t="str">
        <f>INDEX('State '!$A$1:$C$62,MATCH($I252,'State '!$B:$B,0),3)</f>
        <v>Northeast</v>
      </c>
      <c r="M252" s="49" t="str">
        <f>INDEX('State '!$A$1:$C$62,MATCH($J252,'State '!$B:$B,0),3)</f>
        <v>Northeast</v>
      </c>
      <c r="N252" s="49"/>
      <c r="O252" s="78">
        <v>14.1</v>
      </c>
      <c r="P252" s="78"/>
      <c r="Q252" s="78">
        <v>100</v>
      </c>
      <c r="R252" s="53">
        <v>12</v>
      </c>
      <c r="S252" s="49" t="s">
        <v>92</v>
      </c>
      <c r="T252" s="49" t="s">
        <v>93</v>
      </c>
      <c r="U252" s="49" t="s">
        <v>1403</v>
      </c>
      <c r="V252" s="49"/>
      <c r="W252" s="79"/>
      <c r="X252" s="79"/>
      <c r="Y252" s="79"/>
      <c r="Z252" s="25"/>
      <c r="AA252" s="25"/>
      <c r="AB252" s="25"/>
    </row>
    <row r="253" spans="1:28" ht="12.75" customHeight="1" x14ac:dyDescent="0.2">
      <c r="A253" s="49">
        <v>39990</v>
      </c>
      <c r="B253" s="46" t="s">
        <v>1404</v>
      </c>
      <c r="C253" s="46" t="s">
        <v>1405</v>
      </c>
      <c r="D253" s="46" t="s">
        <v>161</v>
      </c>
      <c r="E253" s="46" t="s">
        <v>90</v>
      </c>
      <c r="F253" s="47">
        <v>37530</v>
      </c>
      <c r="G253" s="48">
        <v>2002</v>
      </c>
      <c r="H253" s="49" t="s">
        <v>121</v>
      </c>
      <c r="I253" s="49" t="str">
        <f t="shared" si="9"/>
        <v>TX</v>
      </c>
      <c r="J253" s="49" t="str">
        <f t="shared" si="10"/>
        <v>TX</v>
      </c>
      <c r="K253" s="49" t="str">
        <f t="shared" si="11"/>
        <v>South Central</v>
      </c>
      <c r="L253" s="49" t="str">
        <f>INDEX('State '!$A$1:$C$62,MATCH($I253,'State '!$B:$B,0),3)</f>
        <v>South Central</v>
      </c>
      <c r="M253" s="49" t="str">
        <f>INDEX('State '!$A$1:$C$62,MATCH($J253,'State '!$B:$B,0),3)</f>
        <v>South Central</v>
      </c>
      <c r="N253" s="49"/>
      <c r="O253" s="78">
        <v>70</v>
      </c>
      <c r="P253" s="78">
        <v>86</v>
      </c>
      <c r="Q253" s="78">
        <v>300</v>
      </c>
      <c r="R253" s="53">
        <v>30</v>
      </c>
      <c r="S253" s="49" t="s">
        <v>105</v>
      </c>
      <c r="T253" s="49" t="s">
        <v>786</v>
      </c>
      <c r="U253" s="49" t="s">
        <v>144</v>
      </c>
      <c r="V253" s="49"/>
      <c r="W253" s="79"/>
      <c r="X253" s="79"/>
      <c r="Y253" s="79"/>
      <c r="Z253" s="25"/>
      <c r="AA253" s="25"/>
      <c r="AB253" s="25"/>
    </row>
    <row r="254" spans="1:28" ht="12.75" customHeight="1" x14ac:dyDescent="0.2">
      <c r="A254" s="49">
        <v>39990</v>
      </c>
      <c r="B254" s="46" t="s">
        <v>1406</v>
      </c>
      <c r="C254" s="46" t="s">
        <v>1407</v>
      </c>
      <c r="D254" s="46" t="s">
        <v>101</v>
      </c>
      <c r="E254" s="46" t="s">
        <v>90</v>
      </c>
      <c r="F254" s="47">
        <v>37530</v>
      </c>
      <c r="G254" s="48">
        <v>2002</v>
      </c>
      <c r="H254" s="49" t="s">
        <v>1408</v>
      </c>
      <c r="I254" s="49" t="str">
        <f t="shared" si="9"/>
        <v>AZ</v>
      </c>
      <c r="J254" s="49" t="str">
        <f t="shared" si="10"/>
        <v>MX</v>
      </c>
      <c r="K254" s="49" t="str">
        <f t="shared" si="11"/>
        <v>Mountain, Pacific, Mexico</v>
      </c>
      <c r="L254" s="49" t="str">
        <f>INDEX('State '!$A$1:$C$62,MATCH($I254,'State '!$B:$B,0),3)</f>
        <v>Mountain</v>
      </c>
      <c r="M254" s="49" t="str">
        <f>INDEX('State '!$A$1:$C$62,MATCH($J254,'State '!$B:$B,0),3)</f>
        <v>Mexico</v>
      </c>
      <c r="N254" s="49" t="s">
        <v>1409</v>
      </c>
      <c r="O254" s="78">
        <v>156</v>
      </c>
      <c r="P254" s="78">
        <v>80</v>
      </c>
      <c r="Q254" s="78">
        <v>500</v>
      </c>
      <c r="R254" s="53" t="s">
        <v>651</v>
      </c>
      <c r="S254" s="49" t="s">
        <v>92</v>
      </c>
      <c r="T254" s="49" t="s">
        <v>93</v>
      </c>
      <c r="U254" s="49" t="s">
        <v>1410</v>
      </c>
      <c r="V254" s="49"/>
      <c r="W254" s="79"/>
      <c r="X254" s="79"/>
      <c r="Y254" s="79"/>
      <c r="Z254" s="25"/>
      <c r="AA254" s="25"/>
      <c r="AB254" s="25"/>
    </row>
    <row r="255" spans="1:28" ht="12.75" customHeight="1" x14ac:dyDescent="0.2">
      <c r="A255" s="49">
        <v>39990</v>
      </c>
      <c r="B255" s="46" t="s">
        <v>1411</v>
      </c>
      <c r="C255" s="46" t="s">
        <v>1412</v>
      </c>
      <c r="D255" s="46" t="s">
        <v>89</v>
      </c>
      <c r="E255" s="46" t="s">
        <v>90</v>
      </c>
      <c r="F255" s="47">
        <v>37530</v>
      </c>
      <c r="G255" s="53">
        <v>2002</v>
      </c>
      <c r="H255" s="49" t="s">
        <v>1038</v>
      </c>
      <c r="I255" s="49" t="str">
        <f t="shared" si="9"/>
        <v>CA</v>
      </c>
      <c r="J255" s="49" t="str">
        <f t="shared" si="10"/>
        <v>CA</v>
      </c>
      <c r="K255" s="49" t="str">
        <f t="shared" si="11"/>
        <v>Pacific</v>
      </c>
      <c r="L255" s="49" t="str">
        <f>INDEX('State '!$A$1:$C$62,MATCH($I255,'State '!$B:$B,0),3)</f>
        <v>Pacific</v>
      </c>
      <c r="M255" s="49" t="str">
        <f>INDEX('State '!$A$1:$C$62,MATCH($J255,'State '!$B:$B,0),3)</f>
        <v>Pacific</v>
      </c>
      <c r="N255" s="49"/>
      <c r="O255" s="78">
        <v>39.5</v>
      </c>
      <c r="P255" s="78">
        <v>14</v>
      </c>
      <c r="Q255" s="78">
        <v>180</v>
      </c>
      <c r="R255" s="53">
        <v>42</v>
      </c>
      <c r="S255" s="49" t="s">
        <v>105</v>
      </c>
      <c r="T255" s="49" t="s">
        <v>786</v>
      </c>
      <c r="U255" s="49" t="s">
        <v>144</v>
      </c>
      <c r="V255" s="49"/>
      <c r="W255" s="79"/>
      <c r="X255" s="79"/>
      <c r="Y255" s="79"/>
      <c r="Z255" s="25"/>
      <c r="AA255" s="25"/>
      <c r="AB255" s="25"/>
    </row>
    <row r="256" spans="1:28" ht="12.75" customHeight="1" x14ac:dyDescent="0.2">
      <c r="A256" s="49">
        <v>39990</v>
      </c>
      <c r="B256" s="46" t="s">
        <v>1413</v>
      </c>
      <c r="C256" s="46" t="s">
        <v>889</v>
      </c>
      <c r="D256" s="46" t="s">
        <v>161</v>
      </c>
      <c r="E256" s="46" t="s">
        <v>90</v>
      </c>
      <c r="F256" s="47">
        <v>37561</v>
      </c>
      <c r="G256" s="48">
        <v>2002</v>
      </c>
      <c r="H256" s="49" t="s">
        <v>209</v>
      </c>
      <c r="I256" s="49" t="str">
        <f t="shared" si="9"/>
        <v>VA</v>
      </c>
      <c r="J256" s="49" t="str">
        <f t="shared" si="10"/>
        <v>VA</v>
      </c>
      <c r="K256" s="49" t="str">
        <f t="shared" si="11"/>
        <v>Northeast</v>
      </c>
      <c r="L256" s="49" t="str">
        <f>INDEX('State '!$A$1:$C$62,MATCH($I256,'State '!$B:$B,0),3)</f>
        <v>Northeast</v>
      </c>
      <c r="M256" s="49" t="str">
        <f>INDEX('State '!$A$1:$C$62,MATCH($J256,'State '!$B:$B,0),3)</f>
        <v>Northeast</v>
      </c>
      <c r="N256" s="49"/>
      <c r="O256" s="78">
        <v>22.2</v>
      </c>
      <c r="P256" s="78">
        <v>14</v>
      </c>
      <c r="Q256" s="78">
        <v>300</v>
      </c>
      <c r="R256" s="53">
        <v>20</v>
      </c>
      <c r="S256" s="49" t="s">
        <v>105</v>
      </c>
      <c r="T256" s="49" t="s">
        <v>786</v>
      </c>
      <c r="U256" s="49" t="s">
        <v>144</v>
      </c>
      <c r="V256" s="49"/>
      <c r="W256" s="79"/>
      <c r="X256" s="79"/>
      <c r="Y256" s="79"/>
      <c r="Z256" s="25"/>
      <c r="AA256" s="25"/>
      <c r="AB256" s="25"/>
    </row>
    <row r="257" spans="1:28" ht="12.75" customHeight="1" x14ac:dyDescent="0.2">
      <c r="A257" s="49">
        <v>39990</v>
      </c>
      <c r="B257" s="46" t="s">
        <v>1414</v>
      </c>
      <c r="C257" s="46" t="s">
        <v>950</v>
      </c>
      <c r="D257" s="46" t="s">
        <v>89</v>
      </c>
      <c r="E257" s="46" t="s">
        <v>90</v>
      </c>
      <c r="F257" s="47">
        <v>37561</v>
      </c>
      <c r="G257" s="48">
        <v>2002</v>
      </c>
      <c r="H257" s="49" t="s">
        <v>349</v>
      </c>
      <c r="I257" s="49" t="str">
        <f t="shared" si="9"/>
        <v>AL</v>
      </c>
      <c r="J257" s="49" t="str">
        <f t="shared" si="10"/>
        <v>AL</v>
      </c>
      <c r="K257" s="49" t="str">
        <f t="shared" si="11"/>
        <v>South Central</v>
      </c>
      <c r="L257" s="49" t="str">
        <f>INDEX('State '!$A$1:$C$62,MATCH($I257,'State '!$B:$B,0),3)</f>
        <v>South Central</v>
      </c>
      <c r="M257" s="49" t="str">
        <f>INDEX('State '!$A$1:$C$62,MATCH($J257,'State '!$B:$B,0),3)</f>
        <v>South Central</v>
      </c>
      <c r="N257" s="49"/>
      <c r="O257" s="78"/>
      <c r="P257" s="78">
        <v>29</v>
      </c>
      <c r="Q257" s="78">
        <v>236</v>
      </c>
      <c r="R257" s="53" t="s">
        <v>1378</v>
      </c>
      <c r="S257" s="49" t="s">
        <v>92</v>
      </c>
      <c r="T257" s="49" t="s">
        <v>93</v>
      </c>
      <c r="U257" s="49" t="s">
        <v>1415</v>
      </c>
      <c r="V257" s="49"/>
      <c r="W257" s="79"/>
      <c r="X257" s="79"/>
      <c r="Y257" s="79"/>
      <c r="Z257" s="25"/>
      <c r="AA257" s="25"/>
      <c r="AB257" s="25"/>
    </row>
    <row r="258" spans="1:28" ht="12.75" customHeight="1" x14ac:dyDescent="0.2">
      <c r="A258" s="49">
        <v>39990</v>
      </c>
      <c r="B258" s="46" t="s">
        <v>1416</v>
      </c>
      <c r="C258" s="46" t="s">
        <v>1259</v>
      </c>
      <c r="D258" s="46" t="s">
        <v>161</v>
      </c>
      <c r="E258" s="46" t="s">
        <v>90</v>
      </c>
      <c r="F258" s="47">
        <v>37561</v>
      </c>
      <c r="G258" s="48">
        <v>2002</v>
      </c>
      <c r="H258" s="49" t="s">
        <v>326</v>
      </c>
      <c r="I258" s="49" t="str">
        <f t="shared" si="9"/>
        <v>NV</v>
      </c>
      <c r="J258" s="49" t="str">
        <f t="shared" si="10"/>
        <v>NV</v>
      </c>
      <c r="K258" s="49" t="str">
        <f t="shared" si="11"/>
        <v>Mountain</v>
      </c>
      <c r="L258" s="49" t="str">
        <f>INDEX('State '!$A$1:$C$62,MATCH($I258,'State '!$B:$B,0),3)</f>
        <v>Mountain</v>
      </c>
      <c r="M258" s="49" t="str">
        <f>INDEX('State '!$A$1:$C$62,MATCH($J258,'State '!$B:$B,0),3)</f>
        <v>Mountain</v>
      </c>
      <c r="N258" s="49"/>
      <c r="O258" s="78">
        <v>3.8</v>
      </c>
      <c r="P258" s="78">
        <v>3.54</v>
      </c>
      <c r="Q258" s="78">
        <v>219</v>
      </c>
      <c r="R258" s="53">
        <v>16</v>
      </c>
      <c r="S258" s="49" t="s">
        <v>92</v>
      </c>
      <c r="T258" s="49" t="s">
        <v>93</v>
      </c>
      <c r="U258" s="49" t="s">
        <v>1417</v>
      </c>
      <c r="V258" s="49"/>
      <c r="W258" s="79"/>
      <c r="X258" s="79"/>
      <c r="Y258" s="79"/>
      <c r="Z258" s="25"/>
      <c r="AA258" s="25"/>
      <c r="AB258" s="25"/>
    </row>
    <row r="259" spans="1:28" ht="12.75" customHeight="1" x14ac:dyDescent="0.2">
      <c r="A259" s="49">
        <v>39990</v>
      </c>
      <c r="B259" s="55" t="s">
        <v>1418</v>
      </c>
      <c r="C259" s="46" t="s">
        <v>1033</v>
      </c>
      <c r="D259" s="55" t="s">
        <v>89</v>
      </c>
      <c r="E259" s="46" t="s">
        <v>90</v>
      </c>
      <c r="F259" s="47">
        <v>37561</v>
      </c>
      <c r="G259" s="53">
        <v>2002</v>
      </c>
      <c r="H259" s="49" t="s">
        <v>1419</v>
      </c>
      <c r="I259" s="49" t="str">
        <f t="shared" ref="I259:I322" si="12">LEFT($H259,2)</f>
        <v>BC</v>
      </c>
      <c r="J259" s="49" t="str">
        <f t="shared" ref="J259:J322" si="13">RIGHT($H259,2)</f>
        <v>CA</v>
      </c>
      <c r="K259" s="49" t="str">
        <f t="shared" ref="K259:K322" si="14">IF($L259=$M259,L259,CONCATENATE($L259,", ",IF(ISBLANK(N259),"",CONCATENATE(N259,", ")),$M259))</f>
        <v>Canada, Mountain, Pacific</v>
      </c>
      <c r="L259" s="49" t="str">
        <f>INDEX('State '!$A$1:$C$62,MATCH($I259,'State '!$B:$B,0),3)</f>
        <v>Canada</v>
      </c>
      <c r="M259" s="49" t="str">
        <f>INDEX('State '!$A$1:$C$62,MATCH($J259,'State '!$B:$B,0),3)</f>
        <v>Pacific</v>
      </c>
      <c r="N259" s="49" t="s">
        <v>831</v>
      </c>
      <c r="O259" s="78">
        <v>129.4</v>
      </c>
      <c r="P259" s="78">
        <v>21</v>
      </c>
      <c r="Q259" s="53">
        <v>207</v>
      </c>
      <c r="R259" s="53">
        <v>42</v>
      </c>
      <c r="S259" s="49" t="s">
        <v>92</v>
      </c>
      <c r="T259" s="49" t="s">
        <v>93</v>
      </c>
      <c r="U259" s="49" t="s">
        <v>1420</v>
      </c>
      <c r="V259" s="49"/>
      <c r="W259" s="79"/>
      <c r="X259" s="79"/>
      <c r="Y259" s="79"/>
      <c r="Z259" s="25"/>
      <c r="AA259" s="25"/>
      <c r="AB259" s="25"/>
    </row>
    <row r="260" spans="1:28" ht="12.75" customHeight="1" x14ac:dyDescent="0.2">
      <c r="A260" s="49">
        <v>39990</v>
      </c>
      <c r="B260" s="46" t="s">
        <v>1421</v>
      </c>
      <c r="C260" s="46" t="s">
        <v>1224</v>
      </c>
      <c r="D260" s="46" t="s">
        <v>161</v>
      </c>
      <c r="E260" s="46" t="s">
        <v>90</v>
      </c>
      <c r="F260" s="47">
        <v>37580</v>
      </c>
      <c r="G260" s="53">
        <v>2002</v>
      </c>
      <c r="H260" s="49" t="s">
        <v>1225</v>
      </c>
      <c r="I260" s="49" t="str">
        <f t="shared" si="12"/>
        <v>OR</v>
      </c>
      <c r="J260" s="49" t="str">
        <f t="shared" si="13"/>
        <v>NV</v>
      </c>
      <c r="K260" s="49" t="str">
        <f t="shared" si="14"/>
        <v>Pacific, Mountain</v>
      </c>
      <c r="L260" s="49" t="str">
        <f>INDEX('State '!$A$1:$C$62,MATCH($I260,'State '!$B:$B,0),3)</f>
        <v>Pacific</v>
      </c>
      <c r="M260" s="49" t="str">
        <f>INDEX('State '!$A$1:$C$62,MATCH($J260,'State '!$B:$B,0),3)</f>
        <v>Mountain</v>
      </c>
      <c r="N260" s="49"/>
      <c r="O260" s="78">
        <v>36</v>
      </c>
      <c r="P260" s="78">
        <v>10.5</v>
      </c>
      <c r="Q260" s="78">
        <v>54</v>
      </c>
      <c r="R260" s="53">
        <v>16</v>
      </c>
      <c r="S260" s="49" t="s">
        <v>92</v>
      </c>
      <c r="T260" s="49" t="s">
        <v>93</v>
      </c>
      <c r="U260" s="49" t="s">
        <v>1422</v>
      </c>
      <c r="V260" s="49"/>
      <c r="W260" s="79"/>
      <c r="X260" s="79"/>
      <c r="Y260" s="79"/>
      <c r="Z260" s="25"/>
      <c r="AA260" s="25"/>
      <c r="AB260" s="25"/>
    </row>
    <row r="261" spans="1:28" ht="12.75" customHeight="1" x14ac:dyDescent="0.2">
      <c r="A261" s="49">
        <v>39990</v>
      </c>
      <c r="B261" s="46" t="s">
        <v>1423</v>
      </c>
      <c r="C261" s="46" t="s">
        <v>1136</v>
      </c>
      <c r="D261" s="46" t="s">
        <v>161</v>
      </c>
      <c r="E261" s="46" t="s">
        <v>90</v>
      </c>
      <c r="F261" s="47">
        <v>37590</v>
      </c>
      <c r="G261" s="53">
        <v>2002</v>
      </c>
      <c r="H261" s="49" t="s">
        <v>361</v>
      </c>
      <c r="I261" s="49" t="str">
        <f t="shared" si="12"/>
        <v>WA</v>
      </c>
      <c r="J261" s="49" t="str">
        <f t="shared" si="13"/>
        <v>WA</v>
      </c>
      <c r="K261" s="49" t="str">
        <f t="shared" si="14"/>
        <v>Pacific</v>
      </c>
      <c r="L261" s="49" t="str">
        <f>INDEX('State '!$A$1:$C$62,MATCH($I261,'State '!$B:$B,0),3)</f>
        <v>Pacific</v>
      </c>
      <c r="M261" s="49" t="str">
        <f>INDEX('State '!$A$1:$C$62,MATCH($J261,'State '!$B:$B,0),3)</f>
        <v>Pacific</v>
      </c>
      <c r="N261" s="49"/>
      <c r="O261" s="78">
        <v>124</v>
      </c>
      <c r="P261" s="78">
        <v>48.9</v>
      </c>
      <c r="Q261" s="78">
        <v>160</v>
      </c>
      <c r="R261" s="53">
        <v>20</v>
      </c>
      <c r="S261" s="49" t="s">
        <v>92</v>
      </c>
      <c r="T261" s="49" t="s">
        <v>93</v>
      </c>
      <c r="U261" s="49" t="s">
        <v>1424</v>
      </c>
      <c r="V261" s="49"/>
      <c r="W261" s="79"/>
      <c r="X261" s="79"/>
      <c r="Y261" s="79"/>
      <c r="Z261" s="25"/>
      <c r="AA261" s="25"/>
      <c r="AB261" s="25"/>
    </row>
    <row r="262" spans="1:28" ht="12.75" customHeight="1" x14ac:dyDescent="0.2">
      <c r="A262" s="49">
        <v>39990</v>
      </c>
      <c r="B262" s="46" t="s">
        <v>1425</v>
      </c>
      <c r="C262" s="46" t="s">
        <v>1426</v>
      </c>
      <c r="D262" s="46" t="s">
        <v>89</v>
      </c>
      <c r="E262" s="46" t="s">
        <v>90</v>
      </c>
      <c r="F262" s="47">
        <v>37591</v>
      </c>
      <c r="G262" s="48">
        <v>2002</v>
      </c>
      <c r="H262" s="49" t="s">
        <v>1427</v>
      </c>
      <c r="I262" s="49" t="str">
        <f t="shared" si="12"/>
        <v>AR</v>
      </c>
      <c r="J262" s="49" t="str">
        <f t="shared" si="13"/>
        <v>AR</v>
      </c>
      <c r="K262" s="49" t="str">
        <f t="shared" si="14"/>
        <v>South Central</v>
      </c>
      <c r="L262" s="49" t="str">
        <f>INDEX('State '!$A$1:$C$62,MATCH($I262,'State '!$B:$B,0),3)</f>
        <v>South Central</v>
      </c>
      <c r="M262" s="49" t="str">
        <f>INDEX('State '!$A$1:$C$62,MATCH($J262,'State '!$B:$B,0),3)</f>
        <v>South Central</v>
      </c>
      <c r="N262" s="49"/>
      <c r="O262" s="78">
        <v>7.8</v>
      </c>
      <c r="P262" s="78"/>
      <c r="Q262" s="78">
        <v>105</v>
      </c>
      <c r="R262" s="53"/>
      <c r="S262" s="49" t="s">
        <v>92</v>
      </c>
      <c r="T262" s="49" t="s">
        <v>93</v>
      </c>
      <c r="U262" s="49" t="s">
        <v>1428</v>
      </c>
      <c r="V262" s="49"/>
      <c r="W262" s="79"/>
      <c r="X262" s="79"/>
      <c r="Y262" s="79"/>
      <c r="Z262" s="25"/>
      <c r="AA262" s="25"/>
      <c r="AB262" s="25"/>
    </row>
    <row r="263" spans="1:28" ht="12.75" customHeight="1" x14ac:dyDescent="0.2">
      <c r="A263" s="49">
        <v>39990</v>
      </c>
      <c r="B263" s="55" t="s">
        <v>1429</v>
      </c>
      <c r="C263" s="55" t="s">
        <v>783</v>
      </c>
      <c r="D263" s="55" t="s">
        <v>89</v>
      </c>
      <c r="E263" s="46" t="s">
        <v>90</v>
      </c>
      <c r="F263" s="47">
        <v>37591</v>
      </c>
      <c r="G263" s="48">
        <v>2002</v>
      </c>
      <c r="H263" s="49" t="s">
        <v>225</v>
      </c>
      <c r="I263" s="49" t="str">
        <f t="shared" si="12"/>
        <v>CO</v>
      </c>
      <c r="J263" s="49" t="str">
        <f t="shared" si="13"/>
        <v>CO</v>
      </c>
      <c r="K263" s="49" t="str">
        <f t="shared" si="14"/>
        <v>Mountain</v>
      </c>
      <c r="L263" s="49" t="str">
        <f>INDEX('State '!$A$1:$C$62,MATCH($I263,'State '!$B:$B,0),3)</f>
        <v>Mountain</v>
      </c>
      <c r="M263" s="49" t="str">
        <f>INDEX('State '!$A$1:$C$62,MATCH($J263,'State '!$B:$B,0),3)</f>
        <v>Mountain</v>
      </c>
      <c r="N263" s="49"/>
      <c r="O263" s="78">
        <v>72.14</v>
      </c>
      <c r="P263" s="78">
        <v>119</v>
      </c>
      <c r="Q263" s="53">
        <v>282</v>
      </c>
      <c r="R263" s="53" t="s">
        <v>1430</v>
      </c>
      <c r="S263" s="49" t="s">
        <v>92</v>
      </c>
      <c r="T263" s="49" t="s">
        <v>93</v>
      </c>
      <c r="U263" s="49" t="s">
        <v>1431</v>
      </c>
      <c r="V263" s="49"/>
      <c r="W263" s="79"/>
      <c r="X263" s="79"/>
      <c r="Y263" s="79"/>
      <c r="Z263" s="25"/>
      <c r="AA263" s="25"/>
      <c r="AB263" s="25"/>
    </row>
    <row r="264" spans="1:28" ht="12.75" customHeight="1" x14ac:dyDescent="0.2">
      <c r="A264" s="49">
        <v>39990</v>
      </c>
      <c r="B264" s="46" t="s">
        <v>1432</v>
      </c>
      <c r="C264" s="46" t="s">
        <v>1064</v>
      </c>
      <c r="D264" s="46" t="s">
        <v>161</v>
      </c>
      <c r="E264" s="46" t="s">
        <v>90</v>
      </c>
      <c r="F264" s="47">
        <v>37591</v>
      </c>
      <c r="G264" s="48">
        <v>2002</v>
      </c>
      <c r="H264" s="49" t="s">
        <v>734</v>
      </c>
      <c r="I264" s="49" t="str">
        <f t="shared" si="12"/>
        <v>FL</v>
      </c>
      <c r="J264" s="49" t="str">
        <f t="shared" si="13"/>
        <v>FL</v>
      </c>
      <c r="K264" s="49" t="str">
        <f t="shared" si="14"/>
        <v>Southeast</v>
      </c>
      <c r="L264" s="49" t="str">
        <f>INDEX('State '!$A$1:$C$62,MATCH($I264,'State '!$B:$B,0),3)</f>
        <v>Southeast</v>
      </c>
      <c r="M264" s="49" t="str">
        <f>INDEX('State '!$A$1:$C$62,MATCH($J264,'State '!$B:$B,0),3)</f>
        <v>Southeast</v>
      </c>
      <c r="N264" s="49"/>
      <c r="O264" s="78">
        <v>13</v>
      </c>
      <c r="P264" s="78">
        <v>15</v>
      </c>
      <c r="Q264" s="78">
        <v>180</v>
      </c>
      <c r="R264" s="53">
        <v>24</v>
      </c>
      <c r="S264" s="49" t="s">
        <v>92</v>
      </c>
      <c r="T264" s="49" t="s">
        <v>93</v>
      </c>
      <c r="U264" s="49" t="s">
        <v>1318</v>
      </c>
      <c r="V264" s="49"/>
      <c r="W264" s="79"/>
      <c r="X264" s="79"/>
      <c r="Y264" s="79"/>
      <c r="Z264" s="25"/>
      <c r="AA264" s="25"/>
      <c r="AB264" s="25"/>
    </row>
    <row r="265" spans="1:28" ht="126.75" customHeight="1" x14ac:dyDescent="0.2">
      <c r="A265" s="45">
        <v>39990</v>
      </c>
      <c r="B265" s="46" t="s">
        <v>1433</v>
      </c>
      <c r="C265" s="46" t="s">
        <v>124</v>
      </c>
      <c r="D265" s="46" t="s">
        <v>161</v>
      </c>
      <c r="E265" s="46" t="s">
        <v>90</v>
      </c>
      <c r="F265" s="47">
        <v>37591</v>
      </c>
      <c r="G265" s="53">
        <v>2002</v>
      </c>
      <c r="H265" s="49" t="s">
        <v>1278</v>
      </c>
      <c r="I265" s="49" t="str">
        <f t="shared" si="12"/>
        <v>NJ</v>
      </c>
      <c r="J265" s="49" t="str">
        <f t="shared" si="13"/>
        <v>NJ</v>
      </c>
      <c r="K265" s="49" t="str">
        <f t="shared" si="14"/>
        <v>Northeast</v>
      </c>
      <c r="L265" s="49" t="str">
        <f>INDEX('State '!$A$1:$C$62,MATCH($I265,'State '!$B:$B,0),3)</f>
        <v>Northeast</v>
      </c>
      <c r="M265" s="49" t="str">
        <f>INDEX('State '!$A$1:$C$62,MATCH($J265,'State '!$B:$B,0),3)</f>
        <v>Northeast</v>
      </c>
      <c r="N265" s="49"/>
      <c r="O265" s="78">
        <v>28</v>
      </c>
      <c r="P265" s="78">
        <v>13</v>
      </c>
      <c r="Q265" s="78">
        <v>25</v>
      </c>
      <c r="R265" s="53">
        <v>36</v>
      </c>
      <c r="S265" s="49" t="s">
        <v>92</v>
      </c>
      <c r="T265" s="49" t="s">
        <v>93</v>
      </c>
      <c r="U265" s="49" t="s">
        <v>1434</v>
      </c>
      <c r="V265" s="49"/>
      <c r="W265" s="79"/>
      <c r="X265" s="79"/>
      <c r="Y265" s="81"/>
      <c r="Z265" s="25"/>
      <c r="AA265" s="25"/>
      <c r="AB265" s="25"/>
    </row>
    <row r="266" spans="1:28" ht="12.75" customHeight="1" x14ac:dyDescent="0.2">
      <c r="A266" s="49">
        <v>39990</v>
      </c>
      <c r="B266" s="46" t="s">
        <v>1435</v>
      </c>
      <c r="C266" s="46" t="s">
        <v>124</v>
      </c>
      <c r="D266" s="46" t="s">
        <v>161</v>
      </c>
      <c r="E266" s="46" t="s">
        <v>90</v>
      </c>
      <c r="F266" s="47">
        <v>37591</v>
      </c>
      <c r="G266" s="53">
        <v>2002</v>
      </c>
      <c r="H266" s="49" t="s">
        <v>143</v>
      </c>
      <c r="I266" s="49" t="str">
        <f t="shared" si="12"/>
        <v>OH</v>
      </c>
      <c r="J266" s="49" t="str">
        <f t="shared" si="13"/>
        <v>OH</v>
      </c>
      <c r="K266" s="49" t="str">
        <f t="shared" si="14"/>
        <v>Northeast</v>
      </c>
      <c r="L266" s="49" t="str">
        <f>INDEX('State '!$A$1:$C$62,MATCH($I266,'State '!$B:$B,0),3)</f>
        <v>Northeast</v>
      </c>
      <c r="M266" s="49" t="str">
        <f>INDEX('State '!$A$1:$C$62,MATCH($J266,'State '!$B:$B,0),3)</f>
        <v>Northeast</v>
      </c>
      <c r="N266" s="49"/>
      <c r="O266" s="78">
        <v>15</v>
      </c>
      <c r="P266" s="78">
        <v>9.6</v>
      </c>
      <c r="Q266" s="78">
        <v>289</v>
      </c>
      <c r="R266" s="53">
        <v>24</v>
      </c>
      <c r="S266" s="49" t="s">
        <v>92</v>
      </c>
      <c r="T266" s="49" t="s">
        <v>93</v>
      </c>
      <c r="U266" s="49" t="s">
        <v>1436</v>
      </c>
      <c r="V266" s="49"/>
      <c r="W266" s="79"/>
      <c r="X266" s="79"/>
      <c r="Y266" s="79"/>
      <c r="Z266" s="25"/>
      <c r="AA266" s="25"/>
      <c r="AB266" s="25"/>
    </row>
    <row r="267" spans="1:28" ht="25.5" customHeight="1" x14ac:dyDescent="0.2">
      <c r="A267" s="49">
        <v>39990</v>
      </c>
      <c r="B267" s="46" t="s">
        <v>1437</v>
      </c>
      <c r="C267" s="46" t="s">
        <v>124</v>
      </c>
      <c r="D267" s="46" t="s">
        <v>89</v>
      </c>
      <c r="E267" s="46" t="s">
        <v>90</v>
      </c>
      <c r="F267" s="47">
        <v>37591</v>
      </c>
      <c r="G267" s="53">
        <v>2002</v>
      </c>
      <c r="H267" s="49" t="s">
        <v>1438</v>
      </c>
      <c r="I267" s="49" t="str">
        <f t="shared" si="12"/>
        <v>WV</v>
      </c>
      <c r="J267" s="49" t="str">
        <f t="shared" si="13"/>
        <v>NJ</v>
      </c>
      <c r="K267" s="49" t="str">
        <f t="shared" si="14"/>
        <v>Northeast</v>
      </c>
      <c r="L267" s="49" t="str">
        <f>INDEX('State '!$A$1:$C$62,MATCH($I267,'State '!$B:$B,0),3)</f>
        <v>Northeast</v>
      </c>
      <c r="M267" s="49" t="str">
        <f>INDEX('State '!$A$1:$C$62,MATCH($J267,'State '!$B:$B,0),3)</f>
        <v>Northeast</v>
      </c>
      <c r="N267" s="49"/>
      <c r="O267" s="78">
        <v>75.23</v>
      </c>
      <c r="P267" s="78">
        <v>36</v>
      </c>
      <c r="Q267" s="78">
        <v>100</v>
      </c>
      <c r="R267" s="53">
        <v>36</v>
      </c>
      <c r="S267" s="49" t="s">
        <v>92</v>
      </c>
      <c r="T267" s="49" t="s">
        <v>93</v>
      </c>
      <c r="U267" s="49" t="s">
        <v>1439</v>
      </c>
      <c r="V267" s="49"/>
      <c r="W267" s="79"/>
      <c r="X267" s="79"/>
      <c r="Y267" s="79"/>
      <c r="Z267" s="25"/>
      <c r="AA267" s="25"/>
      <c r="AB267" s="25"/>
    </row>
    <row r="268" spans="1:28" ht="12.75" customHeight="1" x14ac:dyDescent="0.2">
      <c r="A268" s="45">
        <v>39990</v>
      </c>
      <c r="B268" s="46" t="s">
        <v>335</v>
      </c>
      <c r="C268" s="46" t="s">
        <v>1440</v>
      </c>
      <c r="D268" s="46" t="s">
        <v>101</v>
      </c>
      <c r="E268" s="46" t="s">
        <v>90</v>
      </c>
      <c r="F268" s="47">
        <v>37598</v>
      </c>
      <c r="G268" s="48">
        <v>2002</v>
      </c>
      <c r="H268" s="49" t="s">
        <v>344</v>
      </c>
      <c r="I268" s="49" t="str">
        <f t="shared" si="12"/>
        <v>IL</v>
      </c>
      <c r="J268" s="49" t="str">
        <f t="shared" si="13"/>
        <v>WI</v>
      </c>
      <c r="K268" s="49" t="str">
        <f t="shared" si="14"/>
        <v>Midwest</v>
      </c>
      <c r="L268" s="49" t="str">
        <f>INDEX('State '!$A$1:$C$62,MATCH($I268,'State '!$B:$B,0),3)</f>
        <v>Midwest</v>
      </c>
      <c r="M268" s="49" t="str">
        <f>INDEX('State '!$A$1:$C$62,MATCH($J268,'State '!$B:$B,0),3)</f>
        <v>Midwest</v>
      </c>
      <c r="N268" s="49"/>
      <c r="O268" s="78">
        <v>237.8</v>
      </c>
      <c r="P268" s="78">
        <v>142</v>
      </c>
      <c r="Q268" s="78">
        <v>750</v>
      </c>
      <c r="R268" s="53" t="s">
        <v>1441</v>
      </c>
      <c r="S268" s="49" t="s">
        <v>92</v>
      </c>
      <c r="T268" s="49" t="s">
        <v>93</v>
      </c>
      <c r="U268" s="49" t="s">
        <v>1442</v>
      </c>
      <c r="V268" s="49"/>
      <c r="W268" s="79"/>
      <c r="X268" s="79"/>
      <c r="Y268" s="79"/>
      <c r="Z268" s="25"/>
      <c r="AA268" s="25"/>
      <c r="AB268" s="25"/>
    </row>
    <row r="269" spans="1:28" ht="12.75" customHeight="1" x14ac:dyDescent="0.2">
      <c r="A269" s="49">
        <v>39990</v>
      </c>
      <c r="B269" s="46" t="s">
        <v>1443</v>
      </c>
      <c r="C269" s="46" t="s">
        <v>783</v>
      </c>
      <c r="D269" s="46" t="s">
        <v>89</v>
      </c>
      <c r="E269" s="46" t="s">
        <v>90</v>
      </c>
      <c r="F269" s="47">
        <v>37605</v>
      </c>
      <c r="G269" s="48">
        <v>2002</v>
      </c>
      <c r="H269" s="49" t="s">
        <v>1444</v>
      </c>
      <c r="I269" s="49" t="str">
        <f t="shared" si="12"/>
        <v>CO</v>
      </c>
      <c r="J269" s="49" t="str">
        <f t="shared" si="13"/>
        <v>OK</v>
      </c>
      <c r="K269" s="49" t="str">
        <f t="shared" si="14"/>
        <v>Mountain, South Central</v>
      </c>
      <c r="L269" s="49" t="str">
        <f>INDEX('State '!$A$1:$C$62,MATCH($I269,'State '!$B:$B,0),3)</f>
        <v>Mountain</v>
      </c>
      <c r="M269" s="49" t="str">
        <f>INDEX('State '!$A$1:$C$62,MATCH($J269,'State '!$B:$B,0),3)</f>
        <v>South Central</v>
      </c>
      <c r="N269" s="49"/>
      <c r="O269" s="78">
        <v>22.1</v>
      </c>
      <c r="P269" s="78">
        <v>53.97</v>
      </c>
      <c r="Q269" s="78">
        <v>47.3</v>
      </c>
      <c r="R269" s="53" t="s">
        <v>884</v>
      </c>
      <c r="S269" s="49" t="s">
        <v>92</v>
      </c>
      <c r="T269" s="49" t="s">
        <v>93</v>
      </c>
      <c r="U269" s="49" t="s">
        <v>1445</v>
      </c>
      <c r="V269" s="49"/>
      <c r="W269" s="79"/>
      <c r="X269" s="79"/>
      <c r="Y269" s="79"/>
      <c r="Z269" s="25"/>
      <c r="AA269" s="25"/>
      <c r="AB269" s="25"/>
    </row>
    <row r="270" spans="1:28" ht="12.75" customHeight="1" x14ac:dyDescent="0.2">
      <c r="A270" s="49">
        <v>39990</v>
      </c>
      <c r="B270" s="46" t="s">
        <v>1446</v>
      </c>
      <c r="C270" s="46" t="s">
        <v>850</v>
      </c>
      <c r="D270" s="46" t="s">
        <v>89</v>
      </c>
      <c r="E270" s="46" t="s">
        <v>90</v>
      </c>
      <c r="F270" s="47">
        <v>37605</v>
      </c>
      <c r="G270" s="48">
        <v>2002</v>
      </c>
      <c r="H270" s="49" t="s">
        <v>1197</v>
      </c>
      <c r="I270" s="49" t="str">
        <f t="shared" si="12"/>
        <v>PA</v>
      </c>
      <c r="J270" s="49" t="str">
        <f t="shared" si="13"/>
        <v>DE</v>
      </c>
      <c r="K270" s="49" t="str">
        <f t="shared" si="14"/>
        <v>Northeast</v>
      </c>
      <c r="L270" s="49" t="str">
        <f>INDEX('State '!$A$1:$C$62,MATCH($I270,'State '!$B:$B,0),3)</f>
        <v>Northeast</v>
      </c>
      <c r="M270" s="49" t="str">
        <f>INDEX('State '!$A$1:$C$62,MATCH($J270,'State '!$B:$B,0),3)</f>
        <v>Northeast</v>
      </c>
      <c r="N270" s="49"/>
      <c r="O270" s="78">
        <v>2.6</v>
      </c>
      <c r="P270" s="78">
        <v>2.5</v>
      </c>
      <c r="Q270" s="78">
        <v>4.5</v>
      </c>
      <c r="R270" s="53">
        <v>16</v>
      </c>
      <c r="S270" s="49" t="s">
        <v>92</v>
      </c>
      <c r="T270" s="49" t="s">
        <v>93</v>
      </c>
      <c r="U270" s="49" t="s">
        <v>1447</v>
      </c>
      <c r="V270" s="49"/>
      <c r="W270" s="79"/>
      <c r="X270" s="79"/>
      <c r="Y270" s="79"/>
      <c r="Z270" s="25"/>
      <c r="AA270" s="25"/>
      <c r="AB270" s="25"/>
    </row>
    <row r="271" spans="1:28" ht="12.75" customHeight="1" x14ac:dyDescent="0.2">
      <c r="A271" s="49">
        <v>39990</v>
      </c>
      <c r="B271" s="46" t="s">
        <v>1448</v>
      </c>
      <c r="C271" s="46" t="s">
        <v>1449</v>
      </c>
      <c r="D271" s="46" t="s">
        <v>866</v>
      </c>
      <c r="E271" s="46" t="s">
        <v>90</v>
      </c>
      <c r="F271" s="47">
        <v>37605</v>
      </c>
      <c r="G271" s="48">
        <v>2002</v>
      </c>
      <c r="H271" s="49" t="s">
        <v>162</v>
      </c>
      <c r="I271" s="49" t="str">
        <f t="shared" si="12"/>
        <v>IL</v>
      </c>
      <c r="J271" s="49" t="str">
        <f t="shared" si="13"/>
        <v>MO</v>
      </c>
      <c r="K271" s="49" t="str">
        <f t="shared" si="14"/>
        <v>Midwest</v>
      </c>
      <c r="L271" s="49" t="str">
        <f>INDEX('State '!$A$1:$C$62,MATCH($I271,'State '!$B:$B,0),3)</f>
        <v>Midwest</v>
      </c>
      <c r="M271" s="49" t="str">
        <f>INDEX('State '!$A$1:$C$62,MATCH($J271,'State '!$B:$B,0),3)</f>
        <v>Midwest</v>
      </c>
      <c r="N271" s="49"/>
      <c r="O271" s="78">
        <v>13.4</v>
      </c>
      <c r="P271" s="78">
        <v>5.6</v>
      </c>
      <c r="Q271" s="78">
        <v>20</v>
      </c>
      <c r="R271" s="53">
        <v>12</v>
      </c>
      <c r="S271" s="49" t="s">
        <v>92</v>
      </c>
      <c r="T271" s="49" t="s">
        <v>93</v>
      </c>
      <c r="U271" s="49" t="s">
        <v>1450</v>
      </c>
      <c r="V271" s="49"/>
      <c r="W271" s="79"/>
      <c r="X271" s="79"/>
      <c r="Y271" s="79"/>
      <c r="Z271" s="25"/>
      <c r="AA271" s="25"/>
      <c r="AB271" s="25"/>
    </row>
    <row r="272" spans="1:28" ht="12.75" customHeight="1" x14ac:dyDescent="0.2">
      <c r="A272" s="49">
        <v>39990</v>
      </c>
      <c r="B272" s="46" t="s">
        <v>1451</v>
      </c>
      <c r="C272" s="46" t="s">
        <v>465</v>
      </c>
      <c r="D272" s="46" t="s">
        <v>89</v>
      </c>
      <c r="E272" s="46" t="s">
        <v>90</v>
      </c>
      <c r="F272" s="47">
        <v>37605</v>
      </c>
      <c r="G272" s="48">
        <v>2002</v>
      </c>
      <c r="H272" s="49" t="s">
        <v>1452</v>
      </c>
      <c r="I272" s="49" t="str">
        <f t="shared" si="12"/>
        <v>NE</v>
      </c>
      <c r="J272" s="49" t="str">
        <f t="shared" si="13"/>
        <v>MN</v>
      </c>
      <c r="K272" s="49" t="str">
        <f t="shared" si="14"/>
        <v>Mountain, Midwest</v>
      </c>
      <c r="L272" s="49" t="str">
        <f>INDEX('State '!$A$1:$C$62,MATCH($I272,'State '!$B:$B,0),3)</f>
        <v>Mountain</v>
      </c>
      <c r="M272" s="49" t="str">
        <f>INDEX('State '!$A$1:$C$62,MATCH($J272,'State '!$B:$B,0),3)</f>
        <v>Midwest</v>
      </c>
      <c r="N272" s="49"/>
      <c r="O272" s="78">
        <v>0.28999999999999998</v>
      </c>
      <c r="P272" s="78"/>
      <c r="Q272" s="78">
        <v>90</v>
      </c>
      <c r="R272" s="53">
        <v>24</v>
      </c>
      <c r="S272" s="49" t="s">
        <v>92</v>
      </c>
      <c r="T272" s="49" t="s">
        <v>93</v>
      </c>
      <c r="U272" s="49" t="s">
        <v>1453</v>
      </c>
      <c r="V272" s="49"/>
      <c r="W272" s="79"/>
      <c r="X272" s="79"/>
      <c r="Y272" s="79"/>
      <c r="Z272" s="25"/>
      <c r="AA272" s="25"/>
      <c r="AB272" s="25"/>
    </row>
    <row r="273" spans="1:28" ht="25.5" customHeight="1" x14ac:dyDescent="0.2">
      <c r="A273" s="49">
        <v>39990</v>
      </c>
      <c r="B273" s="46" t="s">
        <v>1454</v>
      </c>
      <c r="C273" s="46" t="s">
        <v>854</v>
      </c>
      <c r="D273" s="46" t="s">
        <v>866</v>
      </c>
      <c r="E273" s="46" t="s">
        <v>90</v>
      </c>
      <c r="F273" s="47">
        <v>37610</v>
      </c>
      <c r="G273" s="48">
        <v>2002</v>
      </c>
      <c r="H273" s="49" t="s">
        <v>1455</v>
      </c>
      <c r="I273" s="49" t="str">
        <f t="shared" si="12"/>
        <v>TX</v>
      </c>
      <c r="J273" s="49" t="str">
        <f t="shared" si="13"/>
        <v>CA</v>
      </c>
      <c r="K273" s="49" t="str">
        <f t="shared" si="14"/>
        <v>South Central, Mountain, Pacific</v>
      </c>
      <c r="L273" s="49" t="str">
        <f>INDEX('State '!$A$1:$C$62,MATCH($I273,'State '!$B:$B,0),3)</f>
        <v>South Central</v>
      </c>
      <c r="M273" s="49" t="str">
        <f>INDEX('State '!$A$1:$C$62,MATCH($J273,'State '!$B:$B,0),3)</f>
        <v>Pacific</v>
      </c>
      <c r="N273" s="49" t="s">
        <v>831</v>
      </c>
      <c r="O273" s="78">
        <v>204</v>
      </c>
      <c r="P273" s="78">
        <v>1088</v>
      </c>
      <c r="Q273" s="78">
        <v>230</v>
      </c>
      <c r="R273" s="53">
        <v>30</v>
      </c>
      <c r="S273" s="49" t="s">
        <v>92</v>
      </c>
      <c r="T273" s="49" t="s">
        <v>93</v>
      </c>
      <c r="U273" s="49" t="s">
        <v>1456</v>
      </c>
      <c r="V273" s="49"/>
      <c r="W273" s="79"/>
      <c r="X273" s="79"/>
      <c r="Y273" s="79"/>
      <c r="Z273" s="25"/>
      <c r="AA273" s="25"/>
      <c r="AB273" s="25"/>
    </row>
    <row r="274" spans="1:28" ht="12.75" customHeight="1" x14ac:dyDescent="0.2">
      <c r="A274" s="49">
        <v>39990</v>
      </c>
      <c r="B274" s="46" t="s">
        <v>1457</v>
      </c>
      <c r="C274" s="46" t="s">
        <v>1458</v>
      </c>
      <c r="D274" s="46" t="s">
        <v>89</v>
      </c>
      <c r="E274" s="46" t="s">
        <v>90</v>
      </c>
      <c r="F274" s="47">
        <v>37895</v>
      </c>
      <c r="G274" s="48">
        <v>2002</v>
      </c>
      <c r="H274" s="49" t="s">
        <v>521</v>
      </c>
      <c r="I274" s="49" t="str">
        <f t="shared" si="12"/>
        <v>TX</v>
      </c>
      <c r="J274" s="49" t="str">
        <f t="shared" si="13"/>
        <v>MX</v>
      </c>
      <c r="K274" s="49" t="str">
        <f t="shared" si="14"/>
        <v>South Central, Mexico</v>
      </c>
      <c r="L274" s="49" t="str">
        <f>INDEX('State '!$A$1:$C$62,MATCH($I274,'State '!$B:$B,0),3)</f>
        <v>South Central</v>
      </c>
      <c r="M274" s="49" t="str">
        <f>INDEX('State '!$A$1:$C$62,MATCH($J274,'State '!$B:$B,0),3)</f>
        <v>Mexico</v>
      </c>
      <c r="N274" s="49"/>
      <c r="O274" s="78">
        <v>2</v>
      </c>
      <c r="P274" s="78">
        <v>5</v>
      </c>
      <c r="Q274" s="78">
        <v>15</v>
      </c>
      <c r="R274" s="53">
        <v>12</v>
      </c>
      <c r="S274" s="49" t="s">
        <v>92</v>
      </c>
      <c r="T274" s="49" t="s">
        <v>93</v>
      </c>
      <c r="U274" s="49" t="s">
        <v>1459</v>
      </c>
      <c r="V274" s="49"/>
      <c r="W274" s="79"/>
      <c r="X274" s="79"/>
      <c r="Y274" s="79"/>
      <c r="Z274" s="25"/>
      <c r="AA274" s="25"/>
      <c r="AB274" s="25"/>
    </row>
    <row r="275" spans="1:28" ht="12.75" customHeight="1" x14ac:dyDescent="0.2">
      <c r="A275" s="49">
        <v>39990</v>
      </c>
      <c r="B275" s="46" t="s">
        <v>1460</v>
      </c>
      <c r="C275" s="46" t="s">
        <v>920</v>
      </c>
      <c r="D275" s="46" t="s">
        <v>89</v>
      </c>
      <c r="E275" s="46" t="s">
        <v>90</v>
      </c>
      <c r="F275" s="47">
        <v>1405</v>
      </c>
      <c r="G275" s="53">
        <v>2003</v>
      </c>
      <c r="H275" s="49" t="s">
        <v>416</v>
      </c>
      <c r="I275" s="49" t="str">
        <f t="shared" si="12"/>
        <v>MS</v>
      </c>
      <c r="J275" s="49" t="str">
        <f t="shared" si="13"/>
        <v>AL</v>
      </c>
      <c r="K275" s="49" t="str">
        <f t="shared" si="14"/>
        <v>South Central</v>
      </c>
      <c r="L275" s="49" t="str">
        <f>INDEX('State '!$A$1:$C$62,MATCH($I275,'State '!$B:$B,0),3)</f>
        <v>South Central</v>
      </c>
      <c r="M275" s="49" t="str">
        <f>INDEX('State '!$A$1:$C$62,MATCH($J275,'State '!$B:$B,0),3)</f>
        <v>South Central</v>
      </c>
      <c r="N275" s="49"/>
      <c r="O275" s="78">
        <v>62</v>
      </c>
      <c r="P275" s="78">
        <v>24</v>
      </c>
      <c r="Q275" s="78">
        <v>97.9</v>
      </c>
      <c r="R275" s="53" t="s">
        <v>651</v>
      </c>
      <c r="S275" s="49" t="s">
        <v>92</v>
      </c>
      <c r="T275" s="49" t="s">
        <v>93</v>
      </c>
      <c r="U275" s="49" t="s">
        <v>1461</v>
      </c>
      <c r="V275" s="49"/>
      <c r="W275" s="79"/>
      <c r="X275" s="79"/>
      <c r="Y275" s="79"/>
      <c r="Z275" s="25"/>
      <c r="AA275" s="25"/>
      <c r="AB275" s="25"/>
    </row>
    <row r="276" spans="1:28" ht="12.75" customHeight="1" x14ac:dyDescent="0.2">
      <c r="A276" s="49">
        <v>39990</v>
      </c>
      <c r="B276" s="46" t="s">
        <v>1462</v>
      </c>
      <c r="C276" s="46" t="s">
        <v>889</v>
      </c>
      <c r="D276" s="46" t="s">
        <v>89</v>
      </c>
      <c r="E276" s="46" t="s">
        <v>90</v>
      </c>
      <c r="F276" s="47">
        <v>37575</v>
      </c>
      <c r="G276" s="48">
        <v>2003</v>
      </c>
      <c r="H276" s="49" t="s">
        <v>331</v>
      </c>
      <c r="I276" s="49" t="str">
        <f t="shared" si="12"/>
        <v>PA</v>
      </c>
      <c r="J276" s="49" t="str">
        <f t="shared" si="13"/>
        <v>PA</v>
      </c>
      <c r="K276" s="49" t="str">
        <f t="shared" si="14"/>
        <v>Northeast</v>
      </c>
      <c r="L276" s="49" t="str">
        <f>INDEX('State '!$A$1:$C$62,MATCH($I276,'State '!$B:$B,0),3)</f>
        <v>Northeast</v>
      </c>
      <c r="M276" s="49" t="str">
        <f>INDEX('State '!$A$1:$C$62,MATCH($J276,'State '!$B:$B,0),3)</f>
        <v>Northeast</v>
      </c>
      <c r="N276" s="49"/>
      <c r="O276" s="78">
        <v>10.3</v>
      </c>
      <c r="P276" s="78"/>
      <c r="Q276" s="78">
        <v>127</v>
      </c>
      <c r="R276" s="53"/>
      <c r="S276" s="49" t="s">
        <v>92</v>
      </c>
      <c r="T276" s="49" t="s">
        <v>93</v>
      </c>
      <c r="U276" s="49" t="s">
        <v>1463</v>
      </c>
      <c r="V276" s="49"/>
      <c r="W276" s="79"/>
      <c r="X276" s="79"/>
      <c r="Y276" s="79"/>
      <c r="Z276" s="25"/>
      <c r="AA276" s="25"/>
      <c r="AB276" s="25"/>
    </row>
    <row r="277" spans="1:28" ht="12.75" customHeight="1" x14ac:dyDescent="0.2">
      <c r="A277" s="49">
        <v>39990</v>
      </c>
      <c r="B277" s="46" t="s">
        <v>1464</v>
      </c>
      <c r="C277" s="46" t="s">
        <v>814</v>
      </c>
      <c r="D277" s="46" t="s">
        <v>89</v>
      </c>
      <c r="E277" s="46" t="s">
        <v>90</v>
      </c>
      <c r="F277" s="47">
        <v>37632</v>
      </c>
      <c r="G277" s="53">
        <v>2003</v>
      </c>
      <c r="H277" s="49" t="s">
        <v>225</v>
      </c>
      <c r="I277" s="49" t="str">
        <f t="shared" si="12"/>
        <v>CO</v>
      </c>
      <c r="J277" s="49" t="str">
        <f t="shared" si="13"/>
        <v>CO</v>
      </c>
      <c r="K277" s="49" t="str">
        <f t="shared" si="14"/>
        <v>Mountain</v>
      </c>
      <c r="L277" s="49" t="str">
        <f>INDEX('State '!$A$1:$C$62,MATCH($I277,'State '!$B:$B,0),3)</f>
        <v>Mountain</v>
      </c>
      <c r="M277" s="49" t="str">
        <f>INDEX('State '!$A$1:$C$62,MATCH($J277,'State '!$B:$B,0),3)</f>
        <v>Mountain</v>
      </c>
      <c r="N277" s="49"/>
      <c r="O277" s="78">
        <v>3.5</v>
      </c>
      <c r="P277" s="78"/>
      <c r="Q277" s="78">
        <v>90</v>
      </c>
      <c r="R277" s="53"/>
      <c r="S277" s="49" t="s">
        <v>92</v>
      </c>
      <c r="T277" s="49" t="s">
        <v>93</v>
      </c>
      <c r="U277" s="49" t="s">
        <v>144</v>
      </c>
      <c r="V277" s="49"/>
      <c r="W277" s="79"/>
      <c r="X277" s="79"/>
      <c r="Y277" s="79"/>
      <c r="Z277" s="25"/>
      <c r="AA277" s="25"/>
      <c r="AB277" s="25"/>
    </row>
    <row r="278" spans="1:28" ht="12.75" customHeight="1" x14ac:dyDescent="0.2">
      <c r="A278" s="49">
        <v>39990</v>
      </c>
      <c r="B278" s="46" t="s">
        <v>1465</v>
      </c>
      <c r="C278" s="46" t="s">
        <v>1466</v>
      </c>
      <c r="D278" s="46" t="s">
        <v>89</v>
      </c>
      <c r="E278" s="46" t="s">
        <v>90</v>
      </c>
      <c r="F278" s="47">
        <v>37666</v>
      </c>
      <c r="G278" s="53">
        <v>2003</v>
      </c>
      <c r="H278" s="49" t="s">
        <v>521</v>
      </c>
      <c r="I278" s="49" t="str">
        <f t="shared" si="12"/>
        <v>TX</v>
      </c>
      <c r="J278" s="49" t="str">
        <f t="shared" si="13"/>
        <v>MX</v>
      </c>
      <c r="K278" s="49" t="str">
        <f t="shared" si="14"/>
        <v>South Central, Mexico</v>
      </c>
      <c r="L278" s="49" t="str">
        <f>INDEX('State '!$A$1:$C$62,MATCH($I278,'State '!$B:$B,0),3)</f>
        <v>South Central</v>
      </c>
      <c r="M278" s="49" t="str">
        <f>INDEX('State '!$A$1:$C$62,MATCH($J278,'State '!$B:$B,0),3)</f>
        <v>Mexico</v>
      </c>
      <c r="N278" s="49"/>
      <c r="O278" s="78">
        <v>0.25</v>
      </c>
      <c r="P278" s="78">
        <v>1</v>
      </c>
      <c r="Q278" s="78">
        <v>8.8000000000000007</v>
      </c>
      <c r="R278" s="53">
        <v>12</v>
      </c>
      <c r="S278" s="49" t="s">
        <v>92</v>
      </c>
      <c r="T278" s="49" t="s">
        <v>93</v>
      </c>
      <c r="U278" s="49" t="s">
        <v>1467</v>
      </c>
      <c r="V278" s="49"/>
      <c r="W278" s="50"/>
      <c r="X278" s="79"/>
      <c r="Y278" s="79"/>
      <c r="Z278" s="25"/>
      <c r="AA278" s="25"/>
      <c r="AB278" s="25"/>
    </row>
    <row r="279" spans="1:28" ht="12.75" customHeight="1" x14ac:dyDescent="0.2">
      <c r="A279" s="49">
        <v>39990</v>
      </c>
      <c r="B279" s="46" t="s">
        <v>1468</v>
      </c>
      <c r="C279" s="46" t="s">
        <v>1469</v>
      </c>
      <c r="D279" s="46" t="s">
        <v>89</v>
      </c>
      <c r="E279" s="46" t="s">
        <v>90</v>
      </c>
      <c r="F279" s="47">
        <v>37700</v>
      </c>
      <c r="G279" s="48">
        <v>2003</v>
      </c>
      <c r="H279" s="49" t="s">
        <v>521</v>
      </c>
      <c r="I279" s="49" t="str">
        <f t="shared" si="12"/>
        <v>TX</v>
      </c>
      <c r="J279" s="49" t="str">
        <f t="shared" si="13"/>
        <v>MX</v>
      </c>
      <c r="K279" s="49" t="str">
        <f t="shared" si="14"/>
        <v>South Central, Mexico</v>
      </c>
      <c r="L279" s="49" t="str">
        <f>INDEX('State '!$A$1:$C$62,MATCH($I279,'State '!$B:$B,0),3)</f>
        <v>South Central</v>
      </c>
      <c r="M279" s="49" t="str">
        <f>INDEX('State '!$A$1:$C$62,MATCH($J279,'State '!$B:$B,0),3)</f>
        <v>Mexico</v>
      </c>
      <c r="N279" s="49"/>
      <c r="O279" s="78">
        <v>0.5</v>
      </c>
      <c r="P279" s="78">
        <v>0.2</v>
      </c>
      <c r="Q279" s="78">
        <v>375</v>
      </c>
      <c r="R279" s="53">
        <v>30</v>
      </c>
      <c r="S279" s="49" t="s">
        <v>92</v>
      </c>
      <c r="T279" s="49" t="s">
        <v>93</v>
      </c>
      <c r="U279" s="49" t="s">
        <v>1470</v>
      </c>
      <c r="V279" s="49"/>
      <c r="W279" s="79"/>
      <c r="X279" s="79"/>
      <c r="Y279" s="79"/>
      <c r="Z279" s="25"/>
      <c r="AA279" s="25"/>
      <c r="AB279" s="25"/>
    </row>
    <row r="280" spans="1:28" ht="12.75" customHeight="1" x14ac:dyDescent="0.2">
      <c r="A280" s="49">
        <v>39990</v>
      </c>
      <c r="B280" s="46" t="s">
        <v>1471</v>
      </c>
      <c r="C280" s="46" t="s">
        <v>1469</v>
      </c>
      <c r="D280" s="46" t="s">
        <v>101</v>
      </c>
      <c r="E280" s="46" t="s">
        <v>90</v>
      </c>
      <c r="F280" s="47">
        <v>37700</v>
      </c>
      <c r="G280" s="48">
        <v>2003</v>
      </c>
      <c r="H280" s="49" t="s">
        <v>121</v>
      </c>
      <c r="I280" s="49" t="str">
        <f t="shared" si="12"/>
        <v>TX</v>
      </c>
      <c r="J280" s="49" t="str">
        <f t="shared" si="13"/>
        <v>TX</v>
      </c>
      <c r="K280" s="49" t="str">
        <f t="shared" si="14"/>
        <v>South Central</v>
      </c>
      <c r="L280" s="49" t="str">
        <f>INDEX('State '!$A$1:$C$62,MATCH($I280,'State '!$B:$B,0),3)</f>
        <v>South Central</v>
      </c>
      <c r="M280" s="49" t="str">
        <f>INDEX('State '!$A$1:$C$62,MATCH($J280,'State '!$B:$B,0),3)</f>
        <v>South Central</v>
      </c>
      <c r="N280" s="49"/>
      <c r="O280" s="78">
        <v>32</v>
      </c>
      <c r="P280" s="78">
        <v>8.9</v>
      </c>
      <c r="Q280" s="78">
        <v>375</v>
      </c>
      <c r="R280" s="53">
        <v>30</v>
      </c>
      <c r="S280" s="49" t="s">
        <v>92</v>
      </c>
      <c r="T280" s="49" t="s">
        <v>93</v>
      </c>
      <c r="U280" s="49" t="s">
        <v>789</v>
      </c>
      <c r="V280" s="49"/>
      <c r="W280" s="79"/>
      <c r="X280" s="79"/>
      <c r="Y280" s="79"/>
      <c r="Z280" s="25"/>
      <c r="AA280" s="25"/>
      <c r="AB280" s="25"/>
    </row>
    <row r="281" spans="1:28" ht="12.75" customHeight="1" x14ac:dyDescent="0.2">
      <c r="A281" s="49">
        <v>39990</v>
      </c>
      <c r="B281" s="46" t="s">
        <v>1472</v>
      </c>
      <c r="C281" s="46" t="s">
        <v>1064</v>
      </c>
      <c r="D281" s="46" t="s">
        <v>89</v>
      </c>
      <c r="E281" s="46" t="s">
        <v>90</v>
      </c>
      <c r="F281" s="47">
        <v>37742</v>
      </c>
      <c r="G281" s="48">
        <v>2003</v>
      </c>
      <c r="H281" s="49" t="s">
        <v>1346</v>
      </c>
      <c r="I281" s="49" t="str">
        <f t="shared" si="12"/>
        <v>MS</v>
      </c>
      <c r="J281" s="49" t="str">
        <f t="shared" si="13"/>
        <v>FL</v>
      </c>
      <c r="K281" s="49" t="str">
        <f t="shared" si="14"/>
        <v>South Central, Southeast</v>
      </c>
      <c r="L281" s="49" t="str">
        <f>INDEX('State '!$A$1:$C$62,MATCH($I281,'State '!$B:$B,0),3)</f>
        <v>South Central</v>
      </c>
      <c r="M281" s="49" t="str">
        <f>INDEX('State '!$A$1:$C$62,MATCH($J281,'State '!$B:$B,0),3)</f>
        <v>Southeast</v>
      </c>
      <c r="N281" s="49"/>
      <c r="O281" s="78">
        <v>132</v>
      </c>
      <c r="P281" s="78">
        <v>136</v>
      </c>
      <c r="Q281" s="78">
        <v>130</v>
      </c>
      <c r="R281" s="53" t="s">
        <v>1347</v>
      </c>
      <c r="S281" s="49" t="s">
        <v>92</v>
      </c>
      <c r="T281" s="49" t="s">
        <v>93</v>
      </c>
      <c r="U281" s="49" t="s">
        <v>1318</v>
      </c>
      <c r="V281" s="49"/>
      <c r="W281" s="79"/>
      <c r="X281" s="79"/>
      <c r="Y281" s="79"/>
      <c r="Z281" s="25"/>
      <c r="AA281" s="25"/>
      <c r="AB281" s="25"/>
    </row>
    <row r="282" spans="1:28" ht="12.75" customHeight="1" x14ac:dyDescent="0.2">
      <c r="A282" s="49">
        <v>39990</v>
      </c>
      <c r="B282" s="46" t="s">
        <v>1473</v>
      </c>
      <c r="C282" s="46" t="s">
        <v>1259</v>
      </c>
      <c r="D282" s="46" t="s">
        <v>89</v>
      </c>
      <c r="E282" s="46" t="s">
        <v>90</v>
      </c>
      <c r="F282" s="47">
        <v>37742</v>
      </c>
      <c r="G282" s="48">
        <v>2003</v>
      </c>
      <c r="H282" s="49" t="s">
        <v>1260</v>
      </c>
      <c r="I282" s="49" t="str">
        <f t="shared" si="12"/>
        <v>WY</v>
      </c>
      <c r="J282" s="49" t="str">
        <f t="shared" si="13"/>
        <v>CA</v>
      </c>
      <c r="K282" s="49" t="str">
        <f t="shared" si="14"/>
        <v>Mountain, Pacific</v>
      </c>
      <c r="L282" s="49" t="str">
        <f>INDEX('State '!$A$1:$C$62,MATCH($I282,'State '!$B:$B,0),3)</f>
        <v>Mountain</v>
      </c>
      <c r="M282" s="49" t="str">
        <f>INDEX('State '!$A$1:$C$62,MATCH($J282,'State '!$B:$B,0),3)</f>
        <v>Pacific</v>
      </c>
      <c r="N282" s="49"/>
      <c r="O282" s="78">
        <v>1260</v>
      </c>
      <c r="P282" s="78">
        <v>716</v>
      </c>
      <c r="Q282" s="78">
        <v>900</v>
      </c>
      <c r="R282" s="53">
        <v>36</v>
      </c>
      <c r="S282" s="49" t="s">
        <v>92</v>
      </c>
      <c r="T282" s="49" t="s">
        <v>93</v>
      </c>
      <c r="U282" s="49" t="s">
        <v>1474</v>
      </c>
      <c r="V282" s="49"/>
      <c r="W282" s="79"/>
      <c r="X282" s="79"/>
      <c r="Y282" s="79"/>
      <c r="Z282" s="25"/>
      <c r="AA282" s="25"/>
      <c r="AB282" s="25"/>
    </row>
    <row r="283" spans="1:28" ht="12.75" customHeight="1" x14ac:dyDescent="0.2">
      <c r="A283" s="49">
        <v>39990</v>
      </c>
      <c r="B283" s="46" t="s">
        <v>1475</v>
      </c>
      <c r="C283" s="46" t="s">
        <v>1476</v>
      </c>
      <c r="D283" s="46" t="s">
        <v>89</v>
      </c>
      <c r="E283" s="46" t="s">
        <v>90</v>
      </c>
      <c r="F283" s="47">
        <v>37742</v>
      </c>
      <c r="G283" s="53">
        <v>2003</v>
      </c>
      <c r="H283" s="49" t="s">
        <v>143</v>
      </c>
      <c r="I283" s="49" t="str">
        <f t="shared" si="12"/>
        <v>OH</v>
      </c>
      <c r="J283" s="49" t="str">
        <f t="shared" si="13"/>
        <v>OH</v>
      </c>
      <c r="K283" s="49" t="str">
        <f t="shared" si="14"/>
        <v>Northeast</v>
      </c>
      <c r="L283" s="49" t="str">
        <f>INDEX('State '!$A$1:$C$62,MATCH($I283,'State '!$B:$B,0),3)</f>
        <v>Northeast</v>
      </c>
      <c r="M283" s="49" t="str">
        <f>INDEX('State '!$A$1:$C$62,MATCH($J283,'State '!$B:$B,0),3)</f>
        <v>Northeast</v>
      </c>
      <c r="N283" s="49"/>
      <c r="O283" s="78">
        <v>2</v>
      </c>
      <c r="P283" s="78"/>
      <c r="Q283" s="78">
        <v>42</v>
      </c>
      <c r="R283" s="53">
        <v>12</v>
      </c>
      <c r="S283" s="49" t="s">
        <v>105</v>
      </c>
      <c r="T283" s="49" t="s">
        <v>786</v>
      </c>
      <c r="U283" s="49" t="s">
        <v>144</v>
      </c>
      <c r="V283" s="49"/>
      <c r="W283" s="79"/>
      <c r="X283" s="79"/>
      <c r="Y283" s="79"/>
      <c r="Z283" s="25"/>
      <c r="AA283" s="25"/>
      <c r="AB283" s="25"/>
    </row>
    <row r="284" spans="1:28" ht="12.75" customHeight="1" x14ac:dyDescent="0.2">
      <c r="A284" s="49">
        <v>39990</v>
      </c>
      <c r="B284" s="46" t="s">
        <v>1477</v>
      </c>
      <c r="C284" s="46" t="s">
        <v>814</v>
      </c>
      <c r="D284" s="46" t="s">
        <v>89</v>
      </c>
      <c r="E284" s="46" t="s">
        <v>90</v>
      </c>
      <c r="F284" s="47">
        <v>37742</v>
      </c>
      <c r="G284" s="53">
        <v>2003</v>
      </c>
      <c r="H284" s="49" t="s">
        <v>443</v>
      </c>
      <c r="I284" s="49" t="str">
        <f t="shared" si="12"/>
        <v>WY</v>
      </c>
      <c r="J284" s="49" t="str">
        <f t="shared" si="13"/>
        <v>WY</v>
      </c>
      <c r="K284" s="49" t="str">
        <f t="shared" si="14"/>
        <v>Mountain</v>
      </c>
      <c r="L284" s="49" t="str">
        <f>INDEX('State '!$A$1:$C$62,MATCH($I284,'State '!$B:$B,0),3)</f>
        <v>Mountain</v>
      </c>
      <c r="M284" s="49" t="str">
        <f>INDEX('State '!$A$1:$C$62,MATCH($J284,'State '!$B:$B,0),3)</f>
        <v>Mountain</v>
      </c>
      <c r="N284" s="49"/>
      <c r="O284" s="78">
        <v>0.5</v>
      </c>
      <c r="P284" s="78"/>
      <c r="Q284" s="78">
        <v>150</v>
      </c>
      <c r="R284" s="53"/>
      <c r="S284" s="49" t="s">
        <v>92</v>
      </c>
      <c r="T284" s="49" t="s">
        <v>93</v>
      </c>
      <c r="U284" s="49" t="s">
        <v>144</v>
      </c>
      <c r="V284" s="49"/>
      <c r="W284" s="79"/>
      <c r="X284" s="79"/>
      <c r="Y284" s="79"/>
      <c r="Z284" s="25"/>
      <c r="AA284" s="25"/>
      <c r="AB284" s="25"/>
    </row>
    <row r="285" spans="1:28" ht="12.75" customHeight="1" x14ac:dyDescent="0.2">
      <c r="A285" s="49">
        <v>39990</v>
      </c>
      <c r="B285" s="46" t="s">
        <v>1478</v>
      </c>
      <c r="C285" s="46" t="s">
        <v>553</v>
      </c>
      <c r="D285" s="46" t="s">
        <v>89</v>
      </c>
      <c r="E285" s="46" t="s">
        <v>90</v>
      </c>
      <c r="F285" s="47">
        <v>37742</v>
      </c>
      <c r="G285" s="53">
        <v>2003</v>
      </c>
      <c r="H285" s="49" t="s">
        <v>1479</v>
      </c>
      <c r="I285" s="49" t="str">
        <f t="shared" si="12"/>
        <v>LA</v>
      </c>
      <c r="J285" s="49" t="str">
        <f t="shared" si="13"/>
        <v>NC</v>
      </c>
      <c r="K285" s="49" t="str">
        <f t="shared" si="14"/>
        <v>South Central, Southeast</v>
      </c>
      <c r="L285" s="49" t="str">
        <f>INDEX('State '!$A$1:$C$62,MATCH($I285,'State '!$B:$B,0),3)</f>
        <v>South Central</v>
      </c>
      <c r="M285" s="49" t="str">
        <f>INDEX('State '!$A$1:$C$62,MATCH($J285,'State '!$B:$B,0),3)</f>
        <v>Southeast</v>
      </c>
      <c r="N285" s="49"/>
      <c r="O285" s="78">
        <v>163.85</v>
      </c>
      <c r="P285" s="78">
        <v>42.26</v>
      </c>
      <c r="Q285" s="78">
        <v>262</v>
      </c>
      <c r="R285" s="53" t="s">
        <v>1354</v>
      </c>
      <c r="S285" s="49" t="s">
        <v>92</v>
      </c>
      <c r="T285" s="49" t="s">
        <v>93</v>
      </c>
      <c r="U285" s="49" t="s">
        <v>1480</v>
      </c>
      <c r="V285" s="49"/>
      <c r="W285" s="79"/>
      <c r="X285" s="79"/>
      <c r="Y285" s="79"/>
      <c r="Z285" s="25"/>
      <c r="AA285" s="25"/>
      <c r="AB285" s="25"/>
    </row>
    <row r="286" spans="1:28" ht="12.75" customHeight="1" x14ac:dyDescent="0.2">
      <c r="A286" s="49">
        <v>39990</v>
      </c>
      <c r="B286" s="46" t="s">
        <v>1481</v>
      </c>
      <c r="C286" s="46" t="s">
        <v>240</v>
      </c>
      <c r="D286" s="46" t="s">
        <v>89</v>
      </c>
      <c r="E286" s="46" t="s">
        <v>90</v>
      </c>
      <c r="F286" s="47">
        <v>37756</v>
      </c>
      <c r="G286" s="53">
        <v>2003</v>
      </c>
      <c r="H286" s="49" t="s">
        <v>708</v>
      </c>
      <c r="I286" s="49" t="str">
        <f t="shared" si="12"/>
        <v>PA</v>
      </c>
      <c r="J286" s="49" t="str">
        <f t="shared" si="13"/>
        <v>NY</v>
      </c>
      <c r="K286" s="49" t="str">
        <f t="shared" si="14"/>
        <v>Northeast</v>
      </c>
      <c r="L286" s="49" t="str">
        <f>INDEX('State '!$A$1:$C$62,MATCH($I286,'State '!$B:$B,0),3)</f>
        <v>Northeast</v>
      </c>
      <c r="M286" s="49" t="str">
        <f>INDEX('State '!$A$1:$C$62,MATCH($J286,'State '!$B:$B,0),3)</f>
        <v>Northeast</v>
      </c>
      <c r="N286" s="49"/>
      <c r="O286" s="78">
        <v>9.6999999999999993</v>
      </c>
      <c r="P286" s="78"/>
      <c r="Q286" s="78">
        <v>150</v>
      </c>
      <c r="R286" s="53"/>
      <c r="S286" s="49" t="s">
        <v>92</v>
      </c>
      <c r="T286" s="49" t="s">
        <v>93</v>
      </c>
      <c r="U286" s="49" t="s">
        <v>1482</v>
      </c>
      <c r="V286" s="49"/>
      <c r="W286" s="79"/>
      <c r="X286" s="79"/>
      <c r="Y286" s="79"/>
      <c r="Z286" s="25"/>
      <c r="AA286" s="25"/>
      <c r="AB286" s="25"/>
    </row>
    <row r="287" spans="1:28" ht="12.75" customHeight="1" x14ac:dyDescent="0.2">
      <c r="A287" s="49">
        <v>39990</v>
      </c>
      <c r="B287" s="46" t="s">
        <v>1483</v>
      </c>
      <c r="C287" s="46" t="s">
        <v>1484</v>
      </c>
      <c r="D287" s="46" t="s">
        <v>161</v>
      </c>
      <c r="E287" s="46" t="s">
        <v>90</v>
      </c>
      <c r="F287" s="47">
        <v>37773</v>
      </c>
      <c r="G287" s="48">
        <v>2003</v>
      </c>
      <c r="H287" s="49" t="s">
        <v>1070</v>
      </c>
      <c r="I287" s="49" t="str">
        <f t="shared" si="12"/>
        <v>IA</v>
      </c>
      <c r="J287" s="49" t="str">
        <f t="shared" si="13"/>
        <v>IA</v>
      </c>
      <c r="K287" s="49" t="str">
        <f t="shared" si="14"/>
        <v>Midwest</v>
      </c>
      <c r="L287" s="49" t="str">
        <f>INDEX('State '!$A$1:$C$62,MATCH($I287,'State '!$B:$B,0),3)</f>
        <v>Midwest</v>
      </c>
      <c r="M287" s="49" t="str">
        <f>INDEX('State '!$A$1:$C$62,MATCH($J287,'State '!$B:$B,0),3)</f>
        <v>Midwest</v>
      </c>
      <c r="N287" s="49"/>
      <c r="O287" s="78">
        <v>1.5</v>
      </c>
      <c r="P287" s="78">
        <v>13</v>
      </c>
      <c r="Q287" s="78">
        <v>175</v>
      </c>
      <c r="R287" s="53">
        <v>20</v>
      </c>
      <c r="S287" s="49" t="s">
        <v>105</v>
      </c>
      <c r="T287" s="49" t="s">
        <v>786</v>
      </c>
      <c r="U287" s="49" t="s">
        <v>144</v>
      </c>
      <c r="V287" s="49"/>
      <c r="W287" s="79"/>
      <c r="X287" s="79"/>
      <c r="Y287" s="79"/>
      <c r="Z287" s="25"/>
      <c r="AA287" s="25"/>
      <c r="AB287" s="25"/>
    </row>
    <row r="288" spans="1:28" ht="12.75" customHeight="1" x14ac:dyDescent="0.2">
      <c r="A288" s="49">
        <v>39990</v>
      </c>
      <c r="B288" s="46" t="s">
        <v>1485</v>
      </c>
      <c r="C288" s="46" t="s">
        <v>920</v>
      </c>
      <c r="D288" s="46" t="s">
        <v>89</v>
      </c>
      <c r="E288" s="46" t="s">
        <v>90</v>
      </c>
      <c r="F288" s="47">
        <v>37773</v>
      </c>
      <c r="G288" s="53">
        <v>2003</v>
      </c>
      <c r="H288" s="49" t="s">
        <v>1486</v>
      </c>
      <c r="I288" s="49" t="str">
        <f t="shared" si="12"/>
        <v>MS</v>
      </c>
      <c r="J288" s="49" t="str">
        <f t="shared" si="13"/>
        <v>GA</v>
      </c>
      <c r="K288" s="49" t="str">
        <f t="shared" si="14"/>
        <v>South Central, Southeast</v>
      </c>
      <c r="L288" s="49" t="str">
        <f>INDEX('State '!$A$1:$C$62,MATCH($I288,'State '!$B:$B,0),3)</f>
        <v>South Central</v>
      </c>
      <c r="M288" s="49" t="str">
        <f>INDEX('State '!$A$1:$C$62,MATCH($J288,'State '!$B:$B,0),3)</f>
        <v>Southeast</v>
      </c>
      <c r="N288" s="49"/>
      <c r="O288" s="78">
        <v>86</v>
      </c>
      <c r="P288" s="78">
        <v>41</v>
      </c>
      <c r="Q288" s="78">
        <v>195.9</v>
      </c>
      <c r="R288" s="53" t="s">
        <v>1487</v>
      </c>
      <c r="S288" s="49" t="s">
        <v>92</v>
      </c>
      <c r="T288" s="49" t="s">
        <v>93</v>
      </c>
      <c r="U288" s="49" t="s">
        <v>1461</v>
      </c>
      <c r="V288" s="49"/>
      <c r="W288" s="79"/>
      <c r="X288" s="79"/>
      <c r="Y288" s="79"/>
      <c r="Z288" s="25"/>
      <c r="AA288" s="25"/>
      <c r="AB288" s="25"/>
    </row>
    <row r="289" spans="1:28" ht="12.75" customHeight="1" x14ac:dyDescent="0.2">
      <c r="A289" s="49">
        <v>39990</v>
      </c>
      <c r="B289" s="46" t="s">
        <v>1488</v>
      </c>
      <c r="C289" s="46" t="s">
        <v>240</v>
      </c>
      <c r="D289" s="46" t="s">
        <v>89</v>
      </c>
      <c r="E289" s="46" t="s">
        <v>90</v>
      </c>
      <c r="F289" s="47">
        <v>37803</v>
      </c>
      <c r="G289" s="53">
        <v>2003</v>
      </c>
      <c r="H289" s="49" t="s">
        <v>521</v>
      </c>
      <c r="I289" s="49" t="str">
        <f t="shared" si="12"/>
        <v>TX</v>
      </c>
      <c r="J289" s="49" t="str">
        <f t="shared" si="13"/>
        <v>MX</v>
      </c>
      <c r="K289" s="49" t="str">
        <f t="shared" si="14"/>
        <v>South Central, Mexico</v>
      </c>
      <c r="L289" s="49" t="str">
        <f>INDEX('State '!$A$1:$C$62,MATCH($I289,'State '!$B:$B,0),3)</f>
        <v>South Central</v>
      </c>
      <c r="M289" s="49" t="str">
        <f>INDEX('State '!$A$1:$C$62,MATCH($J289,'State '!$B:$B,0),3)</f>
        <v>Mexico</v>
      </c>
      <c r="N289" s="49"/>
      <c r="O289" s="78">
        <v>39.799999999999997</v>
      </c>
      <c r="P289" s="78">
        <v>9.3000000000000007</v>
      </c>
      <c r="Q289" s="78">
        <v>312</v>
      </c>
      <c r="R289" s="53" t="s">
        <v>1378</v>
      </c>
      <c r="S289" s="49" t="s">
        <v>92</v>
      </c>
      <c r="T289" s="49" t="s">
        <v>93</v>
      </c>
      <c r="U289" s="49" t="s">
        <v>1489</v>
      </c>
      <c r="V289" s="49"/>
      <c r="W289" s="79"/>
      <c r="X289" s="79"/>
      <c r="Y289" s="79"/>
      <c r="Z289" s="25"/>
      <c r="AA289" s="25"/>
      <c r="AB289" s="25"/>
    </row>
    <row r="290" spans="1:28" ht="12.75" customHeight="1" x14ac:dyDescent="0.2">
      <c r="A290" s="49">
        <v>39990</v>
      </c>
      <c r="B290" s="46" t="s">
        <v>1490</v>
      </c>
      <c r="C290" s="46" t="s">
        <v>1426</v>
      </c>
      <c r="D290" s="46" t="s">
        <v>161</v>
      </c>
      <c r="E290" s="46" t="s">
        <v>90</v>
      </c>
      <c r="F290" s="47">
        <v>37865</v>
      </c>
      <c r="G290" s="48">
        <v>2003</v>
      </c>
      <c r="H290" s="49" t="s">
        <v>205</v>
      </c>
      <c r="I290" s="49" t="str">
        <f t="shared" si="12"/>
        <v>OK</v>
      </c>
      <c r="J290" s="49" t="str">
        <f t="shared" si="13"/>
        <v>OK</v>
      </c>
      <c r="K290" s="49" t="str">
        <f t="shared" si="14"/>
        <v>South Central</v>
      </c>
      <c r="L290" s="49" t="str">
        <f>INDEX('State '!$A$1:$C$62,MATCH($I290,'State '!$B:$B,0),3)</f>
        <v>South Central</v>
      </c>
      <c r="M290" s="49" t="str">
        <f>INDEX('State '!$A$1:$C$62,MATCH($J290,'State '!$B:$B,0),3)</f>
        <v>South Central</v>
      </c>
      <c r="N290" s="49"/>
      <c r="O290" s="78">
        <v>1.45</v>
      </c>
      <c r="P290" s="78">
        <v>0.5</v>
      </c>
      <c r="Q290" s="78">
        <v>240</v>
      </c>
      <c r="R290" s="53">
        <v>20</v>
      </c>
      <c r="S290" s="49" t="s">
        <v>92</v>
      </c>
      <c r="T290" s="49" t="s">
        <v>93</v>
      </c>
      <c r="U290" s="49" t="s">
        <v>1491</v>
      </c>
      <c r="V290" s="49"/>
      <c r="W290" s="79"/>
      <c r="X290" s="79"/>
      <c r="Y290" s="79"/>
      <c r="Z290" s="25"/>
      <c r="AA290" s="25"/>
      <c r="AB290" s="25"/>
    </row>
    <row r="291" spans="1:28" ht="12.75" customHeight="1" x14ac:dyDescent="0.2">
      <c r="A291" s="49">
        <v>39990</v>
      </c>
      <c r="B291" s="46" t="s">
        <v>1492</v>
      </c>
      <c r="C291" s="46" t="s">
        <v>1493</v>
      </c>
      <c r="D291" s="46" t="s">
        <v>89</v>
      </c>
      <c r="E291" s="46" t="s">
        <v>90</v>
      </c>
      <c r="F291" s="47">
        <v>37865</v>
      </c>
      <c r="G291" s="53">
        <v>2003</v>
      </c>
      <c r="H291" s="49" t="s">
        <v>1494</v>
      </c>
      <c r="I291" s="49" t="str">
        <f t="shared" si="12"/>
        <v>AB</v>
      </c>
      <c r="J291" s="49" t="str">
        <f t="shared" si="13"/>
        <v>MT</v>
      </c>
      <c r="K291" s="49" t="str">
        <f t="shared" si="14"/>
        <v>Canada, Mountain</v>
      </c>
      <c r="L291" s="49" t="str">
        <f>INDEX('State '!$A$1:$C$62,MATCH($I291,'State '!$B:$B,0),3)</f>
        <v>Canada</v>
      </c>
      <c r="M291" s="49" t="str">
        <f>INDEX('State '!$A$1:$C$62,MATCH($J291,'State '!$B:$B,0),3)</f>
        <v>Mountain</v>
      </c>
      <c r="N291" s="49"/>
      <c r="O291" s="78">
        <v>0.2</v>
      </c>
      <c r="P291" s="78">
        <v>4</v>
      </c>
      <c r="Q291" s="78">
        <v>20</v>
      </c>
      <c r="R291" s="53">
        <v>4</v>
      </c>
      <c r="S291" s="49" t="s">
        <v>92</v>
      </c>
      <c r="T291" s="49" t="s">
        <v>93</v>
      </c>
      <c r="U291" s="49" t="s">
        <v>1495</v>
      </c>
      <c r="V291" s="49"/>
      <c r="W291" s="79"/>
      <c r="X291" s="79"/>
      <c r="Y291" s="79"/>
      <c r="Z291" s="25"/>
      <c r="AA291" s="25"/>
      <c r="AB291" s="25"/>
    </row>
    <row r="292" spans="1:28" ht="12.75" customHeight="1" x14ac:dyDescent="0.2">
      <c r="A292" s="49">
        <v>39990</v>
      </c>
      <c r="B292" s="46" t="s">
        <v>1496</v>
      </c>
      <c r="C292" s="46" t="s">
        <v>1497</v>
      </c>
      <c r="D292" s="46" t="s">
        <v>101</v>
      </c>
      <c r="E292" s="46" t="s">
        <v>90</v>
      </c>
      <c r="F292" s="47">
        <v>37895</v>
      </c>
      <c r="G292" s="48">
        <v>2003</v>
      </c>
      <c r="H292" s="49" t="s">
        <v>809</v>
      </c>
      <c r="I292" s="49" t="str">
        <f t="shared" si="12"/>
        <v>MN</v>
      </c>
      <c r="J292" s="49" t="str">
        <f t="shared" si="13"/>
        <v>MN</v>
      </c>
      <c r="K292" s="49" t="str">
        <f t="shared" si="14"/>
        <v>Midwest</v>
      </c>
      <c r="L292" s="49" t="str">
        <f>INDEX('State '!$A$1:$C$62,MATCH($I292,'State '!$B:$B,0),3)</f>
        <v>Midwest</v>
      </c>
      <c r="M292" s="49" t="str">
        <f>INDEX('State '!$A$1:$C$62,MATCH($J292,'State '!$B:$B,0),3)</f>
        <v>Midwest</v>
      </c>
      <c r="N292" s="49"/>
      <c r="O292" s="78">
        <v>27</v>
      </c>
      <c r="P292" s="78">
        <v>89</v>
      </c>
      <c r="Q292" s="78">
        <v>60</v>
      </c>
      <c r="R292" s="53" t="s">
        <v>800</v>
      </c>
      <c r="S292" s="49" t="s">
        <v>105</v>
      </c>
      <c r="T292" s="49" t="s">
        <v>786</v>
      </c>
      <c r="U292" s="49" t="s">
        <v>144</v>
      </c>
      <c r="V292" s="49"/>
      <c r="W292" s="79"/>
      <c r="X292" s="79"/>
      <c r="Y292" s="79"/>
      <c r="Z292" s="25"/>
      <c r="AA292" s="25"/>
      <c r="AB292" s="25"/>
    </row>
    <row r="293" spans="1:28" ht="12.75" customHeight="1" x14ac:dyDescent="0.2">
      <c r="A293" s="49">
        <v>39990</v>
      </c>
      <c r="B293" s="46" t="s">
        <v>1498</v>
      </c>
      <c r="C293" s="46" t="s">
        <v>1499</v>
      </c>
      <c r="D293" s="46" t="s">
        <v>101</v>
      </c>
      <c r="E293" s="46" t="s">
        <v>90</v>
      </c>
      <c r="F293" s="47">
        <v>37895</v>
      </c>
      <c r="G293" s="48">
        <v>2003</v>
      </c>
      <c r="H293" s="49" t="s">
        <v>103</v>
      </c>
      <c r="I293" s="49" t="str">
        <f t="shared" si="12"/>
        <v>AK</v>
      </c>
      <c r="J293" s="49" t="str">
        <f t="shared" si="13"/>
        <v>AK</v>
      </c>
      <c r="K293" s="49" t="str">
        <f t="shared" si="14"/>
        <v>Pacific</v>
      </c>
      <c r="L293" s="49" t="str">
        <f>INDEX('State '!$A$1:$C$62,MATCH($I293,'State '!$B:$B,0),3)</f>
        <v>Pacific</v>
      </c>
      <c r="M293" s="49" t="str">
        <f>INDEX('State '!$A$1:$C$62,MATCH($J293,'State '!$B:$B,0),3)</f>
        <v>Pacific</v>
      </c>
      <c r="N293" s="49"/>
      <c r="O293" s="78">
        <v>25</v>
      </c>
      <c r="P293" s="78">
        <v>33</v>
      </c>
      <c r="Q293" s="78">
        <v>120</v>
      </c>
      <c r="R293" s="53">
        <v>12</v>
      </c>
      <c r="S293" s="49" t="s">
        <v>105</v>
      </c>
      <c r="T293" s="49" t="s">
        <v>786</v>
      </c>
      <c r="U293" s="49" t="s">
        <v>144</v>
      </c>
      <c r="V293" s="49"/>
      <c r="W293" s="79"/>
      <c r="X293" s="79"/>
      <c r="Y293" s="79"/>
      <c r="Z293" s="25"/>
      <c r="AA293" s="25"/>
      <c r="AB293" s="25"/>
    </row>
    <row r="294" spans="1:28" ht="12.75" customHeight="1" x14ac:dyDescent="0.2">
      <c r="A294" s="49">
        <v>39990</v>
      </c>
      <c r="B294" s="46" t="s">
        <v>1500</v>
      </c>
      <c r="C294" s="46" t="s">
        <v>892</v>
      </c>
      <c r="D294" s="46" t="s">
        <v>101</v>
      </c>
      <c r="E294" s="46" t="s">
        <v>90</v>
      </c>
      <c r="F294" s="47">
        <v>37895</v>
      </c>
      <c r="G294" s="53">
        <v>2003</v>
      </c>
      <c r="H294" s="49" t="s">
        <v>184</v>
      </c>
      <c r="I294" s="49" t="str">
        <f t="shared" si="12"/>
        <v>GA</v>
      </c>
      <c r="J294" s="49" t="str">
        <f t="shared" si="13"/>
        <v>SC</v>
      </c>
      <c r="K294" s="49" t="str">
        <f t="shared" si="14"/>
        <v>Southeast</v>
      </c>
      <c r="L294" s="49" t="str">
        <f>INDEX('State '!$A$1:$C$62,MATCH($I294,'State '!$B:$B,0),3)</f>
        <v>Southeast</v>
      </c>
      <c r="M294" s="49" t="str">
        <f>INDEX('State '!$A$1:$C$62,MATCH($J294,'State '!$B:$B,0),3)</f>
        <v>Southeast</v>
      </c>
      <c r="N294" s="49"/>
      <c r="O294" s="78">
        <v>36.4</v>
      </c>
      <c r="P294" s="78">
        <v>18.14</v>
      </c>
      <c r="Q294" s="78">
        <v>185</v>
      </c>
      <c r="R294" s="53">
        <v>20</v>
      </c>
      <c r="S294" s="49" t="s">
        <v>92</v>
      </c>
      <c r="T294" s="49" t="s">
        <v>93</v>
      </c>
      <c r="U294" s="49" t="s">
        <v>1501</v>
      </c>
      <c r="V294" s="49"/>
      <c r="W294" s="79"/>
      <c r="X294" s="79"/>
      <c r="Y294" s="79"/>
      <c r="Z294" s="25"/>
      <c r="AA294" s="25"/>
      <c r="AB294" s="25"/>
    </row>
    <row r="295" spans="1:28" ht="12.75" customHeight="1" x14ac:dyDescent="0.2">
      <c r="A295" s="49">
        <v>39990</v>
      </c>
      <c r="B295" s="46" t="s">
        <v>1502</v>
      </c>
      <c r="C295" s="46" t="s">
        <v>1503</v>
      </c>
      <c r="D295" s="46" t="s">
        <v>866</v>
      </c>
      <c r="E295" s="46" t="s">
        <v>90</v>
      </c>
      <c r="F295" s="47">
        <v>37895</v>
      </c>
      <c r="G295" s="53">
        <v>2003</v>
      </c>
      <c r="H295" s="49" t="s">
        <v>1220</v>
      </c>
      <c r="I295" s="49" t="str">
        <f t="shared" si="12"/>
        <v>WY</v>
      </c>
      <c r="J295" s="49" t="str">
        <f t="shared" si="13"/>
        <v>MT</v>
      </c>
      <c r="K295" s="49" t="str">
        <f t="shared" si="14"/>
        <v>Mountain</v>
      </c>
      <c r="L295" s="49" t="str">
        <f>INDEX('State '!$A$1:$C$62,MATCH($I295,'State '!$B:$B,0),3)</f>
        <v>Mountain</v>
      </c>
      <c r="M295" s="49" t="str">
        <f>INDEX('State '!$A$1:$C$62,MATCH($J295,'State '!$B:$B,0),3)</f>
        <v>Mountain</v>
      </c>
      <c r="N295" s="49"/>
      <c r="O295" s="78">
        <v>0.3</v>
      </c>
      <c r="P295" s="78">
        <v>34</v>
      </c>
      <c r="Q295" s="78">
        <v>13.5</v>
      </c>
      <c r="R295" s="53">
        <v>6</v>
      </c>
      <c r="S295" s="49" t="s">
        <v>92</v>
      </c>
      <c r="T295" s="49" t="s">
        <v>93</v>
      </c>
      <c r="U295" s="49" t="s">
        <v>1504</v>
      </c>
      <c r="V295" s="49"/>
      <c r="W295" s="79"/>
      <c r="X295" s="79"/>
      <c r="Y295" s="79"/>
      <c r="Z295" s="25"/>
      <c r="AA295" s="25"/>
      <c r="AB295" s="25"/>
    </row>
    <row r="296" spans="1:28" ht="12.75" customHeight="1" x14ac:dyDescent="0.2">
      <c r="A296" s="49">
        <v>39990</v>
      </c>
      <c r="B296" s="46" t="s">
        <v>1505</v>
      </c>
      <c r="C296" s="46" t="s">
        <v>920</v>
      </c>
      <c r="D296" s="46" t="s">
        <v>89</v>
      </c>
      <c r="E296" s="46" t="s">
        <v>90</v>
      </c>
      <c r="F296" s="47">
        <v>37895</v>
      </c>
      <c r="G296" s="53">
        <v>2003</v>
      </c>
      <c r="H296" s="49" t="s">
        <v>1506</v>
      </c>
      <c r="I296" s="49" t="str">
        <f t="shared" si="12"/>
        <v>LA</v>
      </c>
      <c r="J296" s="49" t="str">
        <f t="shared" si="13"/>
        <v>GA</v>
      </c>
      <c r="K296" s="49" t="str">
        <f t="shared" si="14"/>
        <v>South Central, Southeast</v>
      </c>
      <c r="L296" s="49" t="str">
        <f>INDEX('State '!$A$1:$C$62,MATCH($I296,'State '!$B:$B,0),3)</f>
        <v>South Central</v>
      </c>
      <c r="M296" s="49" t="str">
        <f>INDEX('State '!$A$1:$C$62,MATCH($J296,'State '!$B:$B,0),3)</f>
        <v>Southeast</v>
      </c>
      <c r="N296" s="49"/>
      <c r="O296" s="78">
        <v>70</v>
      </c>
      <c r="P296" s="78">
        <v>67.8</v>
      </c>
      <c r="Q296" s="78">
        <v>191.89</v>
      </c>
      <c r="R296" s="53" t="s">
        <v>1507</v>
      </c>
      <c r="S296" s="49" t="s">
        <v>92</v>
      </c>
      <c r="T296" s="49" t="s">
        <v>93</v>
      </c>
      <c r="U296" s="49" t="s">
        <v>1461</v>
      </c>
      <c r="V296" s="49"/>
      <c r="W296" s="79"/>
      <c r="X296" s="79"/>
      <c r="Y296" s="79"/>
      <c r="Z296" s="25"/>
      <c r="AA296" s="25"/>
      <c r="AB296" s="25"/>
    </row>
    <row r="297" spans="1:28" ht="12.75" customHeight="1" x14ac:dyDescent="0.2">
      <c r="A297" s="49">
        <v>39990</v>
      </c>
      <c r="B297" s="46" t="s">
        <v>1508</v>
      </c>
      <c r="C297" s="46" t="s">
        <v>1509</v>
      </c>
      <c r="D297" s="46" t="s">
        <v>89</v>
      </c>
      <c r="E297" s="46" t="s">
        <v>90</v>
      </c>
      <c r="F297" s="47">
        <v>37898</v>
      </c>
      <c r="G297" s="53">
        <v>2003</v>
      </c>
      <c r="H297" s="49" t="s">
        <v>1494</v>
      </c>
      <c r="I297" s="49" t="str">
        <f t="shared" si="12"/>
        <v>AB</v>
      </c>
      <c r="J297" s="49" t="str">
        <f t="shared" si="13"/>
        <v>MT</v>
      </c>
      <c r="K297" s="49" t="str">
        <f t="shared" si="14"/>
        <v>Canada, Mountain</v>
      </c>
      <c r="L297" s="49" t="str">
        <f>INDEX('State '!$A$1:$C$62,MATCH($I297,'State '!$B:$B,0),3)</f>
        <v>Canada</v>
      </c>
      <c r="M297" s="49" t="str">
        <f>INDEX('State '!$A$1:$C$62,MATCH($J297,'State '!$B:$B,0),3)</f>
        <v>Mountain</v>
      </c>
      <c r="N297" s="49"/>
      <c r="O297" s="78">
        <v>0.2</v>
      </c>
      <c r="P297" s="78">
        <v>1.5</v>
      </c>
      <c r="Q297" s="78">
        <v>24</v>
      </c>
      <c r="R297" s="53">
        <v>6</v>
      </c>
      <c r="S297" s="49" t="s">
        <v>92</v>
      </c>
      <c r="T297" s="49" t="s">
        <v>93</v>
      </c>
      <c r="U297" s="49" t="s">
        <v>1510</v>
      </c>
      <c r="V297" s="49"/>
      <c r="W297" s="79"/>
      <c r="X297" s="79"/>
      <c r="Y297" s="79"/>
      <c r="Z297" s="25"/>
      <c r="AA297" s="25"/>
      <c r="AB297" s="25"/>
    </row>
    <row r="298" spans="1:28" ht="12.75" customHeight="1" x14ac:dyDescent="0.2">
      <c r="A298" s="49">
        <v>39990</v>
      </c>
      <c r="B298" s="46" t="s">
        <v>1511</v>
      </c>
      <c r="C298" s="46" t="s">
        <v>814</v>
      </c>
      <c r="D298" s="46" t="s">
        <v>89</v>
      </c>
      <c r="E298" s="46" t="s">
        <v>90</v>
      </c>
      <c r="F298" s="47">
        <v>37900</v>
      </c>
      <c r="G298" s="53">
        <v>2003</v>
      </c>
      <c r="H298" s="49" t="s">
        <v>1512</v>
      </c>
      <c r="I298" s="49" t="str">
        <f t="shared" si="12"/>
        <v>UT</v>
      </c>
      <c r="J298" s="49" t="str">
        <f t="shared" si="13"/>
        <v>WY</v>
      </c>
      <c r="K298" s="49" t="str">
        <f t="shared" si="14"/>
        <v>Mountain</v>
      </c>
      <c r="L298" s="49" t="str">
        <f>INDEX('State '!$A$1:$C$62,MATCH($I298,'State '!$B:$B,0),3)</f>
        <v>Mountain</v>
      </c>
      <c r="M298" s="49" t="str">
        <f>INDEX('State '!$A$1:$C$62,MATCH($J298,'State '!$B:$B,0),3)</f>
        <v>Mountain</v>
      </c>
      <c r="N298" s="49"/>
      <c r="O298" s="78">
        <v>13</v>
      </c>
      <c r="P298" s="78">
        <v>17</v>
      </c>
      <c r="Q298" s="78">
        <v>217</v>
      </c>
      <c r="R298" s="53">
        <v>24</v>
      </c>
      <c r="S298" s="49" t="s">
        <v>92</v>
      </c>
      <c r="T298" s="49" t="s">
        <v>93</v>
      </c>
      <c r="U298" s="49" t="s">
        <v>1513</v>
      </c>
      <c r="V298" s="49"/>
      <c r="W298" s="79"/>
      <c r="X298" s="79"/>
      <c r="Y298" s="79"/>
      <c r="Z298" s="25"/>
      <c r="AA298" s="25"/>
      <c r="AB298" s="25"/>
    </row>
    <row r="299" spans="1:28" ht="12.75" customHeight="1" x14ac:dyDescent="0.2">
      <c r="A299" s="49">
        <v>39990</v>
      </c>
      <c r="B299" s="46" t="s">
        <v>1514</v>
      </c>
      <c r="C299" s="46" t="s">
        <v>1136</v>
      </c>
      <c r="D299" s="46" t="s">
        <v>89</v>
      </c>
      <c r="E299" s="46" t="s">
        <v>90</v>
      </c>
      <c r="F299" s="47">
        <v>37903</v>
      </c>
      <c r="G299" s="53">
        <v>2003</v>
      </c>
      <c r="H299" s="49" t="s">
        <v>361</v>
      </c>
      <c r="I299" s="49" t="str">
        <f t="shared" si="12"/>
        <v>WA</v>
      </c>
      <c r="J299" s="49" t="str">
        <f t="shared" si="13"/>
        <v>WA</v>
      </c>
      <c r="K299" s="49" t="str">
        <f t="shared" si="14"/>
        <v>Pacific</v>
      </c>
      <c r="L299" s="49" t="str">
        <f>INDEX('State '!$A$1:$C$62,MATCH($I299,'State '!$B:$B,0),3)</f>
        <v>Pacific</v>
      </c>
      <c r="M299" s="49" t="str">
        <f>INDEX('State '!$A$1:$C$62,MATCH($J299,'State '!$B:$B,0),3)</f>
        <v>Pacific</v>
      </c>
      <c r="N299" s="49"/>
      <c r="O299" s="78">
        <v>240.9</v>
      </c>
      <c r="P299" s="78">
        <v>26</v>
      </c>
      <c r="Q299" s="78">
        <v>268</v>
      </c>
      <c r="R299" s="53">
        <v>36</v>
      </c>
      <c r="S299" s="49" t="s">
        <v>92</v>
      </c>
      <c r="T299" s="49" t="s">
        <v>93</v>
      </c>
      <c r="U299" s="49" t="s">
        <v>1515</v>
      </c>
      <c r="V299" s="49"/>
      <c r="W299" s="79"/>
      <c r="X299" s="79"/>
      <c r="Y299" s="79"/>
      <c r="Z299" s="25"/>
      <c r="AA299" s="25"/>
      <c r="AB299" s="25"/>
    </row>
    <row r="300" spans="1:28" ht="12.75" customHeight="1" x14ac:dyDescent="0.2">
      <c r="A300" s="49">
        <v>39990</v>
      </c>
      <c r="B300" s="46" t="s">
        <v>1516</v>
      </c>
      <c r="C300" s="46" t="s">
        <v>850</v>
      </c>
      <c r="D300" s="46" t="s">
        <v>89</v>
      </c>
      <c r="E300" s="46" t="s">
        <v>90</v>
      </c>
      <c r="F300" s="47">
        <v>37926</v>
      </c>
      <c r="G300" s="48">
        <v>2003</v>
      </c>
      <c r="H300" s="49" t="s">
        <v>1197</v>
      </c>
      <c r="I300" s="49" t="str">
        <f t="shared" si="12"/>
        <v>PA</v>
      </c>
      <c r="J300" s="49" t="str">
        <f t="shared" si="13"/>
        <v>DE</v>
      </c>
      <c r="K300" s="49" t="str">
        <f t="shared" si="14"/>
        <v>Northeast</v>
      </c>
      <c r="L300" s="49" t="str">
        <f>INDEX('State '!$A$1:$C$62,MATCH($I300,'State '!$B:$B,0),3)</f>
        <v>Northeast</v>
      </c>
      <c r="M300" s="49" t="str">
        <f>INDEX('State '!$A$1:$C$62,MATCH($J300,'State '!$B:$B,0),3)</f>
        <v>Northeast</v>
      </c>
      <c r="N300" s="49"/>
      <c r="O300" s="78">
        <v>1.23</v>
      </c>
      <c r="P300" s="78"/>
      <c r="Q300" s="78">
        <v>3.8</v>
      </c>
      <c r="R300" s="53">
        <v>16</v>
      </c>
      <c r="S300" s="49" t="s">
        <v>92</v>
      </c>
      <c r="T300" s="49" t="s">
        <v>93</v>
      </c>
      <c r="U300" s="49" t="s">
        <v>1517</v>
      </c>
      <c r="V300" s="49"/>
      <c r="W300" s="79"/>
      <c r="X300" s="79"/>
      <c r="Y300" s="79"/>
      <c r="Z300" s="25"/>
      <c r="AA300" s="25"/>
      <c r="AB300" s="25"/>
    </row>
    <row r="301" spans="1:28" ht="12.75" customHeight="1" x14ac:dyDescent="0.2">
      <c r="A301" s="49">
        <v>39990</v>
      </c>
      <c r="B301" s="46" t="s">
        <v>1518</v>
      </c>
      <c r="C301" s="46" t="s">
        <v>1519</v>
      </c>
      <c r="D301" s="46" t="s">
        <v>161</v>
      </c>
      <c r="E301" s="46" t="s">
        <v>90</v>
      </c>
      <c r="F301" s="47">
        <v>37926</v>
      </c>
      <c r="G301" s="48">
        <v>2003</v>
      </c>
      <c r="H301" s="49" t="s">
        <v>713</v>
      </c>
      <c r="I301" s="49" t="str">
        <f t="shared" si="12"/>
        <v>NY</v>
      </c>
      <c r="J301" s="49" t="str">
        <f t="shared" si="13"/>
        <v>NY</v>
      </c>
      <c r="K301" s="49" t="str">
        <f t="shared" si="14"/>
        <v>Northeast</v>
      </c>
      <c r="L301" s="49" t="str">
        <f>INDEX('State '!$A$1:$C$62,MATCH($I301,'State '!$B:$B,0),3)</f>
        <v>Northeast</v>
      </c>
      <c r="M301" s="49" t="str">
        <f>INDEX('State '!$A$1:$C$62,MATCH($J301,'State '!$B:$B,0),3)</f>
        <v>Northeast</v>
      </c>
      <c r="N301" s="49"/>
      <c r="O301" s="78">
        <v>2</v>
      </c>
      <c r="P301" s="78">
        <v>9.36</v>
      </c>
      <c r="Q301" s="78">
        <v>200</v>
      </c>
      <c r="R301" s="53">
        <v>24</v>
      </c>
      <c r="S301" s="49" t="s">
        <v>105</v>
      </c>
      <c r="T301" s="49" t="s">
        <v>786</v>
      </c>
      <c r="U301" s="49" t="s">
        <v>144</v>
      </c>
      <c r="V301" s="49"/>
      <c r="W301" s="79"/>
      <c r="X301" s="79"/>
      <c r="Y301" s="79"/>
      <c r="Z301" s="25"/>
      <c r="AA301" s="25"/>
      <c r="AB301" s="25"/>
    </row>
    <row r="302" spans="1:28" ht="12.75" customHeight="1" x14ac:dyDescent="0.2">
      <c r="A302" s="49">
        <v>39990</v>
      </c>
      <c r="B302" s="46" t="s">
        <v>1520</v>
      </c>
      <c r="C302" s="46" t="s">
        <v>465</v>
      </c>
      <c r="D302" s="46" t="s">
        <v>89</v>
      </c>
      <c r="E302" s="46" t="s">
        <v>90</v>
      </c>
      <c r="F302" s="47">
        <v>37926</v>
      </c>
      <c r="G302" s="48">
        <v>2003</v>
      </c>
      <c r="H302" s="49" t="s">
        <v>809</v>
      </c>
      <c r="I302" s="49" t="str">
        <f t="shared" si="12"/>
        <v>MN</v>
      </c>
      <c r="J302" s="49" t="str">
        <f t="shared" si="13"/>
        <v>MN</v>
      </c>
      <c r="K302" s="49" t="str">
        <f t="shared" si="14"/>
        <v>Midwest</v>
      </c>
      <c r="L302" s="49" t="str">
        <f>INDEX('State '!$A$1:$C$62,MATCH($I302,'State '!$B:$B,0),3)</f>
        <v>Midwest</v>
      </c>
      <c r="M302" s="49" t="str">
        <f>INDEX('State '!$A$1:$C$62,MATCH($J302,'State '!$B:$B,0),3)</f>
        <v>Midwest</v>
      </c>
      <c r="N302" s="49"/>
      <c r="O302" s="78">
        <v>5.8</v>
      </c>
      <c r="P302" s="78">
        <v>4.5999999999999996</v>
      </c>
      <c r="Q302" s="78">
        <v>34.44</v>
      </c>
      <c r="R302" s="53">
        <v>8</v>
      </c>
      <c r="S302" s="49" t="s">
        <v>92</v>
      </c>
      <c r="T302" s="49" t="s">
        <v>93</v>
      </c>
      <c r="U302" s="49" t="s">
        <v>1521</v>
      </c>
      <c r="V302" s="49"/>
      <c r="W302" s="79"/>
      <c r="X302" s="79"/>
      <c r="Y302" s="79"/>
      <c r="Z302" s="25"/>
      <c r="AA302" s="25"/>
      <c r="AB302" s="25"/>
    </row>
    <row r="303" spans="1:28" ht="12.75" customHeight="1" x14ac:dyDescent="0.2">
      <c r="A303" s="49">
        <v>39990</v>
      </c>
      <c r="B303" s="46" t="s">
        <v>1522</v>
      </c>
      <c r="C303" s="46" t="s">
        <v>1136</v>
      </c>
      <c r="D303" s="46" t="s">
        <v>89</v>
      </c>
      <c r="E303" s="46" t="s">
        <v>90</v>
      </c>
      <c r="F303" s="47">
        <v>37926</v>
      </c>
      <c r="G303" s="53">
        <v>2003</v>
      </c>
      <c r="H303" s="49" t="s">
        <v>1523</v>
      </c>
      <c r="I303" s="49" t="str">
        <f t="shared" si="12"/>
        <v>WY</v>
      </c>
      <c r="J303" s="49" t="str">
        <f t="shared" si="13"/>
        <v>WA</v>
      </c>
      <c r="K303" s="49" t="str">
        <f t="shared" si="14"/>
        <v>Mountain, Pacific</v>
      </c>
      <c r="L303" s="49" t="str">
        <f>INDEX('State '!$A$1:$C$62,MATCH($I303,'State '!$B:$B,0),3)</f>
        <v>Mountain</v>
      </c>
      <c r="M303" s="49" t="str">
        <f>INDEX('State '!$A$1:$C$62,MATCH($J303,'State '!$B:$B,0),3)</f>
        <v>Pacific</v>
      </c>
      <c r="N303" s="49"/>
      <c r="O303" s="78">
        <v>139.4</v>
      </c>
      <c r="P303" s="78">
        <v>91</v>
      </c>
      <c r="Q303" s="78">
        <v>175</v>
      </c>
      <c r="R303" s="53" t="s">
        <v>1137</v>
      </c>
      <c r="S303" s="49" t="s">
        <v>92</v>
      </c>
      <c r="T303" s="49" t="s">
        <v>93</v>
      </c>
      <c r="U303" s="49" t="s">
        <v>1524</v>
      </c>
      <c r="V303" s="49"/>
      <c r="W303" s="79"/>
      <c r="X303" s="79"/>
      <c r="Y303" s="79"/>
      <c r="Z303" s="25"/>
      <c r="AA303" s="25"/>
      <c r="AB303" s="25"/>
    </row>
    <row r="304" spans="1:28" ht="12.75" customHeight="1" x14ac:dyDescent="0.2">
      <c r="A304" s="49">
        <v>39990</v>
      </c>
      <c r="B304" s="46" t="s">
        <v>1525</v>
      </c>
      <c r="C304" s="46" t="s">
        <v>780</v>
      </c>
      <c r="D304" s="46" t="s">
        <v>89</v>
      </c>
      <c r="E304" s="46" t="s">
        <v>90</v>
      </c>
      <c r="F304" s="47">
        <v>37926</v>
      </c>
      <c r="G304" s="53">
        <v>2003</v>
      </c>
      <c r="H304" s="49" t="s">
        <v>326</v>
      </c>
      <c r="I304" s="49" t="str">
        <f t="shared" si="12"/>
        <v>NV</v>
      </c>
      <c r="J304" s="49" t="str">
        <f t="shared" si="13"/>
        <v>NV</v>
      </c>
      <c r="K304" s="49" t="str">
        <f t="shared" si="14"/>
        <v>Mountain</v>
      </c>
      <c r="L304" s="49" t="str">
        <f>INDEX('State '!$A$1:$C$62,MATCH($I304,'State '!$B:$B,0),3)</f>
        <v>Mountain</v>
      </c>
      <c r="M304" s="49" t="str">
        <f>INDEX('State '!$A$1:$C$62,MATCH($J304,'State '!$B:$B,0),3)</f>
        <v>Mountain</v>
      </c>
      <c r="N304" s="49"/>
      <c r="O304" s="78">
        <v>10.74</v>
      </c>
      <c r="P304" s="78">
        <v>14.5</v>
      </c>
      <c r="Q304" s="78">
        <v>5.5</v>
      </c>
      <c r="R304" s="53">
        <v>20</v>
      </c>
      <c r="S304" s="49" t="s">
        <v>92</v>
      </c>
      <c r="T304" s="49" t="s">
        <v>93</v>
      </c>
      <c r="U304" s="49" t="s">
        <v>1526</v>
      </c>
      <c r="V304" s="49"/>
      <c r="W304" s="79"/>
      <c r="X304" s="79"/>
      <c r="Y304" s="79"/>
      <c r="Z304" s="25"/>
      <c r="AA304" s="25"/>
      <c r="AB304" s="25"/>
    </row>
    <row r="305" spans="1:28" ht="12.75" customHeight="1" x14ac:dyDescent="0.2">
      <c r="A305" s="49">
        <v>39990</v>
      </c>
      <c r="B305" s="46" t="s">
        <v>1527</v>
      </c>
      <c r="C305" s="46" t="s">
        <v>1528</v>
      </c>
      <c r="D305" s="46" t="s">
        <v>161</v>
      </c>
      <c r="E305" s="46" t="s">
        <v>90</v>
      </c>
      <c r="F305" s="47">
        <v>37926</v>
      </c>
      <c r="G305" s="53">
        <v>2003</v>
      </c>
      <c r="H305" s="49" t="s">
        <v>209</v>
      </c>
      <c r="I305" s="49" t="str">
        <f t="shared" si="12"/>
        <v>VA</v>
      </c>
      <c r="J305" s="49" t="str">
        <f t="shared" si="13"/>
        <v>VA</v>
      </c>
      <c r="K305" s="49" t="str">
        <f t="shared" si="14"/>
        <v>Northeast</v>
      </c>
      <c r="L305" s="49" t="str">
        <f>INDEX('State '!$A$1:$C$62,MATCH($I305,'State '!$B:$B,0),3)</f>
        <v>Northeast</v>
      </c>
      <c r="M305" s="49" t="str">
        <f>INDEX('State '!$A$1:$C$62,MATCH($J305,'State '!$B:$B,0),3)</f>
        <v>Northeast</v>
      </c>
      <c r="N305" s="49"/>
      <c r="O305" s="78">
        <v>5.39</v>
      </c>
      <c r="P305" s="78">
        <v>6.7</v>
      </c>
      <c r="Q305" s="78">
        <v>550</v>
      </c>
      <c r="R305" s="53">
        <v>24</v>
      </c>
      <c r="S305" s="49" t="s">
        <v>92</v>
      </c>
      <c r="T305" s="49" t="s">
        <v>93</v>
      </c>
      <c r="U305" s="49" t="s">
        <v>1529</v>
      </c>
      <c r="V305" s="49"/>
      <c r="W305" s="79"/>
      <c r="X305" s="79"/>
      <c r="Y305" s="79"/>
      <c r="Z305" s="25"/>
      <c r="AA305" s="25"/>
      <c r="AB305" s="25"/>
    </row>
    <row r="306" spans="1:28" ht="12.75" customHeight="1" x14ac:dyDescent="0.2">
      <c r="A306" s="49">
        <v>39990</v>
      </c>
      <c r="B306" s="46" t="s">
        <v>1530</v>
      </c>
      <c r="C306" s="46" t="s">
        <v>920</v>
      </c>
      <c r="D306" s="46" t="s">
        <v>161</v>
      </c>
      <c r="E306" s="46" t="s">
        <v>90</v>
      </c>
      <c r="F306" s="47">
        <v>37926</v>
      </c>
      <c r="G306" s="53">
        <v>2003</v>
      </c>
      <c r="H306" s="49" t="s">
        <v>349</v>
      </c>
      <c r="I306" s="49" t="str">
        <f t="shared" si="12"/>
        <v>AL</v>
      </c>
      <c r="J306" s="49" t="str">
        <f t="shared" si="13"/>
        <v>AL</v>
      </c>
      <c r="K306" s="49" t="str">
        <f t="shared" si="14"/>
        <v>South Central</v>
      </c>
      <c r="L306" s="49" t="str">
        <f>INDEX('State '!$A$1:$C$62,MATCH($I306,'State '!$B:$B,0),3)</f>
        <v>South Central</v>
      </c>
      <c r="M306" s="49" t="str">
        <f>INDEX('State '!$A$1:$C$62,MATCH($J306,'State '!$B:$B,0),3)</f>
        <v>South Central</v>
      </c>
      <c r="N306" s="49"/>
      <c r="O306" s="78">
        <v>24.9</v>
      </c>
      <c r="P306" s="78">
        <v>5</v>
      </c>
      <c r="Q306" s="78">
        <v>33</v>
      </c>
      <c r="R306" s="53" t="s">
        <v>1507</v>
      </c>
      <c r="S306" s="49" t="s">
        <v>92</v>
      </c>
      <c r="T306" s="49" t="s">
        <v>93</v>
      </c>
      <c r="U306" s="49" t="s">
        <v>1531</v>
      </c>
      <c r="V306" s="49"/>
      <c r="W306" s="79"/>
      <c r="X306" s="79"/>
      <c r="Y306" s="79"/>
      <c r="Z306" s="25"/>
      <c r="AA306" s="25"/>
      <c r="AB306" s="25"/>
    </row>
    <row r="307" spans="1:28" ht="12.75" customHeight="1" x14ac:dyDescent="0.2">
      <c r="A307" s="49">
        <v>39990</v>
      </c>
      <c r="B307" s="46" t="s">
        <v>1532</v>
      </c>
      <c r="C307" s="46" t="s">
        <v>553</v>
      </c>
      <c r="D307" s="46" t="s">
        <v>89</v>
      </c>
      <c r="E307" s="46" t="s">
        <v>90</v>
      </c>
      <c r="F307" s="47">
        <v>37926</v>
      </c>
      <c r="G307" s="53">
        <v>2003</v>
      </c>
      <c r="H307" s="49" t="s">
        <v>127</v>
      </c>
      <c r="I307" s="49" t="str">
        <f t="shared" si="12"/>
        <v>PA</v>
      </c>
      <c r="J307" s="49" t="str">
        <f t="shared" si="13"/>
        <v>NJ</v>
      </c>
      <c r="K307" s="49" t="str">
        <f t="shared" si="14"/>
        <v>Northeast</v>
      </c>
      <c r="L307" s="49" t="str">
        <f>INDEX('State '!$A$1:$C$62,MATCH($I307,'State '!$B:$B,0),3)</f>
        <v>Northeast</v>
      </c>
      <c r="M307" s="49" t="str">
        <f>INDEX('State '!$A$1:$C$62,MATCH($J307,'State '!$B:$B,0),3)</f>
        <v>Northeast</v>
      </c>
      <c r="N307" s="49"/>
      <c r="O307" s="78">
        <v>32.6</v>
      </c>
      <c r="P307" s="78">
        <v>9.65</v>
      </c>
      <c r="Q307" s="78">
        <v>49</v>
      </c>
      <c r="R307" s="53" t="s">
        <v>934</v>
      </c>
      <c r="S307" s="49" t="s">
        <v>92</v>
      </c>
      <c r="T307" s="49" t="s">
        <v>93</v>
      </c>
      <c r="U307" s="49" t="s">
        <v>1533</v>
      </c>
      <c r="V307" s="49"/>
      <c r="W307" s="79"/>
      <c r="X307" s="79"/>
      <c r="Y307" s="79"/>
      <c r="Z307" s="25"/>
      <c r="AA307" s="25"/>
      <c r="AB307" s="25"/>
    </row>
    <row r="308" spans="1:28" ht="12.75" customHeight="1" x14ac:dyDescent="0.2">
      <c r="A308" s="49">
        <v>40056</v>
      </c>
      <c r="B308" s="46" t="s">
        <v>1534</v>
      </c>
      <c r="C308" s="46" t="s">
        <v>493</v>
      </c>
      <c r="D308" s="46" t="s">
        <v>89</v>
      </c>
      <c r="E308" s="46" t="s">
        <v>90</v>
      </c>
      <c r="F308" s="47">
        <v>37944</v>
      </c>
      <c r="G308" s="48">
        <v>2003</v>
      </c>
      <c r="H308" s="49" t="s">
        <v>426</v>
      </c>
      <c r="I308" s="49" t="str">
        <f t="shared" si="12"/>
        <v>VA</v>
      </c>
      <c r="J308" s="49" t="str">
        <f t="shared" si="13"/>
        <v>NC</v>
      </c>
      <c r="K308" s="49" t="str">
        <f t="shared" si="14"/>
        <v>Northeast, Southeast</v>
      </c>
      <c r="L308" s="49" t="str">
        <f>INDEX('State '!$A$1:$C$62,MATCH($I308,'State '!$B:$B,0),3)</f>
        <v>Northeast</v>
      </c>
      <c r="M308" s="49" t="str">
        <f>INDEX('State '!$A$1:$C$62,MATCH($J308,'State '!$B:$B,0),3)</f>
        <v>Southeast</v>
      </c>
      <c r="N308" s="49"/>
      <c r="O308" s="78">
        <v>225</v>
      </c>
      <c r="P308" s="78">
        <v>95</v>
      </c>
      <c r="Q308" s="78">
        <v>315</v>
      </c>
      <c r="R308" s="53" t="s">
        <v>1430</v>
      </c>
      <c r="S308" s="49" t="s">
        <v>92</v>
      </c>
      <c r="T308" s="49" t="s">
        <v>93</v>
      </c>
      <c r="U308" s="49" t="s">
        <v>1535</v>
      </c>
      <c r="V308" s="49"/>
      <c r="W308" s="79"/>
      <c r="X308" s="79"/>
      <c r="Y308" s="79"/>
      <c r="Z308" s="25"/>
      <c r="AA308" s="25"/>
      <c r="AB308" s="25"/>
    </row>
    <row r="309" spans="1:28" ht="12.75" customHeight="1" x14ac:dyDescent="0.2">
      <c r="A309" s="49">
        <v>39990</v>
      </c>
      <c r="B309" s="46" t="s">
        <v>1536</v>
      </c>
      <c r="C309" s="46" t="s">
        <v>1537</v>
      </c>
      <c r="D309" s="46" t="s">
        <v>161</v>
      </c>
      <c r="E309" s="46" t="s">
        <v>90</v>
      </c>
      <c r="F309" s="47">
        <v>37945</v>
      </c>
      <c r="G309" s="53">
        <v>2003</v>
      </c>
      <c r="H309" s="49" t="s">
        <v>1038</v>
      </c>
      <c r="I309" s="49" t="str">
        <f t="shared" si="12"/>
        <v>CA</v>
      </c>
      <c r="J309" s="49" t="str">
        <f t="shared" si="13"/>
        <v>CA</v>
      </c>
      <c r="K309" s="49" t="str">
        <f t="shared" si="14"/>
        <v>Pacific</v>
      </c>
      <c r="L309" s="49" t="str">
        <f>INDEX('State '!$A$1:$C$62,MATCH($I309,'State '!$B:$B,0),3)</f>
        <v>Pacific</v>
      </c>
      <c r="M309" s="49" t="str">
        <f>INDEX('State '!$A$1:$C$62,MATCH($J309,'State '!$B:$B,0),3)</f>
        <v>Pacific</v>
      </c>
      <c r="N309" s="49"/>
      <c r="O309" s="78">
        <v>20</v>
      </c>
      <c r="P309" s="78">
        <v>25</v>
      </c>
      <c r="Q309" s="78">
        <v>700</v>
      </c>
      <c r="R309" s="53">
        <v>30</v>
      </c>
      <c r="S309" s="49" t="s">
        <v>105</v>
      </c>
      <c r="T309" s="49" t="s">
        <v>786</v>
      </c>
      <c r="U309" s="49" t="s">
        <v>144</v>
      </c>
      <c r="V309" s="49"/>
      <c r="W309" s="79"/>
      <c r="X309" s="79"/>
      <c r="Y309" s="79"/>
      <c r="Z309" s="25"/>
      <c r="AA309" s="25"/>
      <c r="AB309" s="25"/>
    </row>
    <row r="310" spans="1:28" ht="12.75" customHeight="1" x14ac:dyDescent="0.2">
      <c r="A310" s="49">
        <v>39990</v>
      </c>
      <c r="B310" s="46" t="s">
        <v>1538</v>
      </c>
      <c r="C310" s="46" t="s">
        <v>488</v>
      </c>
      <c r="D310" s="46" t="s">
        <v>89</v>
      </c>
      <c r="E310" s="46" t="s">
        <v>90</v>
      </c>
      <c r="F310" s="47">
        <v>37949</v>
      </c>
      <c r="G310" s="48">
        <v>2003</v>
      </c>
      <c r="H310" s="49" t="s">
        <v>642</v>
      </c>
      <c r="I310" s="49" t="str">
        <f t="shared" si="12"/>
        <v>MA</v>
      </c>
      <c r="J310" s="49" t="str">
        <f t="shared" si="13"/>
        <v>MA</v>
      </c>
      <c r="K310" s="49" t="str">
        <f t="shared" si="14"/>
        <v>Northeast</v>
      </c>
      <c r="L310" s="49" t="str">
        <f>INDEX('State '!$A$1:$C$62,MATCH($I310,'State '!$B:$B,0),3)</f>
        <v>Northeast</v>
      </c>
      <c r="M310" s="49" t="str">
        <f>INDEX('State '!$A$1:$C$62,MATCH($J310,'State '!$B:$B,0),3)</f>
        <v>Northeast</v>
      </c>
      <c r="N310" s="49"/>
      <c r="O310" s="78">
        <v>127</v>
      </c>
      <c r="P310" s="78">
        <v>29</v>
      </c>
      <c r="Q310" s="78">
        <v>295</v>
      </c>
      <c r="R310" s="53" t="s">
        <v>1378</v>
      </c>
      <c r="S310" s="49" t="s">
        <v>92</v>
      </c>
      <c r="T310" s="49" t="s">
        <v>93</v>
      </c>
      <c r="U310" s="49" t="s">
        <v>1539</v>
      </c>
      <c r="V310" s="49"/>
      <c r="W310" s="79"/>
      <c r="X310" s="79"/>
      <c r="Y310" s="79"/>
      <c r="Z310" s="25"/>
      <c r="AA310" s="25"/>
      <c r="AB310" s="25"/>
    </row>
    <row r="311" spans="1:28" ht="12.75" customHeight="1" x14ac:dyDescent="0.2">
      <c r="A311" s="49">
        <v>39990</v>
      </c>
      <c r="B311" s="46" t="s">
        <v>1540</v>
      </c>
      <c r="C311" s="46" t="s">
        <v>1124</v>
      </c>
      <c r="D311" s="46" t="s">
        <v>89</v>
      </c>
      <c r="E311" s="46" t="s">
        <v>90</v>
      </c>
      <c r="F311" s="47">
        <v>37949</v>
      </c>
      <c r="G311" s="48">
        <v>2003</v>
      </c>
      <c r="H311" s="49" t="s">
        <v>642</v>
      </c>
      <c r="I311" s="49" t="str">
        <f t="shared" si="12"/>
        <v>MA</v>
      </c>
      <c r="J311" s="49" t="str">
        <f t="shared" si="13"/>
        <v>MA</v>
      </c>
      <c r="K311" s="49" t="str">
        <f t="shared" si="14"/>
        <v>Northeast</v>
      </c>
      <c r="L311" s="49" t="str">
        <f>INDEX('State '!$A$1:$C$62,MATCH($I311,'State '!$B:$B,0),3)</f>
        <v>Northeast</v>
      </c>
      <c r="M311" s="49" t="str">
        <f>INDEX('State '!$A$1:$C$62,MATCH($J311,'State '!$B:$B,0),3)</f>
        <v>Northeast</v>
      </c>
      <c r="N311" s="49"/>
      <c r="O311" s="78">
        <v>133.99</v>
      </c>
      <c r="P311" s="78">
        <v>25</v>
      </c>
      <c r="Q311" s="78">
        <v>230</v>
      </c>
      <c r="R311" s="53" t="s">
        <v>1378</v>
      </c>
      <c r="S311" s="49" t="s">
        <v>92</v>
      </c>
      <c r="T311" s="49" t="s">
        <v>93</v>
      </c>
      <c r="U311" s="49" t="s">
        <v>1541</v>
      </c>
      <c r="V311" s="49"/>
      <c r="W311" s="79"/>
      <c r="X311" s="79"/>
      <c r="Y311" s="79"/>
      <c r="Z311" s="25"/>
      <c r="AA311" s="25"/>
      <c r="AB311" s="25"/>
    </row>
    <row r="312" spans="1:28" ht="12.75" customHeight="1" x14ac:dyDescent="0.2">
      <c r="A312" s="45">
        <v>39990</v>
      </c>
      <c r="B312" s="46" t="s">
        <v>1542</v>
      </c>
      <c r="C312" s="46" t="s">
        <v>783</v>
      </c>
      <c r="D312" s="46" t="s">
        <v>89</v>
      </c>
      <c r="E312" s="46" t="s">
        <v>90</v>
      </c>
      <c r="F312" s="47">
        <v>37956</v>
      </c>
      <c r="G312" s="48">
        <v>2003</v>
      </c>
      <c r="H312" s="49" t="s">
        <v>225</v>
      </c>
      <c r="I312" s="49" t="str">
        <f t="shared" si="12"/>
        <v>CO</v>
      </c>
      <c r="J312" s="49" t="str">
        <f t="shared" si="13"/>
        <v>CO</v>
      </c>
      <c r="K312" s="49" t="str">
        <f t="shared" si="14"/>
        <v>Mountain</v>
      </c>
      <c r="L312" s="49" t="str">
        <f>INDEX('State '!$A$1:$C$62,MATCH($I312,'State '!$B:$B,0),3)</f>
        <v>Mountain</v>
      </c>
      <c r="M312" s="49" t="str">
        <f>INDEX('State '!$A$1:$C$62,MATCH($J312,'State '!$B:$B,0),3)</f>
        <v>Mountain</v>
      </c>
      <c r="N312" s="49"/>
      <c r="O312" s="78">
        <v>13.4</v>
      </c>
      <c r="P312" s="78"/>
      <c r="Q312" s="78">
        <v>42</v>
      </c>
      <c r="R312" s="53"/>
      <c r="S312" s="49" t="s">
        <v>92</v>
      </c>
      <c r="T312" s="49" t="s">
        <v>93</v>
      </c>
      <c r="U312" s="49" t="s">
        <v>1543</v>
      </c>
      <c r="V312" s="49"/>
      <c r="W312" s="79"/>
      <c r="X312" s="79"/>
      <c r="Y312" s="79"/>
      <c r="Z312" s="25"/>
      <c r="AA312" s="25"/>
      <c r="AB312" s="25"/>
    </row>
    <row r="313" spans="1:28" ht="12.75" customHeight="1" x14ac:dyDescent="0.2">
      <c r="A313" s="49">
        <v>39990</v>
      </c>
      <c r="B313" s="46" t="s">
        <v>1544</v>
      </c>
      <c r="C313" s="46" t="s">
        <v>783</v>
      </c>
      <c r="D313" s="46" t="s">
        <v>89</v>
      </c>
      <c r="E313" s="46" t="s">
        <v>90</v>
      </c>
      <c r="F313" s="47">
        <v>37956</v>
      </c>
      <c r="G313" s="48">
        <v>2003</v>
      </c>
      <c r="H313" s="49" t="s">
        <v>225</v>
      </c>
      <c r="I313" s="49" t="str">
        <f t="shared" si="12"/>
        <v>CO</v>
      </c>
      <c r="J313" s="49" t="str">
        <f t="shared" si="13"/>
        <v>CO</v>
      </c>
      <c r="K313" s="49" t="str">
        <f t="shared" si="14"/>
        <v>Mountain</v>
      </c>
      <c r="L313" s="49" t="str">
        <f>INDEX('State '!$A$1:$C$62,MATCH($I313,'State '!$B:$B,0),3)</f>
        <v>Mountain</v>
      </c>
      <c r="M313" s="49" t="str">
        <f>INDEX('State '!$A$1:$C$62,MATCH($J313,'State '!$B:$B,0),3)</f>
        <v>Mountain</v>
      </c>
      <c r="N313" s="49"/>
      <c r="O313" s="78">
        <v>9.76</v>
      </c>
      <c r="P313" s="78"/>
      <c r="Q313" s="78">
        <v>50</v>
      </c>
      <c r="R313" s="53"/>
      <c r="S313" s="49" t="s">
        <v>92</v>
      </c>
      <c r="T313" s="49" t="s">
        <v>93</v>
      </c>
      <c r="U313" s="49" t="s">
        <v>1543</v>
      </c>
      <c r="V313" s="49"/>
      <c r="W313" s="79"/>
      <c r="X313" s="79"/>
      <c r="Y313" s="79"/>
      <c r="Z313" s="25"/>
      <c r="AA313" s="25"/>
      <c r="AB313" s="25"/>
    </row>
    <row r="314" spans="1:28" ht="12.75" customHeight="1" x14ac:dyDescent="0.2">
      <c r="A314" s="49">
        <v>39990</v>
      </c>
      <c r="B314" s="46" t="s">
        <v>1545</v>
      </c>
      <c r="C314" s="46" t="s">
        <v>1064</v>
      </c>
      <c r="D314" s="46" t="s">
        <v>89</v>
      </c>
      <c r="E314" s="46" t="s">
        <v>90</v>
      </c>
      <c r="F314" s="47">
        <v>37956</v>
      </c>
      <c r="G314" s="48">
        <v>2003</v>
      </c>
      <c r="H314" s="49" t="s">
        <v>1061</v>
      </c>
      <c r="I314" s="49" t="str">
        <f t="shared" si="12"/>
        <v>AL</v>
      </c>
      <c r="J314" s="49" t="str">
        <f t="shared" si="13"/>
        <v>FL</v>
      </c>
      <c r="K314" s="49" t="str">
        <f t="shared" si="14"/>
        <v>South Central, Southeast</v>
      </c>
      <c r="L314" s="49" t="str">
        <f>INDEX('State '!$A$1:$C$62,MATCH($I314,'State '!$B:$B,0),3)</f>
        <v>South Central</v>
      </c>
      <c r="M314" s="49" t="str">
        <f>INDEX('State '!$A$1:$C$62,MATCH($J314,'State '!$B:$B,0),3)</f>
        <v>Southeast</v>
      </c>
      <c r="N314" s="49"/>
      <c r="O314" s="78">
        <v>105</v>
      </c>
      <c r="P314" s="78">
        <v>33.299999999999997</v>
      </c>
      <c r="Q314" s="78">
        <v>121</v>
      </c>
      <c r="R314" s="53">
        <v>36</v>
      </c>
      <c r="S314" s="49" t="s">
        <v>92</v>
      </c>
      <c r="T314" s="49" t="s">
        <v>93</v>
      </c>
      <c r="U314" s="49" t="s">
        <v>1546</v>
      </c>
      <c r="V314" s="49"/>
      <c r="W314" s="79"/>
      <c r="X314" s="79"/>
      <c r="Y314" s="79"/>
      <c r="Z314" s="25"/>
      <c r="AA314" s="25"/>
      <c r="AB314" s="25"/>
    </row>
    <row r="315" spans="1:28" ht="12.75" customHeight="1" x14ac:dyDescent="0.2">
      <c r="A315" s="49">
        <v>39990</v>
      </c>
      <c r="B315" s="46" t="s">
        <v>1547</v>
      </c>
      <c r="C315" s="46" t="s">
        <v>1548</v>
      </c>
      <c r="D315" s="46" t="s">
        <v>89</v>
      </c>
      <c r="E315" s="46" t="s">
        <v>90</v>
      </c>
      <c r="F315" s="47">
        <v>37956</v>
      </c>
      <c r="G315" s="53">
        <v>2003</v>
      </c>
      <c r="H315" s="49" t="s">
        <v>521</v>
      </c>
      <c r="I315" s="49" t="str">
        <f t="shared" si="12"/>
        <v>TX</v>
      </c>
      <c r="J315" s="49" t="str">
        <f t="shared" si="13"/>
        <v>MX</v>
      </c>
      <c r="K315" s="49" t="str">
        <f t="shared" si="14"/>
        <v>South Central, Mexico</v>
      </c>
      <c r="L315" s="49" t="str">
        <f>INDEX('State '!$A$1:$C$62,MATCH($I315,'State '!$B:$B,0),3)</f>
        <v>South Central</v>
      </c>
      <c r="M315" s="49" t="str">
        <f>INDEX('State '!$A$1:$C$62,MATCH($J315,'State '!$B:$B,0),3)</f>
        <v>Mexico</v>
      </c>
      <c r="N315" s="49"/>
      <c r="O315" s="78">
        <v>0.5</v>
      </c>
      <c r="P315" s="78">
        <v>6</v>
      </c>
      <c r="Q315" s="78">
        <v>320</v>
      </c>
      <c r="R315" s="53">
        <v>30</v>
      </c>
      <c r="S315" s="49" t="s">
        <v>92</v>
      </c>
      <c r="T315" s="49" t="s">
        <v>786</v>
      </c>
      <c r="U315" s="49" t="s">
        <v>144</v>
      </c>
      <c r="V315" s="49"/>
      <c r="W315" s="79"/>
      <c r="X315" s="79"/>
      <c r="Y315" s="79"/>
      <c r="Z315" s="25"/>
      <c r="AA315" s="25"/>
      <c r="AB315" s="25"/>
    </row>
    <row r="316" spans="1:28" ht="12.75" customHeight="1" x14ac:dyDescent="0.2">
      <c r="A316" s="49">
        <v>39990</v>
      </c>
      <c r="B316" s="46" t="s">
        <v>1549</v>
      </c>
      <c r="C316" s="46" t="s">
        <v>1148</v>
      </c>
      <c r="D316" s="46" t="s">
        <v>101</v>
      </c>
      <c r="E316" s="46" t="s">
        <v>90</v>
      </c>
      <c r="F316" s="47">
        <v>37956</v>
      </c>
      <c r="G316" s="53">
        <v>2003</v>
      </c>
      <c r="H316" s="49" t="s">
        <v>1550</v>
      </c>
      <c r="I316" s="49" t="str">
        <f t="shared" si="12"/>
        <v>WY</v>
      </c>
      <c r="J316" s="49" t="str">
        <f t="shared" si="13"/>
        <v>ND</v>
      </c>
      <c r="K316" s="49" t="str">
        <f t="shared" si="14"/>
        <v>Mountain</v>
      </c>
      <c r="L316" s="49" t="str">
        <f>INDEX('State '!$A$1:$C$62,MATCH($I316,'State '!$B:$B,0),3)</f>
        <v>Mountain</v>
      </c>
      <c r="M316" s="49" t="str">
        <f>INDEX('State '!$A$1:$C$62,MATCH($J316,'State '!$B:$B,0),3)</f>
        <v>Mountain</v>
      </c>
      <c r="N316" s="49"/>
      <c r="O316" s="78">
        <v>78.989999999999995</v>
      </c>
      <c r="P316" s="78">
        <v>253</v>
      </c>
      <c r="Q316" s="78">
        <v>80</v>
      </c>
      <c r="R316" s="53" t="s">
        <v>967</v>
      </c>
      <c r="S316" s="49" t="s">
        <v>92</v>
      </c>
      <c r="T316" s="49" t="s">
        <v>93</v>
      </c>
      <c r="U316" s="49" t="s">
        <v>1551</v>
      </c>
      <c r="V316" s="49"/>
      <c r="W316" s="79"/>
      <c r="X316" s="79"/>
      <c r="Y316" s="79"/>
      <c r="Z316" s="25"/>
      <c r="AA316" s="25"/>
      <c r="AB316" s="25"/>
    </row>
    <row r="317" spans="1:28" ht="12.75" customHeight="1" x14ac:dyDescent="0.2">
      <c r="A317" s="49">
        <v>39990</v>
      </c>
      <c r="B317" s="46" t="s">
        <v>1552</v>
      </c>
      <c r="C317" s="46" t="s">
        <v>1553</v>
      </c>
      <c r="D317" s="46" t="s">
        <v>161</v>
      </c>
      <c r="E317" s="46" t="s">
        <v>90</v>
      </c>
      <c r="F317" s="47">
        <v>37956</v>
      </c>
      <c r="G317" s="53">
        <v>2003</v>
      </c>
      <c r="H317" s="49" t="s">
        <v>1554</v>
      </c>
      <c r="I317" s="49" t="str">
        <f t="shared" si="12"/>
        <v>WI</v>
      </c>
      <c r="J317" s="49" t="str">
        <f t="shared" si="13"/>
        <v>WI</v>
      </c>
      <c r="K317" s="49" t="str">
        <f t="shared" si="14"/>
        <v>Midwest</v>
      </c>
      <c r="L317" s="49" t="str">
        <f>INDEX('State '!$A$1:$C$62,MATCH($I317,'State '!$B:$B,0),3)</f>
        <v>Midwest</v>
      </c>
      <c r="M317" s="49" t="str">
        <f>INDEX('State '!$A$1:$C$62,MATCH($J317,'State '!$B:$B,0),3)</f>
        <v>Midwest</v>
      </c>
      <c r="N317" s="49"/>
      <c r="O317" s="78">
        <v>97</v>
      </c>
      <c r="P317" s="78">
        <v>35</v>
      </c>
      <c r="Q317" s="78">
        <v>515</v>
      </c>
      <c r="R317" s="53">
        <v>30</v>
      </c>
      <c r="S317" s="49" t="s">
        <v>105</v>
      </c>
      <c r="T317" s="49" t="s">
        <v>786</v>
      </c>
      <c r="U317" s="49" t="s">
        <v>144</v>
      </c>
      <c r="V317" s="49"/>
      <c r="W317" s="79"/>
      <c r="X317" s="79"/>
      <c r="Y317" s="79"/>
      <c r="Z317" s="25"/>
      <c r="AA317" s="25"/>
      <c r="AB317" s="25"/>
    </row>
    <row r="318" spans="1:28" ht="12.75" customHeight="1" x14ac:dyDescent="0.2">
      <c r="A318" s="49">
        <v>39990</v>
      </c>
      <c r="B318" s="55" t="s">
        <v>1555</v>
      </c>
      <c r="C318" s="55" t="s">
        <v>282</v>
      </c>
      <c r="D318" s="55" t="s">
        <v>161</v>
      </c>
      <c r="E318" s="46" t="s">
        <v>90</v>
      </c>
      <c r="F318" s="47">
        <v>37965</v>
      </c>
      <c r="G318" s="48">
        <v>2003</v>
      </c>
      <c r="H318" s="49" t="s">
        <v>1556</v>
      </c>
      <c r="I318" s="49" t="str">
        <f t="shared" si="12"/>
        <v>PA</v>
      </c>
      <c r="J318" s="49" t="str">
        <f t="shared" si="13"/>
        <v>MD</v>
      </c>
      <c r="K318" s="49" t="str">
        <f t="shared" si="14"/>
        <v>Northeast</v>
      </c>
      <c r="L318" s="49" t="str">
        <f>INDEX('State '!$A$1:$C$62,MATCH($I318,'State '!$B:$B,0),3)</f>
        <v>Northeast</v>
      </c>
      <c r="M318" s="49" t="str">
        <f>INDEX('State '!$A$1:$C$62,MATCH($J318,'State '!$B:$B,0),3)</f>
        <v>Northeast</v>
      </c>
      <c r="N318" s="49"/>
      <c r="O318" s="78">
        <v>29.2</v>
      </c>
      <c r="P318" s="78">
        <v>9.3000000000000007</v>
      </c>
      <c r="Q318" s="53">
        <v>263</v>
      </c>
      <c r="R318" s="53" t="s">
        <v>1557</v>
      </c>
      <c r="S318" s="49" t="s">
        <v>92</v>
      </c>
      <c r="T318" s="49" t="s">
        <v>93</v>
      </c>
      <c r="U318" s="49" t="s">
        <v>1558</v>
      </c>
      <c r="V318" s="49"/>
      <c r="W318" s="79"/>
      <c r="X318" s="79"/>
      <c r="Y318" s="79"/>
      <c r="Z318" s="25"/>
      <c r="AA318" s="25"/>
      <c r="AB318" s="25"/>
    </row>
    <row r="319" spans="1:28" ht="12.75" customHeight="1" x14ac:dyDescent="0.2">
      <c r="A319" s="49">
        <v>39990</v>
      </c>
      <c r="B319" s="46" t="s">
        <v>1559</v>
      </c>
      <c r="C319" s="46" t="s">
        <v>1140</v>
      </c>
      <c r="D319" s="46" t="s">
        <v>161</v>
      </c>
      <c r="E319" s="46" t="s">
        <v>90</v>
      </c>
      <c r="F319" s="47">
        <v>37967</v>
      </c>
      <c r="G319" s="53">
        <v>2003</v>
      </c>
      <c r="H319" s="49" t="s">
        <v>1141</v>
      </c>
      <c r="I319" s="49" t="str">
        <f t="shared" si="12"/>
        <v>OR</v>
      </c>
      <c r="J319" s="49" t="str">
        <f t="shared" si="13"/>
        <v>OR</v>
      </c>
      <c r="K319" s="49" t="str">
        <f t="shared" si="14"/>
        <v>Pacific</v>
      </c>
      <c r="L319" s="49" t="str">
        <f>INDEX('State '!$A$1:$C$62,MATCH($I319,'State '!$B:$B,0),3)</f>
        <v>Pacific</v>
      </c>
      <c r="M319" s="49" t="str">
        <f>INDEX('State '!$A$1:$C$62,MATCH($J319,'State '!$B:$B,0),3)</f>
        <v>Pacific</v>
      </c>
      <c r="N319" s="49"/>
      <c r="O319" s="78">
        <v>19</v>
      </c>
      <c r="P319" s="78">
        <v>11.7</v>
      </c>
      <c r="Q319" s="78">
        <v>320</v>
      </c>
      <c r="R319" s="53">
        <v>24</v>
      </c>
      <c r="S319" s="49" t="s">
        <v>105</v>
      </c>
      <c r="T319" s="49" t="s">
        <v>786</v>
      </c>
      <c r="U319" s="49" t="s">
        <v>144</v>
      </c>
      <c r="V319" s="49"/>
      <c r="W319" s="79"/>
      <c r="X319" s="79"/>
      <c r="Y319" s="79"/>
      <c r="Z319" s="25"/>
      <c r="AA319" s="25"/>
      <c r="AB319" s="25"/>
    </row>
    <row r="320" spans="1:28" ht="12.75" customHeight="1" x14ac:dyDescent="0.2">
      <c r="A320" s="49">
        <v>39990</v>
      </c>
      <c r="B320" s="46" t="s">
        <v>1560</v>
      </c>
      <c r="C320" s="46" t="s">
        <v>1136</v>
      </c>
      <c r="D320" s="46" t="s">
        <v>89</v>
      </c>
      <c r="E320" s="46" t="s">
        <v>90</v>
      </c>
      <c r="F320" s="47">
        <v>37970</v>
      </c>
      <c r="G320" s="53">
        <v>2003</v>
      </c>
      <c r="H320" s="49" t="s">
        <v>225</v>
      </c>
      <c r="I320" s="49" t="str">
        <f t="shared" si="12"/>
        <v>CO</v>
      </c>
      <c r="J320" s="49" t="str">
        <f t="shared" si="13"/>
        <v>CO</v>
      </c>
      <c r="K320" s="49" t="str">
        <f t="shared" si="14"/>
        <v>Mountain</v>
      </c>
      <c r="L320" s="49" t="str">
        <f>INDEX('State '!$A$1:$C$62,MATCH($I320,'State '!$B:$B,0),3)</f>
        <v>Mountain</v>
      </c>
      <c r="M320" s="49" t="str">
        <f>INDEX('State '!$A$1:$C$62,MATCH($J320,'State '!$B:$B,0),3)</f>
        <v>Mountain</v>
      </c>
      <c r="N320" s="49"/>
      <c r="O320" s="78">
        <v>16.899999999999999</v>
      </c>
      <c r="P320" s="78">
        <v>6.9</v>
      </c>
      <c r="Q320" s="78"/>
      <c r="R320" s="53">
        <v>26</v>
      </c>
      <c r="S320" s="49" t="s">
        <v>92</v>
      </c>
      <c r="T320" s="49" t="s">
        <v>93</v>
      </c>
      <c r="U320" s="49" t="s">
        <v>1561</v>
      </c>
      <c r="V320" s="49"/>
      <c r="W320" s="79"/>
      <c r="X320" s="79"/>
      <c r="Y320" s="79"/>
      <c r="Z320" s="25"/>
      <c r="AA320" s="25"/>
      <c r="AB320" s="25"/>
    </row>
    <row r="321" spans="1:28" ht="25.5" customHeight="1" x14ac:dyDescent="0.2">
      <c r="A321" s="49">
        <v>39990</v>
      </c>
      <c r="B321" s="46" t="s">
        <v>1562</v>
      </c>
      <c r="C321" s="46" t="s">
        <v>553</v>
      </c>
      <c r="D321" s="46" t="s">
        <v>89</v>
      </c>
      <c r="E321" s="46" t="s">
        <v>90</v>
      </c>
      <c r="F321" s="47">
        <v>38018</v>
      </c>
      <c r="G321" s="53">
        <v>2004</v>
      </c>
      <c r="H321" s="49" t="s">
        <v>1563</v>
      </c>
      <c r="I321" s="49" t="str">
        <f t="shared" si="12"/>
        <v>AL</v>
      </c>
      <c r="J321" s="49" t="str">
        <f t="shared" si="13"/>
        <v>VA</v>
      </c>
      <c r="K321" s="49" t="str">
        <f t="shared" si="14"/>
        <v>South Central, Southeast, Northeast</v>
      </c>
      <c r="L321" s="49" t="str">
        <f>INDEX('State '!$A$1:$C$62,MATCH($I321,'State '!$B:$B,0),3)</f>
        <v>South Central</v>
      </c>
      <c r="M321" s="49" t="str">
        <f>INDEX('State '!$A$1:$C$62,MATCH($J321,'State '!$B:$B,0),3)</f>
        <v>Northeast</v>
      </c>
      <c r="N321" s="49" t="s">
        <v>824</v>
      </c>
      <c r="O321" s="78">
        <v>24.82</v>
      </c>
      <c r="P321" s="78">
        <v>25.86</v>
      </c>
      <c r="Q321" s="78">
        <v>53</v>
      </c>
      <c r="R321" s="53">
        <v>42</v>
      </c>
      <c r="S321" s="49" t="s">
        <v>92</v>
      </c>
      <c r="T321" s="49" t="s">
        <v>93</v>
      </c>
      <c r="U321" s="49" t="s">
        <v>1480</v>
      </c>
      <c r="V321" s="49"/>
      <c r="W321" s="79"/>
      <c r="X321" s="79"/>
      <c r="Y321" s="79"/>
      <c r="Z321" s="25"/>
      <c r="AA321" s="25"/>
      <c r="AB321" s="25"/>
    </row>
    <row r="322" spans="1:28" ht="12.75" customHeight="1" x14ac:dyDescent="0.2">
      <c r="A322" s="49">
        <v>39990</v>
      </c>
      <c r="B322" s="46" t="s">
        <v>1564</v>
      </c>
      <c r="C322" s="46" t="s">
        <v>367</v>
      </c>
      <c r="D322" s="46" t="s">
        <v>161</v>
      </c>
      <c r="E322" s="46" t="s">
        <v>90</v>
      </c>
      <c r="F322" s="47">
        <v>38022</v>
      </c>
      <c r="G322" s="48">
        <v>2004</v>
      </c>
      <c r="H322" s="49" t="s">
        <v>1565</v>
      </c>
      <c r="I322" s="49" t="str">
        <f t="shared" si="12"/>
        <v>ON</v>
      </c>
      <c r="J322" s="49" t="str">
        <f t="shared" si="13"/>
        <v>NY</v>
      </c>
      <c r="K322" s="49" t="str">
        <f t="shared" si="14"/>
        <v>Canada, Northeast</v>
      </c>
      <c r="L322" s="49" t="str">
        <f>INDEX('State '!$A$1:$C$62,MATCH($I322,'State '!$B:$B,0),3)</f>
        <v>Canada</v>
      </c>
      <c r="M322" s="49" t="str">
        <f>INDEX('State '!$A$1:$C$62,MATCH($J322,'State '!$B:$B,0),3)</f>
        <v>Northeast</v>
      </c>
      <c r="N322" s="49"/>
      <c r="O322" s="78">
        <v>334</v>
      </c>
      <c r="P322" s="78">
        <v>36.5</v>
      </c>
      <c r="Q322" s="78">
        <v>230</v>
      </c>
      <c r="R322" s="53">
        <v>24</v>
      </c>
      <c r="S322" s="49" t="s">
        <v>92</v>
      </c>
      <c r="T322" s="49" t="s">
        <v>93</v>
      </c>
      <c r="U322" s="49" t="s">
        <v>1566</v>
      </c>
      <c r="V322" s="49"/>
      <c r="W322" s="79"/>
      <c r="X322" s="79"/>
      <c r="Y322" s="79"/>
      <c r="Z322" s="25"/>
      <c r="AA322" s="25"/>
      <c r="AB322" s="25"/>
    </row>
    <row r="323" spans="1:28" ht="12.75" customHeight="1" x14ac:dyDescent="0.2">
      <c r="A323" s="49">
        <v>39990</v>
      </c>
      <c r="B323" s="46" t="s">
        <v>1567</v>
      </c>
      <c r="C323" s="46" t="s">
        <v>854</v>
      </c>
      <c r="D323" s="46" t="s">
        <v>89</v>
      </c>
      <c r="E323" s="46" t="s">
        <v>90</v>
      </c>
      <c r="F323" s="47">
        <v>38078</v>
      </c>
      <c r="G323" s="48">
        <v>2004</v>
      </c>
      <c r="H323" s="49" t="s">
        <v>840</v>
      </c>
      <c r="I323" s="49" t="str">
        <f t="shared" ref="I323:I386" si="15">LEFT($H323,2)</f>
        <v>CO</v>
      </c>
      <c r="J323" s="49" t="str">
        <f t="shared" ref="J323:J386" si="16">RIGHT($H323,2)</f>
        <v>NM</v>
      </c>
      <c r="K323" s="49" t="str">
        <f t="shared" ref="K323:K386" si="17">IF($L323=$M323,L323,CONCATENATE($L323,", ",IF(ISBLANK(N323),"",CONCATENATE(N323,", ")),$M323))</f>
        <v>Mountain</v>
      </c>
      <c r="L323" s="49" t="str">
        <f>INDEX('State '!$A$1:$C$62,MATCH($I323,'State '!$B:$B,0),3)</f>
        <v>Mountain</v>
      </c>
      <c r="M323" s="49" t="str">
        <f>INDEX('State '!$A$1:$C$62,MATCH($J323,'State '!$B:$B,0),3)</f>
        <v>Mountain</v>
      </c>
      <c r="N323" s="49"/>
      <c r="O323" s="78">
        <v>7.3</v>
      </c>
      <c r="P323" s="78"/>
      <c r="Q323" s="78">
        <v>140</v>
      </c>
      <c r="R323" s="53"/>
      <c r="S323" s="49" t="s">
        <v>92</v>
      </c>
      <c r="T323" s="49" t="s">
        <v>93</v>
      </c>
      <c r="U323" s="49" t="s">
        <v>1568</v>
      </c>
      <c r="V323" s="49"/>
      <c r="W323" s="79"/>
      <c r="X323" s="79"/>
      <c r="Y323" s="79"/>
      <c r="Z323" s="25"/>
      <c r="AA323" s="25"/>
      <c r="AB323" s="25"/>
    </row>
    <row r="324" spans="1:28" ht="12.75" customHeight="1" x14ac:dyDescent="0.2">
      <c r="A324" s="49">
        <v>39990</v>
      </c>
      <c r="B324" s="46" t="s">
        <v>1569</v>
      </c>
      <c r="C324" s="46" t="s">
        <v>1570</v>
      </c>
      <c r="D324" s="46" t="s">
        <v>161</v>
      </c>
      <c r="E324" s="46" t="s">
        <v>90</v>
      </c>
      <c r="F324" s="47">
        <v>38078</v>
      </c>
      <c r="G324" s="48">
        <v>2004</v>
      </c>
      <c r="H324" s="49" t="s">
        <v>656</v>
      </c>
      <c r="I324" s="49" t="str">
        <f t="shared" si="15"/>
        <v>NM</v>
      </c>
      <c r="J324" s="49" t="str">
        <f t="shared" si="16"/>
        <v>NM</v>
      </c>
      <c r="K324" s="49" t="str">
        <f t="shared" si="17"/>
        <v>Mountain</v>
      </c>
      <c r="L324" s="49" t="str">
        <f>INDEX('State '!$A$1:$C$62,MATCH($I324,'State '!$B:$B,0),3)</f>
        <v>Mountain</v>
      </c>
      <c r="M324" s="49" t="str">
        <f>INDEX('State '!$A$1:$C$62,MATCH($J324,'State '!$B:$B,0),3)</f>
        <v>Mountain</v>
      </c>
      <c r="N324" s="49"/>
      <c r="O324" s="78">
        <v>0.56000000000000005</v>
      </c>
      <c r="P324" s="78">
        <v>2.4</v>
      </c>
      <c r="Q324" s="78">
        <v>124</v>
      </c>
      <c r="R324" s="53">
        <v>12</v>
      </c>
      <c r="S324" s="49" t="s">
        <v>92</v>
      </c>
      <c r="T324" s="49" t="s">
        <v>93</v>
      </c>
      <c r="U324" s="49" t="s">
        <v>1571</v>
      </c>
      <c r="V324" s="49"/>
      <c r="W324" s="79"/>
      <c r="X324" s="79"/>
      <c r="Y324" s="79"/>
      <c r="Z324" s="25"/>
      <c r="AA324" s="25"/>
      <c r="AB324" s="25"/>
    </row>
    <row r="325" spans="1:28" ht="25.5" customHeight="1" x14ac:dyDescent="0.2">
      <c r="A325" s="49">
        <v>39990</v>
      </c>
      <c r="B325" s="46" t="s">
        <v>1572</v>
      </c>
      <c r="C325" s="46" t="s">
        <v>854</v>
      </c>
      <c r="D325" s="46" t="s">
        <v>89</v>
      </c>
      <c r="E325" s="46" t="s">
        <v>90</v>
      </c>
      <c r="F325" s="47">
        <v>38108</v>
      </c>
      <c r="G325" s="48">
        <v>2004</v>
      </c>
      <c r="H325" s="49" t="s">
        <v>1455</v>
      </c>
      <c r="I325" s="49" t="str">
        <f t="shared" si="15"/>
        <v>TX</v>
      </c>
      <c r="J325" s="49" t="str">
        <f t="shared" si="16"/>
        <v>CA</v>
      </c>
      <c r="K325" s="49" t="str">
        <f t="shared" si="17"/>
        <v>South Central, Mountain, Pacific</v>
      </c>
      <c r="L325" s="49" t="str">
        <f>INDEX('State '!$A$1:$C$62,MATCH($I325,'State '!$B:$B,0),3)</f>
        <v>South Central</v>
      </c>
      <c r="M325" s="49" t="str">
        <f>INDEX('State '!$A$1:$C$62,MATCH($J325,'State '!$B:$B,0),3)</f>
        <v>Pacific</v>
      </c>
      <c r="N325" s="49" t="s">
        <v>831</v>
      </c>
      <c r="O325" s="78">
        <v>110</v>
      </c>
      <c r="P325" s="78"/>
      <c r="Q325" s="78">
        <v>220</v>
      </c>
      <c r="R325" s="53">
        <v>30</v>
      </c>
      <c r="S325" s="49" t="s">
        <v>92</v>
      </c>
      <c r="T325" s="49" t="s">
        <v>93</v>
      </c>
      <c r="U325" s="49" t="s">
        <v>1573</v>
      </c>
      <c r="V325" s="49"/>
      <c r="W325" s="79"/>
      <c r="X325" s="79"/>
      <c r="Y325" s="79"/>
      <c r="Z325" s="25"/>
      <c r="AA325" s="25"/>
      <c r="AB325" s="25"/>
    </row>
    <row r="326" spans="1:28" ht="25.5" customHeight="1" x14ac:dyDescent="0.2">
      <c r="A326" s="49">
        <v>39990</v>
      </c>
      <c r="B326" s="46" t="s">
        <v>1574</v>
      </c>
      <c r="C326" s="46" t="s">
        <v>854</v>
      </c>
      <c r="D326" s="46" t="s">
        <v>89</v>
      </c>
      <c r="E326" s="46" t="s">
        <v>90</v>
      </c>
      <c r="F326" s="47">
        <v>38108</v>
      </c>
      <c r="G326" s="48">
        <v>2004</v>
      </c>
      <c r="H326" s="49" t="s">
        <v>1455</v>
      </c>
      <c r="I326" s="49" t="str">
        <f t="shared" si="15"/>
        <v>TX</v>
      </c>
      <c r="J326" s="49" t="str">
        <f t="shared" si="16"/>
        <v>CA</v>
      </c>
      <c r="K326" s="49" t="str">
        <f t="shared" si="17"/>
        <v>South Central, Mountain, Pacific</v>
      </c>
      <c r="L326" s="49" t="str">
        <f>INDEX('State '!$A$1:$C$62,MATCH($I326,'State '!$B:$B,0),3)</f>
        <v>South Central</v>
      </c>
      <c r="M326" s="49" t="str">
        <f>INDEX('State '!$A$1:$C$62,MATCH($J326,'State '!$B:$B,0),3)</f>
        <v>Pacific</v>
      </c>
      <c r="N326" s="49" t="s">
        <v>831</v>
      </c>
      <c r="O326" s="78">
        <v>63</v>
      </c>
      <c r="P326" s="78"/>
      <c r="Q326" s="78">
        <v>100</v>
      </c>
      <c r="R326" s="53">
        <v>30</v>
      </c>
      <c r="S326" s="49" t="s">
        <v>92</v>
      </c>
      <c r="T326" s="49" t="s">
        <v>93</v>
      </c>
      <c r="U326" s="49" t="s">
        <v>1573</v>
      </c>
      <c r="V326" s="49"/>
      <c r="W326" s="79"/>
      <c r="X326" s="79"/>
      <c r="Y326" s="79"/>
      <c r="Z326" s="25"/>
      <c r="AA326" s="25"/>
      <c r="AB326" s="25"/>
    </row>
    <row r="327" spans="1:28" ht="12.75" customHeight="1" x14ac:dyDescent="0.2">
      <c r="A327" s="49">
        <v>39990</v>
      </c>
      <c r="B327" s="46" t="s">
        <v>1575</v>
      </c>
      <c r="C327" s="46" t="s">
        <v>920</v>
      </c>
      <c r="D327" s="46" t="s">
        <v>89</v>
      </c>
      <c r="E327" s="46" t="s">
        <v>90</v>
      </c>
      <c r="F327" s="47">
        <v>38108</v>
      </c>
      <c r="G327" s="53">
        <v>2004</v>
      </c>
      <c r="H327" s="49" t="s">
        <v>91</v>
      </c>
      <c r="I327" s="49" t="str">
        <f t="shared" si="15"/>
        <v>AL</v>
      </c>
      <c r="J327" s="49" t="str">
        <f t="shared" si="16"/>
        <v>GA</v>
      </c>
      <c r="K327" s="49" t="str">
        <f t="shared" si="17"/>
        <v>South Central, Southeast</v>
      </c>
      <c r="L327" s="49" t="str">
        <f>INDEX('State '!$A$1:$C$62,MATCH($I327,'State '!$B:$B,0),3)</f>
        <v>South Central</v>
      </c>
      <c r="M327" s="49" t="str">
        <f>INDEX('State '!$A$1:$C$62,MATCH($J327,'State '!$B:$B,0),3)</f>
        <v>Southeast</v>
      </c>
      <c r="N327" s="49"/>
      <c r="O327" s="78">
        <v>95</v>
      </c>
      <c r="P327" s="78">
        <v>46.4</v>
      </c>
      <c r="Q327" s="78">
        <v>138</v>
      </c>
      <c r="R327" s="53">
        <v>20</v>
      </c>
      <c r="S327" s="49" t="s">
        <v>92</v>
      </c>
      <c r="T327" s="49" t="s">
        <v>93</v>
      </c>
      <c r="U327" s="49" t="s">
        <v>1461</v>
      </c>
      <c r="V327" s="49"/>
      <c r="W327" s="79"/>
      <c r="X327" s="79"/>
      <c r="Y327" s="79"/>
      <c r="Z327" s="25"/>
      <c r="AA327" s="25"/>
      <c r="AB327" s="25"/>
    </row>
    <row r="328" spans="1:28" ht="12.75" customHeight="1" x14ac:dyDescent="0.2">
      <c r="A328" s="49">
        <v>39990</v>
      </c>
      <c r="B328" s="46" t="s">
        <v>1576</v>
      </c>
      <c r="C328" s="46" t="s">
        <v>865</v>
      </c>
      <c r="D328" s="46" t="s">
        <v>89</v>
      </c>
      <c r="E328" s="46" t="s">
        <v>90</v>
      </c>
      <c r="F328" s="47">
        <v>38139</v>
      </c>
      <c r="G328" s="48">
        <v>2004</v>
      </c>
      <c r="H328" s="49" t="s">
        <v>1577</v>
      </c>
      <c r="I328" s="49" t="str">
        <f t="shared" si="15"/>
        <v>CO</v>
      </c>
      <c r="J328" s="49" t="str">
        <f t="shared" si="16"/>
        <v>NE</v>
      </c>
      <c r="K328" s="49" t="str">
        <f t="shared" si="17"/>
        <v>Mountain</v>
      </c>
      <c r="L328" s="49" t="str">
        <f>INDEX('State '!$A$1:$C$62,MATCH($I328,'State '!$B:$B,0),3)</f>
        <v>Mountain</v>
      </c>
      <c r="M328" s="49" t="str">
        <f>INDEX('State '!$A$1:$C$62,MATCH($J328,'State '!$B:$B,0),3)</f>
        <v>Mountain</v>
      </c>
      <c r="N328" s="49"/>
      <c r="O328" s="78">
        <v>26.9</v>
      </c>
      <c r="P328" s="78"/>
      <c r="Q328" s="78">
        <v>62</v>
      </c>
      <c r="R328" s="53" t="s">
        <v>1578</v>
      </c>
      <c r="S328" s="49" t="s">
        <v>92</v>
      </c>
      <c r="T328" s="49" t="s">
        <v>93</v>
      </c>
      <c r="U328" s="49" t="s">
        <v>1579</v>
      </c>
      <c r="V328" s="49"/>
      <c r="W328" s="79"/>
      <c r="X328" s="79"/>
      <c r="Y328" s="79"/>
      <c r="Z328" s="25"/>
      <c r="AA328" s="25"/>
      <c r="AB328" s="25"/>
    </row>
    <row r="329" spans="1:28" ht="12.75" customHeight="1" x14ac:dyDescent="0.2">
      <c r="A329" s="49">
        <v>39990</v>
      </c>
      <c r="B329" s="46" t="s">
        <v>1580</v>
      </c>
      <c r="C329" s="46" t="s">
        <v>1581</v>
      </c>
      <c r="D329" s="46" t="s">
        <v>161</v>
      </c>
      <c r="E329" s="46" t="s">
        <v>90</v>
      </c>
      <c r="F329" s="47">
        <v>38162</v>
      </c>
      <c r="G329" s="48">
        <v>2004</v>
      </c>
      <c r="H329" s="49" t="s">
        <v>225</v>
      </c>
      <c r="I329" s="49" t="str">
        <f t="shared" si="15"/>
        <v>CO</v>
      </c>
      <c r="J329" s="49" t="str">
        <f t="shared" si="16"/>
        <v>CO</v>
      </c>
      <c r="K329" s="49" t="str">
        <f t="shared" si="17"/>
        <v>Mountain</v>
      </c>
      <c r="L329" s="49" t="str">
        <f>INDEX('State '!$A$1:$C$62,MATCH($I329,'State '!$B:$B,0),3)</f>
        <v>Mountain</v>
      </c>
      <c r="M329" s="49" t="str">
        <f>INDEX('State '!$A$1:$C$62,MATCH($J329,'State '!$B:$B,0),3)</f>
        <v>Mountain</v>
      </c>
      <c r="N329" s="49"/>
      <c r="O329" s="78">
        <v>20</v>
      </c>
      <c r="P329" s="78">
        <v>58</v>
      </c>
      <c r="Q329" s="78">
        <v>14</v>
      </c>
      <c r="R329" s="53" t="s">
        <v>1582</v>
      </c>
      <c r="S329" s="49" t="s">
        <v>105</v>
      </c>
      <c r="T329" s="49" t="s">
        <v>786</v>
      </c>
      <c r="U329" s="49" t="s">
        <v>144</v>
      </c>
      <c r="V329" s="49"/>
      <c r="W329" s="79"/>
      <c r="X329" s="79"/>
      <c r="Y329" s="79"/>
      <c r="Z329" s="25"/>
      <c r="AA329" s="25"/>
      <c r="AB329" s="25"/>
    </row>
    <row r="330" spans="1:28" ht="12.75" customHeight="1" x14ac:dyDescent="0.2">
      <c r="A330" s="49">
        <v>39990</v>
      </c>
      <c r="B330" s="46" t="s">
        <v>1583</v>
      </c>
      <c r="C330" s="46" t="s">
        <v>339</v>
      </c>
      <c r="D330" s="46" t="s">
        <v>866</v>
      </c>
      <c r="E330" s="46" t="s">
        <v>90</v>
      </c>
      <c r="F330" s="47">
        <v>38181</v>
      </c>
      <c r="G330" s="48">
        <v>2004</v>
      </c>
      <c r="H330" s="49" t="s">
        <v>121</v>
      </c>
      <c r="I330" s="49" t="str">
        <f t="shared" si="15"/>
        <v>TX</v>
      </c>
      <c r="J330" s="49" t="str">
        <f t="shared" si="16"/>
        <v>TX</v>
      </c>
      <c r="K330" s="49" t="str">
        <f t="shared" si="17"/>
        <v>South Central</v>
      </c>
      <c r="L330" s="49" t="str">
        <f>INDEX('State '!$A$1:$C$62,MATCH($I330,'State '!$B:$B,0),3)</f>
        <v>South Central</v>
      </c>
      <c r="M330" s="49" t="str">
        <f>INDEX('State '!$A$1:$C$62,MATCH($J330,'State '!$B:$B,0),3)</f>
        <v>South Central</v>
      </c>
      <c r="N330" s="49"/>
      <c r="O330" s="78">
        <v>30</v>
      </c>
      <c r="P330" s="78">
        <v>177</v>
      </c>
      <c r="Q330" s="78">
        <v>170</v>
      </c>
      <c r="R330" s="53">
        <v>24</v>
      </c>
      <c r="S330" s="49" t="s">
        <v>105</v>
      </c>
      <c r="T330" s="49" t="s">
        <v>786</v>
      </c>
      <c r="U330" s="49" t="s">
        <v>144</v>
      </c>
      <c r="V330" s="49"/>
      <c r="W330" s="79"/>
      <c r="X330" s="79"/>
      <c r="Y330" s="79"/>
      <c r="Z330" s="25"/>
      <c r="AA330" s="25"/>
      <c r="AB330" s="25"/>
    </row>
    <row r="331" spans="1:28" ht="12.75" customHeight="1" x14ac:dyDescent="0.2">
      <c r="A331" s="49">
        <v>39990</v>
      </c>
      <c r="B331" s="46" t="s">
        <v>1584</v>
      </c>
      <c r="C331" s="46" t="s">
        <v>1585</v>
      </c>
      <c r="D331" s="46" t="s">
        <v>101</v>
      </c>
      <c r="E331" s="46" t="s">
        <v>90</v>
      </c>
      <c r="F331" s="47">
        <v>38189</v>
      </c>
      <c r="G331" s="48">
        <v>2004</v>
      </c>
      <c r="H331" s="49" t="s">
        <v>121</v>
      </c>
      <c r="I331" s="49" t="str">
        <f t="shared" si="15"/>
        <v>TX</v>
      </c>
      <c r="J331" s="49" t="str">
        <f t="shared" si="16"/>
        <v>TX</v>
      </c>
      <c r="K331" s="49" t="str">
        <f t="shared" si="17"/>
        <v>South Central</v>
      </c>
      <c r="L331" s="49" t="str">
        <f>INDEX('State '!$A$1:$C$62,MATCH($I331,'State '!$B:$B,0),3)</f>
        <v>South Central</v>
      </c>
      <c r="M331" s="49" t="str">
        <f>INDEX('State '!$A$1:$C$62,MATCH($J331,'State '!$B:$B,0),3)</f>
        <v>South Central</v>
      </c>
      <c r="N331" s="49"/>
      <c r="O331" s="78">
        <v>40</v>
      </c>
      <c r="P331" s="78">
        <v>78</v>
      </c>
      <c r="Q331" s="78">
        <v>500</v>
      </c>
      <c r="R331" s="53">
        <v>36</v>
      </c>
      <c r="S331" s="49" t="s">
        <v>105</v>
      </c>
      <c r="T331" s="49" t="s">
        <v>786</v>
      </c>
      <c r="U331" s="49" t="s">
        <v>144</v>
      </c>
      <c r="V331" s="49"/>
      <c r="W331" s="79"/>
      <c r="X331" s="79"/>
      <c r="Y331" s="79"/>
      <c r="Z331" s="25"/>
      <c r="AA331" s="25"/>
      <c r="AB331" s="25"/>
    </row>
    <row r="332" spans="1:28" ht="12.75" customHeight="1" x14ac:dyDescent="0.2">
      <c r="A332" s="49">
        <v>39990</v>
      </c>
      <c r="B332" s="46" t="s">
        <v>1586</v>
      </c>
      <c r="C332" s="46" t="s">
        <v>1587</v>
      </c>
      <c r="D332" s="46" t="s">
        <v>161</v>
      </c>
      <c r="E332" s="46" t="s">
        <v>90</v>
      </c>
      <c r="F332" s="47">
        <v>38200</v>
      </c>
      <c r="G332" s="53">
        <v>2004</v>
      </c>
      <c r="H332" s="49" t="s">
        <v>855</v>
      </c>
      <c r="I332" s="49" t="str">
        <f t="shared" si="15"/>
        <v>AZ</v>
      </c>
      <c r="J332" s="49" t="str">
        <f t="shared" si="16"/>
        <v>AZ</v>
      </c>
      <c r="K332" s="49" t="str">
        <f t="shared" si="17"/>
        <v>Mountain</v>
      </c>
      <c r="L332" s="49" t="str">
        <f>INDEX('State '!$A$1:$C$62,MATCH($I332,'State '!$B:$B,0),3)</f>
        <v>Mountain</v>
      </c>
      <c r="M332" s="49" t="str">
        <f>INDEX('State '!$A$1:$C$62,MATCH($J332,'State '!$B:$B,0),3)</f>
        <v>Mountain</v>
      </c>
      <c r="N332" s="49"/>
      <c r="O332" s="78">
        <v>31</v>
      </c>
      <c r="P332" s="78">
        <v>36</v>
      </c>
      <c r="Q332" s="78">
        <v>200</v>
      </c>
      <c r="R332" s="53">
        <v>24</v>
      </c>
      <c r="S332" s="49" t="s">
        <v>105</v>
      </c>
      <c r="T332" s="49" t="s">
        <v>786</v>
      </c>
      <c r="U332" s="49" t="s">
        <v>144</v>
      </c>
      <c r="V332" s="49"/>
      <c r="W332" s="79"/>
      <c r="X332" s="79"/>
      <c r="Y332" s="79"/>
      <c r="Z332" s="25"/>
      <c r="AA332" s="25"/>
      <c r="AB332" s="25"/>
    </row>
    <row r="333" spans="1:28" ht="12.75" customHeight="1" x14ac:dyDescent="0.2">
      <c r="A333" s="49">
        <v>39990</v>
      </c>
      <c r="B333" s="46" t="s">
        <v>1588</v>
      </c>
      <c r="C333" s="46" t="s">
        <v>839</v>
      </c>
      <c r="D333" s="46" t="s">
        <v>89</v>
      </c>
      <c r="E333" s="46" t="s">
        <v>90</v>
      </c>
      <c r="F333" s="47">
        <v>38231</v>
      </c>
      <c r="G333" s="53">
        <v>2004</v>
      </c>
      <c r="H333" s="49" t="s">
        <v>840</v>
      </c>
      <c r="I333" s="49" t="str">
        <f t="shared" si="15"/>
        <v>CO</v>
      </c>
      <c r="J333" s="49" t="str">
        <f t="shared" si="16"/>
        <v>NM</v>
      </c>
      <c r="K333" s="49" t="str">
        <f t="shared" si="17"/>
        <v>Mountain</v>
      </c>
      <c r="L333" s="49" t="str">
        <f>INDEX('State '!$A$1:$C$62,MATCH($I333,'State '!$B:$B,0),3)</f>
        <v>Mountain</v>
      </c>
      <c r="M333" s="49" t="str">
        <f>INDEX('State '!$A$1:$C$62,MATCH($J333,'State '!$B:$B,0),3)</f>
        <v>Mountain</v>
      </c>
      <c r="N333" s="49"/>
      <c r="O333" s="78">
        <v>33</v>
      </c>
      <c r="P333" s="78"/>
      <c r="Q333" s="78">
        <v>125</v>
      </c>
      <c r="R333" s="53">
        <v>22</v>
      </c>
      <c r="S333" s="49" t="s">
        <v>92</v>
      </c>
      <c r="T333" s="49" t="s">
        <v>93</v>
      </c>
      <c r="U333" s="49" t="s">
        <v>1589</v>
      </c>
      <c r="V333" s="49"/>
      <c r="W333" s="79"/>
      <c r="X333" s="79"/>
      <c r="Y333" s="79"/>
      <c r="Z333" s="25"/>
      <c r="AA333" s="25"/>
      <c r="AB333" s="25"/>
    </row>
    <row r="334" spans="1:28" ht="12.75" customHeight="1" x14ac:dyDescent="0.2">
      <c r="A334" s="49">
        <v>39990</v>
      </c>
      <c r="B334" s="46" t="s">
        <v>1590</v>
      </c>
      <c r="C334" s="46" t="s">
        <v>488</v>
      </c>
      <c r="D334" s="46" t="s">
        <v>89</v>
      </c>
      <c r="E334" s="46" t="s">
        <v>90</v>
      </c>
      <c r="F334" s="47">
        <v>38261</v>
      </c>
      <c r="G334" s="48">
        <v>2004</v>
      </c>
      <c r="H334" s="49" t="s">
        <v>642</v>
      </c>
      <c r="I334" s="49" t="str">
        <f t="shared" si="15"/>
        <v>MA</v>
      </c>
      <c r="J334" s="49" t="str">
        <f t="shared" si="16"/>
        <v>MA</v>
      </c>
      <c r="K334" s="49" t="str">
        <f t="shared" si="17"/>
        <v>Northeast</v>
      </c>
      <c r="L334" s="49" t="str">
        <f>INDEX('State '!$A$1:$C$62,MATCH($I334,'State '!$B:$B,0),3)</f>
        <v>Northeast</v>
      </c>
      <c r="M334" s="49" t="str">
        <f>INDEX('State '!$A$1:$C$62,MATCH($J334,'State '!$B:$B,0),3)</f>
        <v>Northeast</v>
      </c>
      <c r="N334" s="49"/>
      <c r="O334" s="78">
        <v>11.5</v>
      </c>
      <c r="P334" s="78">
        <v>0.25</v>
      </c>
      <c r="Q334" s="78">
        <v>60</v>
      </c>
      <c r="R334" s="53">
        <v>24</v>
      </c>
      <c r="S334" s="49" t="s">
        <v>92</v>
      </c>
      <c r="T334" s="49" t="s">
        <v>93</v>
      </c>
      <c r="U334" s="49" t="s">
        <v>1591</v>
      </c>
      <c r="V334" s="49"/>
      <c r="W334" s="79"/>
      <c r="X334" s="79"/>
      <c r="Y334" s="79"/>
      <c r="Z334" s="25"/>
      <c r="AA334" s="25"/>
      <c r="AB334" s="25"/>
    </row>
    <row r="335" spans="1:28" ht="12.75" customHeight="1" x14ac:dyDescent="0.2">
      <c r="A335" s="49">
        <v>39990</v>
      </c>
      <c r="B335" s="46" t="s">
        <v>1592</v>
      </c>
      <c r="C335" s="46" t="s">
        <v>791</v>
      </c>
      <c r="D335" s="46" t="s">
        <v>89</v>
      </c>
      <c r="E335" s="46" t="s">
        <v>90</v>
      </c>
      <c r="F335" s="47">
        <v>38261</v>
      </c>
      <c r="G335" s="48">
        <v>2004</v>
      </c>
      <c r="H335" s="49" t="s">
        <v>1554</v>
      </c>
      <c r="I335" s="49" t="str">
        <f t="shared" si="15"/>
        <v>WI</v>
      </c>
      <c r="J335" s="49" t="str">
        <f t="shared" si="16"/>
        <v>WI</v>
      </c>
      <c r="K335" s="49" t="str">
        <f t="shared" si="17"/>
        <v>Midwest</v>
      </c>
      <c r="L335" s="49" t="str">
        <f>INDEX('State '!$A$1:$C$62,MATCH($I335,'State '!$B:$B,0),3)</f>
        <v>Midwest</v>
      </c>
      <c r="M335" s="49" t="str">
        <f>INDEX('State '!$A$1:$C$62,MATCH($J335,'State '!$B:$B,0),3)</f>
        <v>Midwest</v>
      </c>
      <c r="N335" s="49"/>
      <c r="O335" s="78">
        <v>42.1</v>
      </c>
      <c r="P335" s="78">
        <v>32.799999999999997</v>
      </c>
      <c r="Q335" s="78">
        <v>220</v>
      </c>
      <c r="R335" s="53" t="s">
        <v>1593</v>
      </c>
      <c r="S335" s="49" t="s">
        <v>92</v>
      </c>
      <c r="T335" s="49" t="s">
        <v>93</v>
      </c>
      <c r="U335" s="49" t="s">
        <v>1594</v>
      </c>
      <c r="V335" s="49"/>
      <c r="W335" s="79"/>
      <c r="X335" s="79"/>
      <c r="Y335" s="79"/>
      <c r="Z335" s="25"/>
      <c r="AA335" s="25"/>
      <c r="AB335" s="25"/>
    </row>
    <row r="336" spans="1:28" ht="12.75" customHeight="1" x14ac:dyDescent="0.2">
      <c r="A336" s="49">
        <v>39990</v>
      </c>
      <c r="B336" s="46" t="s">
        <v>1595</v>
      </c>
      <c r="C336" s="46" t="s">
        <v>204</v>
      </c>
      <c r="D336" s="46" t="s">
        <v>161</v>
      </c>
      <c r="E336" s="46" t="s">
        <v>90</v>
      </c>
      <c r="F336" s="47">
        <v>38261</v>
      </c>
      <c r="G336" s="53">
        <v>2004</v>
      </c>
      <c r="H336" s="49" t="s">
        <v>947</v>
      </c>
      <c r="I336" s="49" t="str">
        <f t="shared" si="15"/>
        <v>KS</v>
      </c>
      <c r="J336" s="49" t="str">
        <f t="shared" si="16"/>
        <v>MO</v>
      </c>
      <c r="K336" s="49" t="str">
        <f t="shared" si="17"/>
        <v>South Central, Midwest</v>
      </c>
      <c r="L336" s="49" t="str">
        <f>INDEX('State '!$A$1:$C$62,MATCH($I336,'State '!$B:$B,0),3)</f>
        <v>South Central</v>
      </c>
      <c r="M336" s="49" t="str">
        <f>INDEX('State '!$A$1:$C$62,MATCH($J336,'State '!$B:$B,0),3)</f>
        <v>Midwest</v>
      </c>
      <c r="N336" s="49"/>
      <c r="O336" s="78">
        <v>10.5</v>
      </c>
      <c r="P336" s="78">
        <v>15.67</v>
      </c>
      <c r="Q336" s="78">
        <v>66.8</v>
      </c>
      <c r="R336" s="53">
        <v>20</v>
      </c>
      <c r="S336" s="49" t="s">
        <v>92</v>
      </c>
      <c r="T336" s="49" t="s">
        <v>93</v>
      </c>
      <c r="U336" s="49" t="s">
        <v>1596</v>
      </c>
      <c r="V336" s="49"/>
      <c r="W336" s="79"/>
      <c r="X336" s="79"/>
      <c r="Y336" s="79"/>
      <c r="Z336" s="25"/>
      <c r="AA336" s="25"/>
      <c r="AB336" s="25"/>
    </row>
    <row r="337" spans="1:28" ht="12.75" customHeight="1" x14ac:dyDescent="0.2">
      <c r="A337" s="49">
        <v>39990</v>
      </c>
      <c r="B337" s="46" t="s">
        <v>1597</v>
      </c>
      <c r="C337" s="46" t="s">
        <v>1466</v>
      </c>
      <c r="D337" s="46" t="s">
        <v>161</v>
      </c>
      <c r="E337" s="46" t="s">
        <v>90</v>
      </c>
      <c r="F337" s="47">
        <v>38274</v>
      </c>
      <c r="G337" s="48">
        <v>2004</v>
      </c>
      <c r="H337" s="49" t="s">
        <v>521</v>
      </c>
      <c r="I337" s="49" t="str">
        <f t="shared" si="15"/>
        <v>TX</v>
      </c>
      <c r="J337" s="49" t="str">
        <f t="shared" si="16"/>
        <v>MX</v>
      </c>
      <c r="K337" s="49" t="str">
        <f t="shared" si="17"/>
        <v>South Central, Mexico</v>
      </c>
      <c r="L337" s="49" t="str">
        <f>INDEX('State '!$A$1:$C$62,MATCH($I337,'State '!$B:$B,0),3)</f>
        <v>South Central</v>
      </c>
      <c r="M337" s="49" t="str">
        <f>INDEX('State '!$A$1:$C$62,MATCH($J337,'State '!$B:$B,0),3)</f>
        <v>Mexico</v>
      </c>
      <c r="N337" s="49"/>
      <c r="O337" s="78">
        <v>1.5</v>
      </c>
      <c r="P337" s="78">
        <v>9</v>
      </c>
      <c r="Q337" s="78">
        <v>25</v>
      </c>
      <c r="R337" s="53">
        <v>8</v>
      </c>
      <c r="S337" s="49" t="s">
        <v>92</v>
      </c>
      <c r="T337" s="49" t="s">
        <v>93</v>
      </c>
      <c r="U337" s="49" t="s">
        <v>1598</v>
      </c>
      <c r="V337" s="49"/>
      <c r="W337" s="79"/>
      <c r="X337" s="79"/>
      <c r="Y337" s="79"/>
      <c r="Z337" s="25"/>
      <c r="AA337" s="25"/>
      <c r="AB337" s="25"/>
    </row>
    <row r="338" spans="1:28" ht="12.75" customHeight="1" x14ac:dyDescent="0.2">
      <c r="A338" s="49">
        <v>39990</v>
      </c>
      <c r="B338" s="46" t="s">
        <v>1599</v>
      </c>
      <c r="C338" s="46" t="s">
        <v>1600</v>
      </c>
      <c r="D338" s="46" t="s">
        <v>161</v>
      </c>
      <c r="E338" s="46" t="s">
        <v>90</v>
      </c>
      <c r="F338" s="47">
        <v>38292</v>
      </c>
      <c r="G338" s="48">
        <v>2004</v>
      </c>
      <c r="H338" s="49" t="s">
        <v>803</v>
      </c>
      <c r="I338" s="49" t="str">
        <f t="shared" si="15"/>
        <v>MI</v>
      </c>
      <c r="J338" s="49" t="str">
        <f t="shared" si="16"/>
        <v>MI</v>
      </c>
      <c r="K338" s="49" t="str">
        <f t="shared" si="17"/>
        <v>Midwest</v>
      </c>
      <c r="L338" s="49" t="str">
        <f>INDEX('State '!$A$1:$C$62,MATCH($I338,'State '!$B:$B,0),3)</f>
        <v>Midwest</v>
      </c>
      <c r="M338" s="49" t="str">
        <f>INDEX('State '!$A$1:$C$62,MATCH($J338,'State '!$B:$B,0),3)</f>
        <v>Midwest</v>
      </c>
      <c r="N338" s="49"/>
      <c r="O338" s="78">
        <v>2</v>
      </c>
      <c r="P338" s="78">
        <v>1.6</v>
      </c>
      <c r="Q338" s="78">
        <v>700</v>
      </c>
      <c r="R338" s="53">
        <v>20</v>
      </c>
      <c r="S338" s="49" t="s">
        <v>105</v>
      </c>
      <c r="T338" s="49" t="s">
        <v>786</v>
      </c>
      <c r="U338" s="49" t="s">
        <v>144</v>
      </c>
      <c r="V338" s="49"/>
      <c r="W338" s="79"/>
      <c r="X338" s="79"/>
      <c r="Y338" s="79"/>
      <c r="Z338" s="25"/>
      <c r="AA338" s="25"/>
      <c r="AB338" s="25"/>
    </row>
    <row r="339" spans="1:28" ht="12.75" customHeight="1" x14ac:dyDescent="0.2">
      <c r="A339" s="49">
        <v>39990</v>
      </c>
      <c r="B339" s="46" t="s">
        <v>1601</v>
      </c>
      <c r="C339" s="46" t="s">
        <v>889</v>
      </c>
      <c r="D339" s="46" t="s">
        <v>89</v>
      </c>
      <c r="E339" s="46" t="s">
        <v>90</v>
      </c>
      <c r="F339" s="47">
        <v>38292</v>
      </c>
      <c r="G339" s="48">
        <v>2004</v>
      </c>
      <c r="H339" s="49" t="s">
        <v>1602</v>
      </c>
      <c r="I339" s="49" t="str">
        <f t="shared" si="15"/>
        <v>WV</v>
      </c>
      <c r="J339" s="49" t="str">
        <f t="shared" si="16"/>
        <v>VA</v>
      </c>
      <c r="K339" s="49" t="str">
        <f t="shared" si="17"/>
        <v>Northeast</v>
      </c>
      <c r="L339" s="49" t="str">
        <f>INDEX('State '!$A$1:$C$62,MATCH($I339,'State '!$B:$B,0),3)</f>
        <v>Northeast</v>
      </c>
      <c r="M339" s="49" t="str">
        <f>INDEX('State '!$A$1:$C$62,MATCH($J339,'State '!$B:$B,0),3)</f>
        <v>Northeast</v>
      </c>
      <c r="N339" s="49"/>
      <c r="O339" s="78">
        <v>78</v>
      </c>
      <c r="P339" s="78"/>
      <c r="Q339" s="78">
        <v>217</v>
      </c>
      <c r="R339" s="53"/>
      <c r="S339" s="49" t="s">
        <v>92</v>
      </c>
      <c r="T339" s="49" t="s">
        <v>93</v>
      </c>
      <c r="U339" s="49" t="s">
        <v>1603</v>
      </c>
      <c r="V339" s="49"/>
      <c r="W339" s="79"/>
      <c r="X339" s="79"/>
      <c r="Y339" s="79"/>
      <c r="Z339" s="25"/>
      <c r="AA339" s="25"/>
      <c r="AB339" s="25"/>
    </row>
    <row r="340" spans="1:28" ht="12.75" customHeight="1" x14ac:dyDescent="0.2">
      <c r="A340" s="49">
        <v>39990</v>
      </c>
      <c r="B340" s="46" t="s">
        <v>1604</v>
      </c>
      <c r="C340" s="46" t="s">
        <v>1605</v>
      </c>
      <c r="D340" s="46" t="s">
        <v>89</v>
      </c>
      <c r="E340" s="46" t="s">
        <v>90</v>
      </c>
      <c r="F340" s="47">
        <v>38292</v>
      </c>
      <c r="G340" s="48">
        <v>2004</v>
      </c>
      <c r="H340" s="49" t="s">
        <v>879</v>
      </c>
      <c r="I340" s="49" t="str">
        <f t="shared" si="15"/>
        <v>CT</v>
      </c>
      <c r="J340" s="49" t="str">
        <f t="shared" si="16"/>
        <v>CT</v>
      </c>
      <c r="K340" s="49" t="str">
        <f t="shared" si="17"/>
        <v>Northeast</v>
      </c>
      <c r="L340" s="49" t="str">
        <f>INDEX('State '!$A$1:$C$62,MATCH($I340,'State '!$B:$B,0),3)</f>
        <v>Northeast</v>
      </c>
      <c r="M340" s="49" t="str">
        <f>INDEX('State '!$A$1:$C$62,MATCH($J340,'State '!$B:$B,0),3)</f>
        <v>Northeast</v>
      </c>
      <c r="N340" s="49"/>
      <c r="O340" s="78">
        <v>5</v>
      </c>
      <c r="P340" s="78">
        <v>9</v>
      </c>
      <c r="Q340" s="78">
        <v>4.97</v>
      </c>
      <c r="R340" s="53" t="s">
        <v>1578</v>
      </c>
      <c r="S340" s="49" t="s">
        <v>92</v>
      </c>
      <c r="T340" s="49" t="s">
        <v>93</v>
      </c>
      <c r="U340" s="49" t="s">
        <v>1606</v>
      </c>
      <c r="V340" s="49"/>
      <c r="W340" s="79"/>
      <c r="X340" s="79"/>
      <c r="Y340" s="79"/>
      <c r="Z340" s="25"/>
      <c r="AA340" s="25"/>
      <c r="AB340" s="25"/>
    </row>
    <row r="341" spans="1:28" ht="12.75" customHeight="1" x14ac:dyDescent="0.2">
      <c r="A341" s="49">
        <v>39990</v>
      </c>
      <c r="B341" s="46" t="s">
        <v>1607</v>
      </c>
      <c r="C341" s="46" t="s">
        <v>465</v>
      </c>
      <c r="D341" s="46" t="s">
        <v>161</v>
      </c>
      <c r="E341" s="46" t="s">
        <v>90</v>
      </c>
      <c r="F341" s="47">
        <v>38292</v>
      </c>
      <c r="G341" s="48">
        <v>2004</v>
      </c>
      <c r="H341" s="49" t="s">
        <v>1070</v>
      </c>
      <c r="I341" s="49" t="str">
        <f t="shared" si="15"/>
        <v>IA</v>
      </c>
      <c r="J341" s="49" t="str">
        <f t="shared" si="16"/>
        <v>IA</v>
      </c>
      <c r="K341" s="49" t="str">
        <f t="shared" si="17"/>
        <v>Midwest</v>
      </c>
      <c r="L341" s="49" t="str">
        <f>INDEX('State '!$A$1:$C$62,MATCH($I341,'State '!$B:$B,0),3)</f>
        <v>Midwest</v>
      </c>
      <c r="M341" s="49" t="str">
        <f>INDEX('State '!$A$1:$C$62,MATCH($J341,'State '!$B:$B,0),3)</f>
        <v>Midwest</v>
      </c>
      <c r="N341" s="49"/>
      <c r="O341" s="78">
        <v>4.0599999999999996</v>
      </c>
      <c r="P341" s="78">
        <v>2.6</v>
      </c>
      <c r="Q341" s="78">
        <v>96</v>
      </c>
      <c r="R341" s="53">
        <v>16</v>
      </c>
      <c r="S341" s="49" t="s">
        <v>92</v>
      </c>
      <c r="T341" s="49" t="s">
        <v>93</v>
      </c>
      <c r="U341" s="49" t="s">
        <v>1608</v>
      </c>
      <c r="V341" s="49"/>
      <c r="W341" s="79"/>
      <c r="X341" s="79"/>
      <c r="Y341" s="79"/>
      <c r="Z341" s="25"/>
      <c r="AA341" s="25"/>
      <c r="AB341" s="25"/>
    </row>
    <row r="342" spans="1:28" ht="12.75" customHeight="1" x14ac:dyDescent="0.2">
      <c r="A342" s="49">
        <v>39990</v>
      </c>
      <c r="B342" s="46" t="s">
        <v>1609</v>
      </c>
      <c r="C342" s="46" t="s">
        <v>1136</v>
      </c>
      <c r="D342" s="46" t="s">
        <v>89</v>
      </c>
      <c r="E342" s="46" t="s">
        <v>90</v>
      </c>
      <c r="F342" s="47">
        <v>38292</v>
      </c>
      <c r="G342" s="53">
        <v>2004</v>
      </c>
      <c r="H342" s="49" t="s">
        <v>361</v>
      </c>
      <c r="I342" s="49" t="str">
        <f t="shared" si="15"/>
        <v>WA</v>
      </c>
      <c r="J342" s="49" t="str">
        <f t="shared" si="16"/>
        <v>WA</v>
      </c>
      <c r="K342" s="49" t="str">
        <f t="shared" si="17"/>
        <v>Pacific</v>
      </c>
      <c r="L342" s="49" t="str">
        <f>INDEX('State '!$A$1:$C$62,MATCH($I342,'State '!$B:$B,0),3)</f>
        <v>Pacific</v>
      </c>
      <c r="M342" s="49" t="str">
        <f>INDEX('State '!$A$1:$C$62,MATCH($J342,'State '!$B:$B,0),3)</f>
        <v>Pacific</v>
      </c>
      <c r="N342" s="49"/>
      <c r="O342" s="78">
        <v>24.6</v>
      </c>
      <c r="P342" s="78">
        <v>9.15</v>
      </c>
      <c r="Q342" s="78">
        <v>113.11</v>
      </c>
      <c r="R342" s="53">
        <v>16</v>
      </c>
      <c r="S342" s="49" t="s">
        <v>92</v>
      </c>
      <c r="T342" s="49" t="s">
        <v>93</v>
      </c>
      <c r="U342" s="49" t="s">
        <v>1610</v>
      </c>
      <c r="V342" s="49"/>
      <c r="W342" s="79"/>
      <c r="X342" s="79"/>
      <c r="Y342" s="79"/>
      <c r="Z342" s="25"/>
      <c r="AA342" s="25"/>
      <c r="AB342" s="25"/>
    </row>
    <row r="343" spans="1:28" ht="12.75" customHeight="1" x14ac:dyDescent="0.2">
      <c r="A343" s="49">
        <v>39990</v>
      </c>
      <c r="B343" s="46" t="s">
        <v>1611</v>
      </c>
      <c r="C343" s="46" t="s">
        <v>1140</v>
      </c>
      <c r="D343" s="46" t="s">
        <v>161</v>
      </c>
      <c r="E343" s="46" t="s">
        <v>90</v>
      </c>
      <c r="F343" s="47">
        <v>38292</v>
      </c>
      <c r="G343" s="53">
        <v>2004</v>
      </c>
      <c r="H343" s="49" t="s">
        <v>1141</v>
      </c>
      <c r="I343" s="49" t="str">
        <f t="shared" si="15"/>
        <v>OR</v>
      </c>
      <c r="J343" s="49" t="str">
        <f t="shared" si="16"/>
        <v>OR</v>
      </c>
      <c r="K343" s="49" t="str">
        <f t="shared" si="17"/>
        <v>Pacific</v>
      </c>
      <c r="L343" s="49" t="str">
        <f>INDEX('State '!$A$1:$C$62,MATCH($I343,'State '!$B:$B,0),3)</f>
        <v>Pacific</v>
      </c>
      <c r="M343" s="49" t="str">
        <f>INDEX('State '!$A$1:$C$62,MATCH($J343,'State '!$B:$B,0),3)</f>
        <v>Pacific</v>
      </c>
      <c r="N343" s="49"/>
      <c r="O343" s="78">
        <v>85</v>
      </c>
      <c r="P343" s="78">
        <v>50</v>
      </c>
      <c r="Q343" s="78">
        <v>320</v>
      </c>
      <c r="R343" s="53">
        <v>24</v>
      </c>
      <c r="S343" s="49" t="s">
        <v>105</v>
      </c>
      <c r="T343" s="49" t="s">
        <v>786</v>
      </c>
      <c r="U343" s="49" t="s">
        <v>144</v>
      </c>
      <c r="V343" s="49"/>
      <c r="W343" s="79"/>
      <c r="X343" s="79"/>
      <c r="Y343" s="79"/>
      <c r="Z343" s="25"/>
      <c r="AA343" s="25"/>
      <c r="AB343" s="25"/>
    </row>
    <row r="344" spans="1:28" ht="12.75" customHeight="1" x14ac:dyDescent="0.2">
      <c r="A344" s="49">
        <v>39990</v>
      </c>
      <c r="B344" s="46" t="s">
        <v>1612</v>
      </c>
      <c r="C344" s="46" t="s">
        <v>124</v>
      </c>
      <c r="D344" s="46" t="s">
        <v>89</v>
      </c>
      <c r="E344" s="46" t="s">
        <v>90</v>
      </c>
      <c r="F344" s="47">
        <v>38292</v>
      </c>
      <c r="G344" s="53">
        <v>2004</v>
      </c>
      <c r="H344" s="49" t="s">
        <v>331</v>
      </c>
      <c r="I344" s="49" t="str">
        <f t="shared" si="15"/>
        <v>PA</v>
      </c>
      <c r="J344" s="49" t="str">
        <f t="shared" si="16"/>
        <v>PA</v>
      </c>
      <c r="K344" s="49" t="str">
        <f t="shared" si="17"/>
        <v>Northeast</v>
      </c>
      <c r="L344" s="49" t="str">
        <f>INDEX('State '!$A$1:$C$62,MATCH($I344,'State '!$B:$B,0),3)</f>
        <v>Northeast</v>
      </c>
      <c r="M344" s="49" t="str">
        <f>INDEX('State '!$A$1:$C$62,MATCH($J344,'State '!$B:$B,0),3)</f>
        <v>Northeast</v>
      </c>
      <c r="N344" s="49"/>
      <c r="O344" s="78">
        <v>82.85</v>
      </c>
      <c r="P344" s="78">
        <v>35</v>
      </c>
      <c r="Q344" s="78">
        <v>217</v>
      </c>
      <c r="R344" s="53">
        <v>36</v>
      </c>
      <c r="S344" s="49" t="s">
        <v>92</v>
      </c>
      <c r="T344" s="49" t="s">
        <v>93</v>
      </c>
      <c r="U344" s="49" t="s">
        <v>1613</v>
      </c>
      <c r="V344" s="49"/>
      <c r="W344" s="79"/>
      <c r="X344" s="79"/>
      <c r="Y344" s="79"/>
      <c r="Z344" s="25"/>
      <c r="AA344" s="25"/>
      <c r="AB344" s="25"/>
    </row>
    <row r="345" spans="1:28" ht="12.75" customHeight="1" x14ac:dyDescent="0.2">
      <c r="A345" s="49">
        <v>39990</v>
      </c>
      <c r="B345" s="46" t="s">
        <v>1614</v>
      </c>
      <c r="C345" s="46" t="s">
        <v>124</v>
      </c>
      <c r="D345" s="46" t="s">
        <v>89</v>
      </c>
      <c r="E345" s="46" t="s">
        <v>90</v>
      </c>
      <c r="F345" s="47">
        <v>38292</v>
      </c>
      <c r="G345" s="53">
        <v>2004</v>
      </c>
      <c r="H345" s="49" t="s">
        <v>1079</v>
      </c>
      <c r="I345" s="49" t="str">
        <f t="shared" si="15"/>
        <v>TN</v>
      </c>
      <c r="J345" s="49" t="str">
        <f t="shared" si="16"/>
        <v>AL</v>
      </c>
      <c r="K345" s="49" t="str">
        <f t="shared" si="17"/>
        <v>Midwest, South Central</v>
      </c>
      <c r="L345" s="49" t="str">
        <f>INDEX('State '!$A$1:$C$62,MATCH($I345,'State '!$B:$B,0),3)</f>
        <v>Midwest</v>
      </c>
      <c r="M345" s="49" t="str">
        <f>INDEX('State '!$A$1:$C$62,MATCH($J345,'State '!$B:$B,0),3)</f>
        <v>South Central</v>
      </c>
      <c r="N345" s="49"/>
      <c r="O345" s="78">
        <v>27</v>
      </c>
      <c r="P345" s="78">
        <v>6.8</v>
      </c>
      <c r="Q345" s="78">
        <v>57</v>
      </c>
      <c r="R345" s="53">
        <v>36</v>
      </c>
      <c r="S345" s="49" t="s">
        <v>92</v>
      </c>
      <c r="T345" s="49" t="s">
        <v>93</v>
      </c>
      <c r="U345" s="49" t="s">
        <v>1615</v>
      </c>
      <c r="V345" s="49"/>
      <c r="W345" s="79"/>
      <c r="X345" s="79"/>
      <c r="Y345" s="79"/>
      <c r="Z345" s="25"/>
      <c r="AA345" s="25"/>
      <c r="AB345" s="25"/>
    </row>
    <row r="346" spans="1:28" s="66" customFormat="1" ht="12.75" customHeight="1" x14ac:dyDescent="0.2">
      <c r="A346" s="49">
        <v>39990</v>
      </c>
      <c r="B346" s="46" t="s">
        <v>1616</v>
      </c>
      <c r="C346" s="46" t="s">
        <v>871</v>
      </c>
      <c r="D346" s="46" t="s">
        <v>161</v>
      </c>
      <c r="E346" s="46" t="s">
        <v>90</v>
      </c>
      <c r="F346" s="47">
        <v>38292</v>
      </c>
      <c r="G346" s="53">
        <v>2004</v>
      </c>
      <c r="H346" s="49" t="s">
        <v>443</v>
      </c>
      <c r="I346" s="49" t="str">
        <f t="shared" si="15"/>
        <v>WY</v>
      </c>
      <c r="J346" s="49" t="str">
        <f t="shared" si="16"/>
        <v>WY</v>
      </c>
      <c r="K346" s="49" t="str">
        <f t="shared" si="17"/>
        <v>Mountain</v>
      </c>
      <c r="L346" s="49" t="str">
        <f>INDEX('State '!$A$1:$C$62,MATCH($I346,'State '!$B:$B,0),3)</f>
        <v>Mountain</v>
      </c>
      <c r="M346" s="49" t="str">
        <f>INDEX('State '!$A$1:$C$62,MATCH($J346,'State '!$B:$B,0),3)</f>
        <v>Mountain</v>
      </c>
      <c r="N346" s="49"/>
      <c r="O346" s="78">
        <v>11.56</v>
      </c>
      <c r="P346" s="78">
        <v>5.25</v>
      </c>
      <c r="Q346" s="78">
        <v>110</v>
      </c>
      <c r="R346" s="53">
        <v>16</v>
      </c>
      <c r="S346" s="49" t="s">
        <v>92</v>
      </c>
      <c r="T346" s="49" t="s">
        <v>93</v>
      </c>
      <c r="U346" s="49" t="s">
        <v>1617</v>
      </c>
      <c r="V346" s="49"/>
      <c r="W346" s="50"/>
      <c r="X346" s="50"/>
      <c r="Y346" s="50"/>
    </row>
    <row r="347" spans="1:28" ht="12.75" customHeight="1" x14ac:dyDescent="0.2">
      <c r="A347" s="49">
        <v>39990</v>
      </c>
      <c r="B347" s="46" t="s">
        <v>1618</v>
      </c>
      <c r="C347" s="46" t="s">
        <v>1619</v>
      </c>
      <c r="D347" s="46" t="s">
        <v>89</v>
      </c>
      <c r="E347" s="46" t="s">
        <v>90</v>
      </c>
      <c r="F347" s="47">
        <v>38301</v>
      </c>
      <c r="G347" s="48">
        <v>2004</v>
      </c>
      <c r="H347" s="49" t="s">
        <v>1620</v>
      </c>
      <c r="I347" s="49" t="str">
        <f t="shared" si="15"/>
        <v>NH</v>
      </c>
      <c r="J347" s="49" t="str">
        <f t="shared" si="16"/>
        <v>NH</v>
      </c>
      <c r="K347" s="49" t="str">
        <f t="shared" si="17"/>
        <v>Northeast</v>
      </c>
      <c r="L347" s="49" t="str">
        <f>INDEX('State '!$A$1:$C$62,MATCH($I347,'State '!$B:$B,0),3)</f>
        <v>Northeast</v>
      </c>
      <c r="M347" s="49" t="str">
        <f>INDEX('State '!$A$1:$C$62,MATCH($J347,'State '!$B:$B,0),3)</f>
        <v>Northeast</v>
      </c>
      <c r="N347" s="49"/>
      <c r="O347" s="78">
        <v>3.87</v>
      </c>
      <c r="P347" s="78">
        <v>7</v>
      </c>
      <c r="Q347" s="78">
        <v>50</v>
      </c>
      <c r="R347" s="53">
        <v>12</v>
      </c>
      <c r="S347" s="49" t="s">
        <v>105</v>
      </c>
      <c r="T347" s="49" t="s">
        <v>786</v>
      </c>
      <c r="U347" s="49" t="s">
        <v>144</v>
      </c>
      <c r="V347" s="49"/>
      <c r="W347" s="79"/>
      <c r="X347" s="79"/>
      <c r="Y347" s="79"/>
      <c r="Z347" s="25"/>
      <c r="AA347" s="25"/>
      <c r="AB347" s="25"/>
    </row>
    <row r="348" spans="1:28" ht="12.75" customHeight="1" x14ac:dyDescent="0.2">
      <c r="A348" s="49">
        <v>39990</v>
      </c>
      <c r="B348" s="46" t="s">
        <v>1621</v>
      </c>
      <c r="C348" s="46" t="s">
        <v>843</v>
      </c>
      <c r="D348" s="46" t="s">
        <v>89</v>
      </c>
      <c r="E348" s="46" t="s">
        <v>90</v>
      </c>
      <c r="F348" s="47">
        <v>38310</v>
      </c>
      <c r="G348" s="53">
        <v>2004</v>
      </c>
      <c r="H348" s="49" t="s">
        <v>288</v>
      </c>
      <c r="I348" s="49" t="str">
        <f t="shared" si="15"/>
        <v>NM</v>
      </c>
      <c r="J348" s="49" t="str">
        <f t="shared" si="16"/>
        <v>TX</v>
      </c>
      <c r="K348" s="49" t="str">
        <f t="shared" si="17"/>
        <v>Mountain, South Central</v>
      </c>
      <c r="L348" s="49" t="str">
        <f>INDEX('State '!$A$1:$C$62,MATCH($I348,'State '!$B:$B,0),3)</f>
        <v>Mountain</v>
      </c>
      <c r="M348" s="49" t="str">
        <f>INDEX('State '!$A$1:$C$62,MATCH($J348,'State '!$B:$B,0),3)</f>
        <v>South Central</v>
      </c>
      <c r="N348" s="49"/>
      <c r="O348" s="78">
        <v>0.25</v>
      </c>
      <c r="P348" s="78"/>
      <c r="Q348" s="78">
        <v>10</v>
      </c>
      <c r="R348" s="53">
        <v>24</v>
      </c>
      <c r="S348" s="49" t="s">
        <v>92</v>
      </c>
      <c r="T348" s="49" t="s">
        <v>93</v>
      </c>
      <c r="U348" s="49" t="s">
        <v>1622</v>
      </c>
      <c r="V348" s="49"/>
      <c r="W348" s="79"/>
      <c r="X348" s="79"/>
      <c r="Y348" s="79"/>
      <c r="Z348" s="25"/>
      <c r="AA348" s="25"/>
      <c r="AB348" s="25"/>
    </row>
    <row r="349" spans="1:28" ht="12.75" customHeight="1" x14ac:dyDescent="0.2">
      <c r="A349" s="49">
        <v>39990</v>
      </c>
      <c r="B349" s="46" t="s">
        <v>1623</v>
      </c>
      <c r="C349" s="46" t="s">
        <v>783</v>
      </c>
      <c r="D349" s="46" t="s">
        <v>89</v>
      </c>
      <c r="E349" s="46" t="s">
        <v>90</v>
      </c>
      <c r="F349" s="47">
        <v>38322</v>
      </c>
      <c r="G349" s="48">
        <v>2004</v>
      </c>
      <c r="H349" s="49" t="s">
        <v>1624</v>
      </c>
      <c r="I349" s="49" t="str">
        <f t="shared" si="15"/>
        <v>CO</v>
      </c>
      <c r="J349" s="49" t="str">
        <f t="shared" si="16"/>
        <v>KS</v>
      </c>
      <c r="K349" s="49" t="str">
        <f t="shared" si="17"/>
        <v>Mountain, South Central</v>
      </c>
      <c r="L349" s="49" t="str">
        <f>INDEX('State '!$A$1:$C$62,MATCH($I349,'State '!$B:$B,0),3)</f>
        <v>Mountain</v>
      </c>
      <c r="M349" s="49" t="str">
        <f>INDEX('State '!$A$1:$C$62,MATCH($J349,'State '!$B:$B,0),3)</f>
        <v>South Central</v>
      </c>
      <c r="N349" s="49"/>
      <c r="O349" s="78">
        <v>410</v>
      </c>
      <c r="P349" s="78">
        <v>380</v>
      </c>
      <c r="Q349" s="78">
        <v>560</v>
      </c>
      <c r="R349" s="53">
        <v>36</v>
      </c>
      <c r="S349" s="49" t="s">
        <v>92</v>
      </c>
      <c r="T349" s="49" t="s">
        <v>93</v>
      </c>
      <c r="U349" s="49" t="s">
        <v>1625</v>
      </c>
      <c r="V349" s="49"/>
      <c r="W349" s="50"/>
      <c r="X349" s="79"/>
      <c r="Y349" s="79"/>
      <c r="Z349" s="25"/>
      <c r="AA349" s="25"/>
      <c r="AB349" s="25"/>
    </row>
    <row r="350" spans="1:28" ht="12.75" customHeight="1" x14ac:dyDescent="0.2">
      <c r="A350" s="49">
        <v>39990</v>
      </c>
      <c r="B350" s="46" t="s">
        <v>1626</v>
      </c>
      <c r="C350" s="46" t="s">
        <v>783</v>
      </c>
      <c r="D350" s="46" t="s">
        <v>89</v>
      </c>
      <c r="E350" s="46" t="s">
        <v>90</v>
      </c>
      <c r="F350" s="47">
        <v>38322</v>
      </c>
      <c r="G350" s="48">
        <v>2004</v>
      </c>
      <c r="H350" s="49" t="s">
        <v>225</v>
      </c>
      <c r="I350" s="49" t="str">
        <f t="shared" si="15"/>
        <v>CO</v>
      </c>
      <c r="J350" s="49" t="str">
        <f t="shared" si="16"/>
        <v>CO</v>
      </c>
      <c r="K350" s="49" t="str">
        <f t="shared" si="17"/>
        <v>Mountain</v>
      </c>
      <c r="L350" s="49" t="str">
        <f>INDEX('State '!$A$1:$C$62,MATCH($I350,'State '!$B:$B,0),3)</f>
        <v>Mountain</v>
      </c>
      <c r="M350" s="49" t="str">
        <f>INDEX('State '!$A$1:$C$62,MATCH($J350,'State '!$B:$B,0),3)</f>
        <v>Mountain</v>
      </c>
      <c r="N350" s="49"/>
      <c r="O350" s="78">
        <v>4.7</v>
      </c>
      <c r="P350" s="78"/>
      <c r="Q350" s="78">
        <v>120</v>
      </c>
      <c r="R350" s="53"/>
      <c r="S350" s="49" t="s">
        <v>92</v>
      </c>
      <c r="T350" s="49" t="s">
        <v>93</v>
      </c>
      <c r="U350" s="49" t="s">
        <v>1627</v>
      </c>
      <c r="V350" s="49"/>
      <c r="W350" s="82"/>
      <c r="X350" s="79"/>
      <c r="Y350" s="79"/>
      <c r="Z350" s="25"/>
      <c r="AA350" s="25"/>
      <c r="AB350" s="25"/>
    </row>
    <row r="351" spans="1:28" ht="12.75" customHeight="1" x14ac:dyDescent="0.2">
      <c r="A351" s="49">
        <v>39990</v>
      </c>
      <c r="B351" s="46" t="s">
        <v>1628</v>
      </c>
      <c r="C351" s="46" t="s">
        <v>1371</v>
      </c>
      <c r="D351" s="46" t="s">
        <v>89</v>
      </c>
      <c r="E351" s="46" t="s">
        <v>90</v>
      </c>
      <c r="F351" s="47">
        <v>38322</v>
      </c>
      <c r="G351" s="48">
        <v>2004</v>
      </c>
      <c r="H351" s="49" t="s">
        <v>734</v>
      </c>
      <c r="I351" s="49" t="str">
        <f t="shared" si="15"/>
        <v>FL</v>
      </c>
      <c r="J351" s="49" t="str">
        <f t="shared" si="16"/>
        <v>FL</v>
      </c>
      <c r="K351" s="49" t="str">
        <f t="shared" si="17"/>
        <v>Southeast</v>
      </c>
      <c r="L351" s="49" t="str">
        <f>INDEX('State '!$A$1:$C$62,MATCH($I351,'State '!$B:$B,0),3)</f>
        <v>Southeast</v>
      </c>
      <c r="M351" s="49" t="str">
        <f>INDEX('State '!$A$1:$C$62,MATCH($J351,'State '!$B:$B,0),3)</f>
        <v>Southeast</v>
      </c>
      <c r="N351" s="49"/>
      <c r="O351" s="78">
        <v>13.6</v>
      </c>
      <c r="P351" s="78">
        <v>5</v>
      </c>
      <c r="Q351" s="78">
        <v>350</v>
      </c>
      <c r="R351" s="53">
        <v>30</v>
      </c>
      <c r="S351" s="49" t="s">
        <v>92</v>
      </c>
      <c r="T351" s="49" t="s">
        <v>93</v>
      </c>
      <c r="U351" s="49" t="s">
        <v>1629</v>
      </c>
      <c r="V351" s="49"/>
      <c r="W351" s="79"/>
      <c r="X351" s="79"/>
      <c r="Y351" s="79"/>
      <c r="Z351" s="25"/>
      <c r="AA351" s="25"/>
      <c r="AB351" s="25"/>
    </row>
    <row r="352" spans="1:28" ht="12.75" customHeight="1" x14ac:dyDescent="0.2">
      <c r="A352" s="49">
        <v>39990</v>
      </c>
      <c r="B352" s="46" t="s">
        <v>1630</v>
      </c>
      <c r="C352" s="46" t="s">
        <v>1553</v>
      </c>
      <c r="D352" s="46" t="s">
        <v>161</v>
      </c>
      <c r="E352" s="46" t="s">
        <v>90</v>
      </c>
      <c r="F352" s="47">
        <v>38327</v>
      </c>
      <c r="G352" s="53">
        <v>2004</v>
      </c>
      <c r="H352" s="49" t="s">
        <v>1554</v>
      </c>
      <c r="I352" s="49" t="str">
        <f t="shared" si="15"/>
        <v>WI</v>
      </c>
      <c r="J352" s="49" t="str">
        <f t="shared" si="16"/>
        <v>WI</v>
      </c>
      <c r="K352" s="49" t="str">
        <f t="shared" si="17"/>
        <v>Midwest</v>
      </c>
      <c r="L352" s="49" t="str">
        <f>INDEX('State '!$A$1:$C$62,MATCH($I352,'State '!$B:$B,0),3)</f>
        <v>Midwest</v>
      </c>
      <c r="M352" s="49" t="str">
        <f>INDEX('State '!$A$1:$C$62,MATCH($J352,'State '!$B:$B,0),3)</f>
        <v>Midwest</v>
      </c>
      <c r="N352" s="49"/>
      <c r="O352" s="78">
        <v>46</v>
      </c>
      <c r="P352" s="78">
        <v>16.5</v>
      </c>
      <c r="Q352" s="78">
        <v>143</v>
      </c>
      <c r="R352" s="53" t="s">
        <v>1631</v>
      </c>
      <c r="S352" s="49" t="s">
        <v>105</v>
      </c>
      <c r="T352" s="49" t="s">
        <v>786</v>
      </c>
      <c r="U352" s="49" t="s">
        <v>144</v>
      </c>
      <c r="V352" s="49"/>
      <c r="W352" s="79"/>
      <c r="X352" s="79"/>
      <c r="Y352" s="79"/>
      <c r="Z352" s="25"/>
      <c r="AA352" s="25"/>
      <c r="AB352" s="25"/>
    </row>
    <row r="353" spans="1:28" ht="12.75" customHeight="1" x14ac:dyDescent="0.2">
      <c r="A353" s="49">
        <v>39990</v>
      </c>
      <c r="B353" s="46" t="s">
        <v>1632</v>
      </c>
      <c r="C353" s="46" t="s">
        <v>814</v>
      </c>
      <c r="D353" s="46" t="s">
        <v>161</v>
      </c>
      <c r="E353" s="46" t="s">
        <v>90</v>
      </c>
      <c r="F353" s="47">
        <v>38331</v>
      </c>
      <c r="G353" s="53">
        <v>2004</v>
      </c>
      <c r="H353" s="49" t="s">
        <v>116</v>
      </c>
      <c r="I353" s="49" t="str">
        <f t="shared" si="15"/>
        <v>UT</v>
      </c>
      <c r="J353" s="49" t="str">
        <f t="shared" si="16"/>
        <v>UT</v>
      </c>
      <c r="K353" s="49" t="str">
        <f t="shared" si="17"/>
        <v>Mountain</v>
      </c>
      <c r="L353" s="49" t="str">
        <f>INDEX('State '!$A$1:$C$62,MATCH($I353,'State '!$B:$B,0),3)</f>
        <v>Mountain</v>
      </c>
      <c r="M353" s="49" t="str">
        <f>INDEX('State '!$A$1:$C$62,MATCH($J353,'State '!$B:$B,0),3)</f>
        <v>Mountain</v>
      </c>
      <c r="N353" s="49"/>
      <c r="O353" s="78">
        <v>15.56</v>
      </c>
      <c r="P353" s="78">
        <v>13.4</v>
      </c>
      <c r="Q353" s="78">
        <v>190</v>
      </c>
      <c r="R353" s="53">
        <v>20</v>
      </c>
      <c r="S353" s="49" t="s">
        <v>92</v>
      </c>
      <c r="T353" s="49" t="s">
        <v>93</v>
      </c>
      <c r="U353" s="49" t="s">
        <v>1633</v>
      </c>
      <c r="V353" s="49"/>
      <c r="W353" s="79"/>
      <c r="X353" s="79"/>
      <c r="Y353" s="79"/>
      <c r="Z353" s="25"/>
      <c r="AA353" s="25"/>
      <c r="AB353" s="25"/>
    </row>
    <row r="354" spans="1:28" ht="12.75" customHeight="1" x14ac:dyDescent="0.2">
      <c r="A354" s="49">
        <v>39990</v>
      </c>
      <c r="B354" s="46" t="s">
        <v>1634</v>
      </c>
      <c r="C354" s="46" t="s">
        <v>850</v>
      </c>
      <c r="D354" s="46" t="s">
        <v>89</v>
      </c>
      <c r="E354" s="46" t="s">
        <v>90</v>
      </c>
      <c r="F354" s="47">
        <v>38335</v>
      </c>
      <c r="G354" s="48">
        <v>2004</v>
      </c>
      <c r="H354" s="49" t="s">
        <v>1197</v>
      </c>
      <c r="I354" s="49" t="str">
        <f t="shared" si="15"/>
        <v>PA</v>
      </c>
      <c r="J354" s="49" t="str">
        <f t="shared" si="16"/>
        <v>DE</v>
      </c>
      <c r="K354" s="49" t="str">
        <f t="shared" si="17"/>
        <v>Northeast</v>
      </c>
      <c r="L354" s="49" t="str">
        <f>INDEX('State '!$A$1:$C$62,MATCH($I354,'State '!$B:$B,0),3)</f>
        <v>Northeast</v>
      </c>
      <c r="M354" s="49" t="str">
        <f>INDEX('State '!$A$1:$C$62,MATCH($J354,'State '!$B:$B,0),3)</f>
        <v>Northeast</v>
      </c>
      <c r="N354" s="49"/>
      <c r="O354" s="78">
        <v>2.86</v>
      </c>
      <c r="P354" s="78">
        <v>2.7</v>
      </c>
      <c r="Q354" s="78">
        <v>4.7</v>
      </c>
      <c r="R354" s="53">
        <v>16</v>
      </c>
      <c r="S354" s="49" t="s">
        <v>92</v>
      </c>
      <c r="T354" s="49" t="s">
        <v>93</v>
      </c>
      <c r="U354" s="49" t="s">
        <v>1517</v>
      </c>
      <c r="V354" s="49"/>
      <c r="W354" s="79"/>
      <c r="X354" s="79"/>
      <c r="Y354" s="79"/>
      <c r="Z354" s="25"/>
      <c r="AA354" s="25"/>
      <c r="AB354" s="25"/>
    </row>
    <row r="355" spans="1:28" ht="12.75" customHeight="1" x14ac:dyDescent="0.2">
      <c r="A355" s="49">
        <v>39990</v>
      </c>
      <c r="B355" s="46" t="s">
        <v>1635</v>
      </c>
      <c r="C355" s="46" t="s">
        <v>1636</v>
      </c>
      <c r="D355" s="46" t="s">
        <v>101</v>
      </c>
      <c r="E355" s="46" t="s">
        <v>90</v>
      </c>
      <c r="F355" s="47">
        <v>38352</v>
      </c>
      <c r="G355" s="48">
        <v>2004</v>
      </c>
      <c r="H355" s="49" t="s">
        <v>1141</v>
      </c>
      <c r="I355" s="49" t="str">
        <f t="shared" si="15"/>
        <v>OR</v>
      </c>
      <c r="J355" s="49" t="str">
        <f t="shared" si="16"/>
        <v>OR</v>
      </c>
      <c r="K355" s="49" t="str">
        <f t="shared" si="17"/>
        <v>Pacific</v>
      </c>
      <c r="L355" s="49" t="str">
        <f>INDEX('State '!$A$1:$C$62,MATCH($I355,'State '!$B:$B,0),3)</f>
        <v>Pacific</v>
      </c>
      <c r="M355" s="49" t="str">
        <f>INDEX('State '!$A$1:$C$62,MATCH($J355,'State '!$B:$B,0),3)</f>
        <v>Pacific</v>
      </c>
      <c r="N355" s="49"/>
      <c r="O355" s="78">
        <v>28</v>
      </c>
      <c r="P355" s="78">
        <v>72.400000000000006</v>
      </c>
      <c r="Q355" s="78">
        <v>70</v>
      </c>
      <c r="R355" s="53" t="s">
        <v>1637</v>
      </c>
      <c r="S355" s="49" t="s">
        <v>105</v>
      </c>
      <c r="T355" s="49" t="s">
        <v>786</v>
      </c>
      <c r="U355" s="49" t="s">
        <v>144</v>
      </c>
      <c r="V355" s="49"/>
      <c r="W355" s="79"/>
      <c r="X355" s="79"/>
      <c r="Y355" s="79"/>
      <c r="Z355" s="25"/>
      <c r="AA355" s="25"/>
      <c r="AB355" s="25"/>
    </row>
    <row r="356" spans="1:28" ht="12.75" customHeight="1" x14ac:dyDescent="0.2">
      <c r="A356" s="49">
        <v>39990</v>
      </c>
      <c r="B356" s="46" t="s">
        <v>1638</v>
      </c>
      <c r="C356" s="46" t="s">
        <v>1371</v>
      </c>
      <c r="D356" s="46" t="s">
        <v>161</v>
      </c>
      <c r="E356" s="46" t="s">
        <v>90</v>
      </c>
      <c r="F356" s="47">
        <v>38383</v>
      </c>
      <c r="G356" s="48">
        <v>2005</v>
      </c>
      <c r="H356" s="49" t="s">
        <v>734</v>
      </c>
      <c r="I356" s="49" t="str">
        <f t="shared" si="15"/>
        <v>FL</v>
      </c>
      <c r="J356" s="49" t="str">
        <f t="shared" si="16"/>
        <v>FL</v>
      </c>
      <c r="K356" s="49" t="str">
        <f t="shared" si="17"/>
        <v>Southeast</v>
      </c>
      <c r="L356" s="49" t="str">
        <f>INDEX('State '!$A$1:$C$62,MATCH($I356,'State '!$B:$B,0),3)</f>
        <v>Southeast</v>
      </c>
      <c r="M356" s="49" t="str">
        <f>INDEX('State '!$A$1:$C$62,MATCH($J356,'State '!$B:$B,0),3)</f>
        <v>Southeast</v>
      </c>
      <c r="N356" s="49"/>
      <c r="O356" s="78">
        <v>237</v>
      </c>
      <c r="P356" s="78">
        <v>110</v>
      </c>
      <c r="Q356" s="78">
        <v>175</v>
      </c>
      <c r="R356" s="53" t="s">
        <v>1378</v>
      </c>
      <c r="S356" s="49" t="s">
        <v>92</v>
      </c>
      <c r="T356" s="49" t="s">
        <v>93</v>
      </c>
      <c r="U356" s="49" t="s">
        <v>1373</v>
      </c>
      <c r="V356" s="49"/>
      <c r="W356" s="79"/>
      <c r="X356" s="79"/>
      <c r="Y356" s="79"/>
      <c r="Z356" s="25"/>
      <c r="AA356" s="25"/>
      <c r="AB356" s="25"/>
    </row>
    <row r="357" spans="1:28" ht="12.75" customHeight="1" x14ac:dyDescent="0.2">
      <c r="A357" s="49">
        <v>39990</v>
      </c>
      <c r="B357" s="46" t="s">
        <v>1639</v>
      </c>
      <c r="C357" s="46" t="s">
        <v>1640</v>
      </c>
      <c r="D357" s="46" t="s">
        <v>89</v>
      </c>
      <c r="E357" s="46" t="s">
        <v>90</v>
      </c>
      <c r="F357" s="47">
        <v>38432</v>
      </c>
      <c r="G357" s="48">
        <v>2005</v>
      </c>
      <c r="H357" s="49" t="s">
        <v>941</v>
      </c>
      <c r="I357" s="49" t="str">
        <f t="shared" si="15"/>
        <v>GM</v>
      </c>
      <c r="J357" s="49" t="str">
        <f t="shared" si="16"/>
        <v>GM</v>
      </c>
      <c r="K357" s="49" t="str">
        <f t="shared" si="17"/>
        <v>Gulf of Mexico</v>
      </c>
      <c r="L357" s="49" t="str">
        <f>INDEX('State '!$A$1:$C$62,MATCH($I357,'State '!$B:$B,0),3)</f>
        <v>Gulf of Mexico</v>
      </c>
      <c r="M357" s="49" t="str">
        <f>INDEX('State '!$A$1:$C$62,MATCH($J357,'State '!$B:$B,0),3)</f>
        <v>Gulf of Mexico</v>
      </c>
      <c r="N357" s="49"/>
      <c r="O357" s="78">
        <v>5</v>
      </c>
      <c r="P357" s="78">
        <v>8</v>
      </c>
      <c r="Q357" s="78">
        <v>690</v>
      </c>
      <c r="R357" s="53">
        <v>20</v>
      </c>
      <c r="S357" s="49" t="s">
        <v>92</v>
      </c>
      <c r="T357" s="49" t="s">
        <v>1641</v>
      </c>
      <c r="U357" s="49" t="s">
        <v>144</v>
      </c>
      <c r="V357" s="49"/>
      <c r="W357" s="79"/>
      <c r="X357" s="79"/>
      <c r="Y357" s="79"/>
      <c r="Z357" s="25"/>
      <c r="AA357" s="25"/>
      <c r="AB357" s="25"/>
    </row>
    <row r="358" spans="1:28" ht="12.75" customHeight="1" x14ac:dyDescent="0.2">
      <c r="A358" s="49">
        <v>39990</v>
      </c>
      <c r="B358" s="46" t="s">
        <v>1642</v>
      </c>
      <c r="C358" s="46" t="s">
        <v>1643</v>
      </c>
      <c r="D358" s="46" t="s">
        <v>89</v>
      </c>
      <c r="E358" s="46" t="s">
        <v>90</v>
      </c>
      <c r="F358" s="47">
        <v>38471</v>
      </c>
      <c r="G358" s="48">
        <v>2005</v>
      </c>
      <c r="H358" s="49" t="s">
        <v>1644</v>
      </c>
      <c r="I358" s="49" t="str">
        <f t="shared" si="15"/>
        <v>VA</v>
      </c>
      <c r="J358" s="49" t="str">
        <f t="shared" si="16"/>
        <v>MD</v>
      </c>
      <c r="K358" s="49" t="str">
        <f t="shared" si="17"/>
        <v>Northeast</v>
      </c>
      <c r="L358" s="49" t="str">
        <f>INDEX('State '!$A$1:$C$62,MATCH($I358,'State '!$B:$B,0),3)</f>
        <v>Northeast</v>
      </c>
      <c r="M358" s="49" t="str">
        <f>INDEX('State '!$A$1:$C$62,MATCH($J358,'State '!$B:$B,0),3)</f>
        <v>Northeast</v>
      </c>
      <c r="N358" s="49"/>
      <c r="O358" s="78">
        <v>43.5</v>
      </c>
      <c r="P358" s="78"/>
      <c r="Q358" s="78">
        <v>433</v>
      </c>
      <c r="R358" s="53">
        <v>36</v>
      </c>
      <c r="S358" s="49" t="s">
        <v>92</v>
      </c>
      <c r="T358" s="49" t="s">
        <v>93</v>
      </c>
      <c r="U358" s="49" t="s">
        <v>1645</v>
      </c>
      <c r="V358" s="49"/>
      <c r="W358" s="79"/>
      <c r="X358" s="79"/>
      <c r="Y358" s="79"/>
      <c r="Z358" s="25"/>
      <c r="AA358" s="25"/>
      <c r="AB358" s="25"/>
    </row>
    <row r="359" spans="1:28" ht="12.75" customHeight="1" x14ac:dyDescent="0.2">
      <c r="A359" s="49">
        <v>39990</v>
      </c>
      <c r="B359" s="46" t="s">
        <v>1646</v>
      </c>
      <c r="C359" s="46" t="s">
        <v>1647</v>
      </c>
      <c r="D359" s="46" t="s">
        <v>161</v>
      </c>
      <c r="E359" s="46" t="s">
        <v>90</v>
      </c>
      <c r="F359" s="47">
        <v>38473</v>
      </c>
      <c r="G359" s="48">
        <v>2005</v>
      </c>
      <c r="H359" s="49" t="s">
        <v>249</v>
      </c>
      <c r="I359" s="49" t="str">
        <f t="shared" si="15"/>
        <v>IL</v>
      </c>
      <c r="J359" s="49" t="str">
        <f t="shared" si="16"/>
        <v>IL</v>
      </c>
      <c r="K359" s="49" t="str">
        <f t="shared" si="17"/>
        <v>Midwest</v>
      </c>
      <c r="L359" s="49" t="str">
        <f>INDEX('State '!$A$1:$C$62,MATCH($I359,'State '!$B:$B,0),3)</f>
        <v>Midwest</v>
      </c>
      <c r="M359" s="49" t="str">
        <f>INDEX('State '!$A$1:$C$62,MATCH($J359,'State '!$B:$B,0),3)</f>
        <v>Midwest</v>
      </c>
      <c r="N359" s="49"/>
      <c r="O359" s="78">
        <v>18.02</v>
      </c>
      <c r="P359" s="78">
        <v>3.6</v>
      </c>
      <c r="Q359" s="78">
        <v>134</v>
      </c>
      <c r="R359" s="53">
        <v>20</v>
      </c>
      <c r="S359" s="49" t="s">
        <v>92</v>
      </c>
      <c r="T359" s="49" t="s">
        <v>93</v>
      </c>
      <c r="U359" s="49" t="s">
        <v>1648</v>
      </c>
      <c r="V359" s="49"/>
      <c r="W359" s="79"/>
      <c r="X359" s="79"/>
      <c r="Y359" s="79"/>
      <c r="Z359" s="25"/>
      <c r="AA359" s="25"/>
      <c r="AB359" s="25"/>
    </row>
    <row r="360" spans="1:28" ht="12.75" customHeight="1" x14ac:dyDescent="0.2">
      <c r="A360" s="49">
        <v>39990</v>
      </c>
      <c r="B360" s="46" t="s">
        <v>1649</v>
      </c>
      <c r="C360" s="46" t="s">
        <v>1650</v>
      </c>
      <c r="D360" s="46" t="s">
        <v>101</v>
      </c>
      <c r="E360" s="46" t="s">
        <v>90</v>
      </c>
      <c r="F360" s="47">
        <v>38473</v>
      </c>
      <c r="G360" s="53">
        <v>2005</v>
      </c>
      <c r="H360" s="49" t="s">
        <v>121</v>
      </c>
      <c r="I360" s="49" t="str">
        <f t="shared" si="15"/>
        <v>TX</v>
      </c>
      <c r="J360" s="49" t="str">
        <f t="shared" si="16"/>
        <v>TX</v>
      </c>
      <c r="K360" s="49" t="str">
        <f t="shared" si="17"/>
        <v>South Central</v>
      </c>
      <c r="L360" s="49" t="str">
        <f>INDEX('State '!$A$1:$C$62,MATCH($I360,'State '!$B:$B,0),3)</f>
        <v>South Central</v>
      </c>
      <c r="M360" s="49" t="str">
        <f>INDEX('State '!$A$1:$C$62,MATCH($J360,'State '!$B:$B,0),3)</f>
        <v>South Central</v>
      </c>
      <c r="N360" s="49"/>
      <c r="O360" s="78">
        <v>24</v>
      </c>
      <c r="P360" s="78">
        <v>22</v>
      </c>
      <c r="Q360" s="78">
        <v>225</v>
      </c>
      <c r="R360" s="53">
        <v>30</v>
      </c>
      <c r="S360" s="49" t="s">
        <v>105</v>
      </c>
      <c r="T360" s="49" t="s">
        <v>786</v>
      </c>
      <c r="U360" s="49" t="s">
        <v>144</v>
      </c>
      <c r="V360" s="49"/>
      <c r="W360" s="79"/>
      <c r="X360" s="79"/>
      <c r="Y360" s="79"/>
      <c r="Z360" s="25"/>
      <c r="AA360" s="25"/>
      <c r="AB360" s="25"/>
    </row>
    <row r="361" spans="1:28" ht="12.75" customHeight="1" x14ac:dyDescent="0.2">
      <c r="A361" s="49">
        <v>39990</v>
      </c>
      <c r="B361" s="46" t="s">
        <v>1651</v>
      </c>
      <c r="C361" s="46" t="s">
        <v>1388</v>
      </c>
      <c r="D361" s="46" t="s">
        <v>161</v>
      </c>
      <c r="E361" s="46" t="s">
        <v>90</v>
      </c>
      <c r="F361" s="47">
        <v>38473</v>
      </c>
      <c r="G361" s="53">
        <v>2005</v>
      </c>
      <c r="H361" s="49" t="s">
        <v>378</v>
      </c>
      <c r="I361" s="49" t="str">
        <f t="shared" si="15"/>
        <v>MS</v>
      </c>
      <c r="J361" s="49" t="str">
        <f t="shared" si="16"/>
        <v>MS</v>
      </c>
      <c r="K361" s="49" t="str">
        <f t="shared" si="17"/>
        <v>South Central</v>
      </c>
      <c r="L361" s="49" t="str">
        <f>INDEX('State '!$A$1:$C$62,MATCH($I361,'State '!$B:$B,0),3)</f>
        <v>South Central</v>
      </c>
      <c r="M361" s="49" t="str">
        <f>INDEX('State '!$A$1:$C$62,MATCH($J361,'State '!$B:$B,0),3)</f>
        <v>South Central</v>
      </c>
      <c r="N361" s="49"/>
      <c r="O361" s="78">
        <v>0.97</v>
      </c>
      <c r="P361" s="78"/>
      <c r="Q361" s="78">
        <v>620</v>
      </c>
      <c r="R361" s="53">
        <v>36</v>
      </c>
      <c r="S361" s="49" t="s">
        <v>92</v>
      </c>
      <c r="T361" s="49" t="s">
        <v>93</v>
      </c>
      <c r="U361" s="49" t="s">
        <v>1652</v>
      </c>
      <c r="V361" s="49"/>
      <c r="W361" s="79"/>
      <c r="X361" s="79"/>
      <c r="Y361" s="79"/>
      <c r="Z361" s="25"/>
      <c r="AA361" s="25"/>
      <c r="AB361" s="25"/>
    </row>
    <row r="362" spans="1:28" ht="12.75" customHeight="1" x14ac:dyDescent="0.2">
      <c r="A362" s="49">
        <v>39990</v>
      </c>
      <c r="B362" s="46" t="s">
        <v>1653</v>
      </c>
      <c r="C362" s="46" t="s">
        <v>843</v>
      </c>
      <c r="D362" s="46" t="s">
        <v>89</v>
      </c>
      <c r="E362" s="46" t="s">
        <v>90</v>
      </c>
      <c r="F362" s="47">
        <v>38473</v>
      </c>
      <c r="G362" s="53">
        <v>2005</v>
      </c>
      <c r="H362" s="49" t="s">
        <v>656</v>
      </c>
      <c r="I362" s="49" t="str">
        <f t="shared" si="15"/>
        <v>NM</v>
      </c>
      <c r="J362" s="49" t="str">
        <f t="shared" si="16"/>
        <v>NM</v>
      </c>
      <c r="K362" s="49" t="str">
        <f t="shared" si="17"/>
        <v>Mountain</v>
      </c>
      <c r="L362" s="49" t="str">
        <f>INDEX('State '!$A$1:$C$62,MATCH($I362,'State '!$B:$B,0),3)</f>
        <v>Mountain</v>
      </c>
      <c r="M362" s="49" t="str">
        <f>INDEX('State '!$A$1:$C$62,MATCH($J362,'State '!$B:$B,0),3)</f>
        <v>Mountain</v>
      </c>
      <c r="N362" s="49"/>
      <c r="O362" s="78">
        <v>138.4</v>
      </c>
      <c r="P362" s="78">
        <v>72.599999999999994</v>
      </c>
      <c r="Q362" s="78">
        <v>375</v>
      </c>
      <c r="R362" s="53">
        <v>36</v>
      </c>
      <c r="S362" s="49" t="s">
        <v>92</v>
      </c>
      <c r="T362" s="49" t="s">
        <v>93</v>
      </c>
      <c r="U362" s="49" t="s">
        <v>1654</v>
      </c>
      <c r="V362" s="49"/>
      <c r="W362" s="79"/>
      <c r="X362" s="79"/>
      <c r="Y362" s="79"/>
      <c r="Z362" s="25"/>
      <c r="AA362" s="25"/>
      <c r="AB362" s="25"/>
    </row>
    <row r="363" spans="1:28" ht="12.75" customHeight="1" x14ac:dyDescent="0.2">
      <c r="A363" s="49">
        <v>39990</v>
      </c>
      <c r="B363" s="46" t="s">
        <v>1655</v>
      </c>
      <c r="C363" s="46" t="s">
        <v>1656</v>
      </c>
      <c r="D363" s="46" t="s">
        <v>101</v>
      </c>
      <c r="E363" s="46" t="s">
        <v>90</v>
      </c>
      <c r="F363" s="47">
        <v>38478</v>
      </c>
      <c r="G363" s="48">
        <v>2005</v>
      </c>
      <c r="H363" s="49" t="s">
        <v>121</v>
      </c>
      <c r="I363" s="49" t="str">
        <f t="shared" si="15"/>
        <v>TX</v>
      </c>
      <c r="J363" s="49" t="str">
        <f t="shared" si="16"/>
        <v>TX</v>
      </c>
      <c r="K363" s="49" t="str">
        <f t="shared" si="17"/>
        <v>South Central</v>
      </c>
      <c r="L363" s="49" t="str">
        <f>INDEX('State '!$A$1:$C$62,MATCH($I363,'State '!$B:$B,0),3)</f>
        <v>South Central</v>
      </c>
      <c r="M363" s="49" t="str">
        <f>INDEX('State '!$A$1:$C$62,MATCH($J363,'State '!$B:$B,0),3)</f>
        <v>South Central</v>
      </c>
      <c r="N363" s="49"/>
      <c r="O363" s="78">
        <v>130</v>
      </c>
      <c r="P363" s="78">
        <v>107</v>
      </c>
      <c r="Q363" s="78">
        <v>500</v>
      </c>
      <c r="R363" s="53">
        <v>36</v>
      </c>
      <c r="S363" s="49" t="s">
        <v>105</v>
      </c>
      <c r="T363" s="49" t="s">
        <v>786</v>
      </c>
      <c r="U363" s="49" t="s">
        <v>144</v>
      </c>
      <c r="V363" s="49"/>
      <c r="W363" s="79"/>
      <c r="X363" s="79"/>
      <c r="Y363" s="79"/>
      <c r="Z363" s="25"/>
      <c r="AA363" s="25"/>
      <c r="AB363" s="25"/>
    </row>
    <row r="364" spans="1:28" ht="12.75" customHeight="1" x14ac:dyDescent="0.2">
      <c r="A364" s="49">
        <v>39990</v>
      </c>
      <c r="B364" s="55" t="s">
        <v>1657</v>
      </c>
      <c r="C364" s="55" t="s">
        <v>1585</v>
      </c>
      <c r="D364" s="55" t="s">
        <v>101</v>
      </c>
      <c r="E364" s="59" t="s">
        <v>90</v>
      </c>
      <c r="F364" s="60">
        <v>38504</v>
      </c>
      <c r="G364" s="85">
        <v>2005</v>
      </c>
      <c r="H364" s="49" t="s">
        <v>121</v>
      </c>
      <c r="I364" s="49" t="str">
        <f t="shared" si="15"/>
        <v>TX</v>
      </c>
      <c r="J364" s="49" t="str">
        <f t="shared" si="16"/>
        <v>TX</v>
      </c>
      <c r="K364" s="49" t="str">
        <f t="shared" si="17"/>
        <v>South Central</v>
      </c>
      <c r="L364" s="49" t="str">
        <f>INDEX('State '!$A$1:$C$62,MATCH($I364,'State '!$B:$B,0),3)</f>
        <v>South Central</v>
      </c>
      <c r="M364" s="49" t="str">
        <f>INDEX('State '!$A$1:$C$62,MATCH($J364,'State '!$B:$B,0),3)</f>
        <v>South Central</v>
      </c>
      <c r="N364" s="49"/>
      <c r="O364" s="78">
        <v>53</v>
      </c>
      <c r="P364" s="53">
        <v>54</v>
      </c>
      <c r="Q364" s="53">
        <v>650</v>
      </c>
      <c r="R364" s="78">
        <v>24</v>
      </c>
      <c r="S364" s="83" t="s">
        <v>105</v>
      </c>
      <c r="T364" s="50" t="s">
        <v>786</v>
      </c>
      <c r="U364" s="57" t="s">
        <v>144</v>
      </c>
      <c r="V364" s="49"/>
      <c r="W364" s="79"/>
      <c r="X364" s="79"/>
      <c r="Y364" s="79"/>
      <c r="Z364" s="25"/>
      <c r="AA364" s="25"/>
      <c r="AB364" s="25"/>
    </row>
    <row r="365" spans="1:28" ht="12.75" customHeight="1" x14ac:dyDescent="0.2">
      <c r="A365" s="49">
        <v>39990</v>
      </c>
      <c r="B365" s="46" t="s">
        <v>1658</v>
      </c>
      <c r="C365" s="46" t="s">
        <v>1136</v>
      </c>
      <c r="D365" s="46" t="s">
        <v>89</v>
      </c>
      <c r="E365" s="46" t="s">
        <v>90</v>
      </c>
      <c r="F365" s="47">
        <v>38510</v>
      </c>
      <c r="G365" s="53">
        <v>2005</v>
      </c>
      <c r="H365" s="49" t="s">
        <v>361</v>
      </c>
      <c r="I365" s="49" t="str">
        <f t="shared" si="15"/>
        <v>WA</v>
      </c>
      <c r="J365" s="49" t="str">
        <f t="shared" si="16"/>
        <v>WA</v>
      </c>
      <c r="K365" s="49" t="str">
        <f t="shared" si="17"/>
        <v>Pacific</v>
      </c>
      <c r="L365" s="49" t="str">
        <f>INDEX('State '!$A$1:$C$62,MATCH($I365,'State '!$B:$B,0),3)</f>
        <v>Pacific</v>
      </c>
      <c r="M365" s="49" t="str">
        <f>INDEX('State '!$A$1:$C$62,MATCH($J365,'State '!$B:$B,0),3)</f>
        <v>Pacific</v>
      </c>
      <c r="N365" s="49"/>
      <c r="O365" s="78">
        <v>29.4</v>
      </c>
      <c r="P365" s="78">
        <v>2</v>
      </c>
      <c r="Q365" s="78"/>
      <c r="R365" s="53" t="s">
        <v>1137</v>
      </c>
      <c r="S365" s="49" t="s">
        <v>92</v>
      </c>
      <c r="T365" s="49" t="s">
        <v>93</v>
      </c>
      <c r="U365" s="49" t="s">
        <v>1659</v>
      </c>
      <c r="V365" s="49"/>
      <c r="W365" s="79"/>
      <c r="X365" s="79"/>
      <c r="Y365" s="79"/>
      <c r="Z365" s="25"/>
      <c r="AA365" s="25"/>
      <c r="AB365" s="25"/>
    </row>
    <row r="366" spans="1:28" ht="12.75" customHeight="1" x14ac:dyDescent="0.2">
      <c r="A366" s="49">
        <v>39990</v>
      </c>
      <c r="B366" s="46" t="s">
        <v>1660</v>
      </c>
      <c r="C366" s="46" t="s">
        <v>895</v>
      </c>
      <c r="D366" s="46" t="s">
        <v>89</v>
      </c>
      <c r="E366" s="46" t="s">
        <v>90</v>
      </c>
      <c r="F366" s="47">
        <v>38539</v>
      </c>
      <c r="G366" s="48">
        <v>2005</v>
      </c>
      <c r="H366" s="49" t="s">
        <v>774</v>
      </c>
      <c r="I366" s="49" t="str">
        <f t="shared" si="15"/>
        <v>GM</v>
      </c>
      <c r="J366" s="49" t="str">
        <f t="shared" si="16"/>
        <v>LA</v>
      </c>
      <c r="K366" s="49" t="str">
        <f t="shared" si="17"/>
        <v>Gulf of Mexico, South Central</v>
      </c>
      <c r="L366" s="49" t="str">
        <f>INDEX('State '!$A$1:$C$62,MATCH($I366,'State '!$B:$B,0),3)</f>
        <v>Gulf of Mexico</v>
      </c>
      <c r="M366" s="49" t="str">
        <f>INDEX('State '!$A$1:$C$62,MATCH($J366,'State '!$B:$B,0),3)</f>
        <v>South Central</v>
      </c>
      <c r="N366" s="49"/>
      <c r="O366" s="78">
        <v>10.8</v>
      </c>
      <c r="P366" s="78">
        <v>3</v>
      </c>
      <c r="Q366" s="78">
        <v>150</v>
      </c>
      <c r="R366" s="53" t="s">
        <v>884</v>
      </c>
      <c r="S366" s="49" t="s">
        <v>92</v>
      </c>
      <c r="T366" s="49" t="s">
        <v>93</v>
      </c>
      <c r="U366" s="49" t="s">
        <v>1661</v>
      </c>
      <c r="V366" s="49"/>
      <c r="W366" s="79"/>
      <c r="X366" s="79"/>
      <c r="Y366" s="79"/>
      <c r="Z366" s="25"/>
      <c r="AA366" s="25"/>
      <c r="AB366" s="25"/>
    </row>
    <row r="367" spans="1:28" ht="12.75" customHeight="1" x14ac:dyDescent="0.2">
      <c r="A367" s="49">
        <v>39990</v>
      </c>
      <c r="B367" s="46" t="s">
        <v>1662</v>
      </c>
      <c r="C367" s="46" t="s">
        <v>1393</v>
      </c>
      <c r="D367" s="46" t="s">
        <v>89</v>
      </c>
      <c r="E367" s="46" t="s">
        <v>90</v>
      </c>
      <c r="F367" s="47">
        <v>38626</v>
      </c>
      <c r="G367" s="48">
        <v>2005</v>
      </c>
      <c r="H367" s="49" t="s">
        <v>953</v>
      </c>
      <c r="I367" s="49" t="str">
        <f t="shared" si="15"/>
        <v>NC</v>
      </c>
      <c r="J367" s="49" t="str">
        <f t="shared" si="16"/>
        <v>NC</v>
      </c>
      <c r="K367" s="49" t="str">
        <f t="shared" si="17"/>
        <v>Southeast</v>
      </c>
      <c r="L367" s="49" t="str">
        <f>INDEX('State '!$A$1:$C$62,MATCH($I367,'State '!$B:$B,0),3)</f>
        <v>Southeast</v>
      </c>
      <c r="M367" s="49" t="str">
        <f>INDEX('State '!$A$1:$C$62,MATCH($J367,'State '!$B:$B,0),3)</f>
        <v>Southeast</v>
      </c>
      <c r="N367" s="49"/>
      <c r="O367" s="78">
        <v>5</v>
      </c>
      <c r="P367" s="78">
        <v>10</v>
      </c>
      <c r="Q367" s="78">
        <v>30</v>
      </c>
      <c r="R367" s="53">
        <v>6</v>
      </c>
      <c r="S367" s="49" t="s">
        <v>105</v>
      </c>
      <c r="T367" s="49" t="s">
        <v>786</v>
      </c>
      <c r="U367" s="49" t="s">
        <v>144</v>
      </c>
      <c r="V367" s="49"/>
      <c r="W367" s="79"/>
      <c r="X367" s="79"/>
      <c r="Y367" s="79"/>
      <c r="Z367" s="25"/>
      <c r="AA367" s="25"/>
      <c r="AB367" s="25"/>
    </row>
    <row r="368" spans="1:28" ht="12.75" customHeight="1" x14ac:dyDescent="0.2">
      <c r="A368" s="49">
        <v>39990</v>
      </c>
      <c r="B368" s="46" t="s">
        <v>1663</v>
      </c>
      <c r="C368" s="46" t="s">
        <v>980</v>
      </c>
      <c r="D368" s="46" t="s">
        <v>89</v>
      </c>
      <c r="E368" s="46" t="s">
        <v>90</v>
      </c>
      <c r="F368" s="47">
        <v>38626</v>
      </c>
      <c r="G368" s="53">
        <v>2005</v>
      </c>
      <c r="H368" s="49" t="s">
        <v>170</v>
      </c>
      <c r="I368" s="49" t="str">
        <f t="shared" si="15"/>
        <v>LA</v>
      </c>
      <c r="J368" s="49" t="str">
        <f t="shared" si="16"/>
        <v>LA</v>
      </c>
      <c r="K368" s="49" t="str">
        <f t="shared" si="17"/>
        <v>South Central</v>
      </c>
      <c r="L368" s="49" t="str">
        <f>INDEX('State '!$A$1:$C$62,MATCH($I368,'State '!$B:$B,0),3)</f>
        <v>South Central</v>
      </c>
      <c r="M368" s="49" t="str">
        <f>INDEX('State '!$A$1:$C$62,MATCH($J368,'State '!$B:$B,0),3)</f>
        <v>South Central</v>
      </c>
      <c r="N368" s="49"/>
      <c r="O368" s="78">
        <v>39.9</v>
      </c>
      <c r="P368" s="78">
        <v>22.8</v>
      </c>
      <c r="Q368" s="78">
        <v>1100</v>
      </c>
      <c r="R368" s="53">
        <v>36</v>
      </c>
      <c r="S368" s="49" t="s">
        <v>92</v>
      </c>
      <c r="T368" s="49" t="s">
        <v>93</v>
      </c>
      <c r="U368" s="49" t="s">
        <v>1664</v>
      </c>
      <c r="V368" s="49"/>
      <c r="W368" s="79"/>
      <c r="X368" s="79"/>
      <c r="Y368" s="79"/>
      <c r="Z368" s="25"/>
      <c r="AA368" s="25"/>
      <c r="AB368" s="25"/>
    </row>
    <row r="369" spans="1:28" ht="12.75" customHeight="1" x14ac:dyDescent="0.2">
      <c r="A369" s="49">
        <v>39990</v>
      </c>
      <c r="B369" s="55" t="s">
        <v>1665</v>
      </c>
      <c r="C369" s="55" t="s">
        <v>240</v>
      </c>
      <c r="D369" s="55" t="s">
        <v>161</v>
      </c>
      <c r="E369" s="59" t="s">
        <v>90</v>
      </c>
      <c r="F369" s="60">
        <v>38632</v>
      </c>
      <c r="G369" s="82">
        <v>2005</v>
      </c>
      <c r="H369" s="49" t="s">
        <v>642</v>
      </c>
      <c r="I369" s="49" t="str">
        <f t="shared" si="15"/>
        <v>MA</v>
      </c>
      <c r="J369" s="49" t="str">
        <f t="shared" si="16"/>
        <v>MA</v>
      </c>
      <c r="K369" s="49" t="str">
        <f t="shared" si="17"/>
        <v>Northeast</v>
      </c>
      <c r="L369" s="49" t="str">
        <f>INDEX('State '!$A$1:$C$62,MATCH($I369,'State '!$B:$B,0),3)</f>
        <v>Northeast</v>
      </c>
      <c r="M369" s="49" t="str">
        <f>INDEX('State '!$A$1:$C$62,MATCH($J369,'State '!$B:$B,0),3)</f>
        <v>Northeast</v>
      </c>
      <c r="N369" s="49"/>
      <c r="O369" s="78">
        <v>7.7</v>
      </c>
      <c r="P369" s="53">
        <v>5.31</v>
      </c>
      <c r="Q369" s="53">
        <v>25</v>
      </c>
      <c r="R369" s="78">
        <v>8</v>
      </c>
      <c r="S369" s="83" t="s">
        <v>92</v>
      </c>
      <c r="T369" s="50" t="s">
        <v>93</v>
      </c>
      <c r="U369" s="57" t="s">
        <v>1666</v>
      </c>
      <c r="V369" s="49"/>
      <c r="W369" s="79"/>
      <c r="X369" s="79"/>
      <c r="Y369" s="79"/>
      <c r="Z369" s="25"/>
      <c r="AA369" s="25"/>
      <c r="AB369" s="25"/>
    </row>
    <row r="370" spans="1:28" ht="12.75" customHeight="1" x14ac:dyDescent="0.2">
      <c r="A370" s="49">
        <v>39990</v>
      </c>
      <c r="B370" s="46" t="s">
        <v>1667</v>
      </c>
      <c r="C370" s="46" t="s">
        <v>920</v>
      </c>
      <c r="D370" s="46" t="s">
        <v>89</v>
      </c>
      <c r="E370" s="46" t="s">
        <v>90</v>
      </c>
      <c r="F370" s="47">
        <v>38640</v>
      </c>
      <c r="G370" s="53">
        <v>2005</v>
      </c>
      <c r="H370" s="49" t="s">
        <v>244</v>
      </c>
      <c r="I370" s="49" t="str">
        <f t="shared" si="15"/>
        <v>GA</v>
      </c>
      <c r="J370" s="49" t="str">
        <f t="shared" si="16"/>
        <v>GA</v>
      </c>
      <c r="K370" s="49" t="str">
        <f t="shared" si="17"/>
        <v>Southeast</v>
      </c>
      <c r="L370" s="49" t="str">
        <f>INDEX('State '!$A$1:$C$62,MATCH($I370,'State '!$B:$B,0),3)</f>
        <v>Southeast</v>
      </c>
      <c r="M370" s="49" t="str">
        <f>INDEX('State '!$A$1:$C$62,MATCH($J370,'State '!$B:$B,0),3)</f>
        <v>Southeast</v>
      </c>
      <c r="N370" s="49"/>
      <c r="O370" s="78">
        <v>19.28</v>
      </c>
      <c r="P370" s="78">
        <v>17.36</v>
      </c>
      <c r="Q370" s="78"/>
      <c r="R370" s="53" t="s">
        <v>1668</v>
      </c>
      <c r="S370" s="49" t="s">
        <v>92</v>
      </c>
      <c r="T370" s="49" t="s">
        <v>93</v>
      </c>
      <c r="U370" s="49" t="s">
        <v>1669</v>
      </c>
      <c r="V370" s="49"/>
      <c r="W370" s="79"/>
      <c r="X370" s="79"/>
      <c r="Y370" s="79"/>
      <c r="Z370" s="25"/>
      <c r="AA370" s="25"/>
      <c r="AB370" s="25"/>
    </row>
    <row r="371" spans="1:28" ht="12.75" customHeight="1" x14ac:dyDescent="0.2">
      <c r="A371" s="49">
        <v>39990</v>
      </c>
      <c r="B371" s="46" t="s">
        <v>1670</v>
      </c>
      <c r="C371" s="46" t="s">
        <v>339</v>
      </c>
      <c r="D371" s="46" t="s">
        <v>866</v>
      </c>
      <c r="E371" s="46" t="s">
        <v>90</v>
      </c>
      <c r="F371" s="47">
        <v>38656</v>
      </c>
      <c r="G371" s="48">
        <v>2005</v>
      </c>
      <c r="H371" s="49" t="s">
        <v>121</v>
      </c>
      <c r="I371" s="49" t="str">
        <f t="shared" si="15"/>
        <v>TX</v>
      </c>
      <c r="J371" s="49" t="str">
        <f t="shared" si="16"/>
        <v>TX</v>
      </c>
      <c r="K371" s="49" t="str">
        <f t="shared" si="17"/>
        <v>South Central</v>
      </c>
      <c r="L371" s="49" t="str">
        <f>INDEX('State '!$A$1:$C$62,MATCH($I371,'State '!$B:$B,0),3)</f>
        <v>South Central</v>
      </c>
      <c r="M371" s="49" t="str">
        <f>INDEX('State '!$A$1:$C$62,MATCH($J371,'State '!$B:$B,0),3)</f>
        <v>South Central</v>
      </c>
      <c r="N371" s="49"/>
      <c r="O371" s="78">
        <v>40</v>
      </c>
      <c r="P371" s="78">
        <v>254</v>
      </c>
      <c r="Q371" s="78">
        <v>150</v>
      </c>
      <c r="R371" s="53">
        <v>24</v>
      </c>
      <c r="S371" s="49" t="s">
        <v>105</v>
      </c>
      <c r="T371" s="49" t="s">
        <v>786</v>
      </c>
      <c r="U371" s="49" t="s">
        <v>144</v>
      </c>
      <c r="V371" s="49"/>
      <c r="W371" s="79"/>
      <c r="X371" s="79"/>
      <c r="Y371" s="79"/>
      <c r="Z371" s="25"/>
      <c r="AA371" s="25"/>
      <c r="AB371" s="25"/>
    </row>
    <row r="372" spans="1:28" ht="12.75" customHeight="1" x14ac:dyDescent="0.2">
      <c r="A372" s="49">
        <v>39990</v>
      </c>
      <c r="B372" s="46" t="s">
        <v>1671</v>
      </c>
      <c r="C372" s="46" t="s">
        <v>791</v>
      </c>
      <c r="D372" s="46" t="s">
        <v>161</v>
      </c>
      <c r="E372" s="46" t="s">
        <v>90</v>
      </c>
      <c r="F372" s="47">
        <v>38657</v>
      </c>
      <c r="G372" s="48">
        <v>2005</v>
      </c>
      <c r="H372" s="49" t="s">
        <v>1554</v>
      </c>
      <c r="I372" s="49" t="str">
        <f t="shared" si="15"/>
        <v>WI</v>
      </c>
      <c r="J372" s="49" t="str">
        <f t="shared" si="16"/>
        <v>WI</v>
      </c>
      <c r="K372" s="49" t="str">
        <f t="shared" si="17"/>
        <v>Midwest</v>
      </c>
      <c r="L372" s="49" t="str">
        <f>INDEX('State '!$A$1:$C$62,MATCH($I372,'State '!$B:$B,0),3)</f>
        <v>Midwest</v>
      </c>
      <c r="M372" s="49" t="str">
        <f>INDEX('State '!$A$1:$C$62,MATCH($J372,'State '!$B:$B,0),3)</f>
        <v>Midwest</v>
      </c>
      <c r="N372" s="49"/>
      <c r="O372" s="78">
        <v>18.600000000000001</v>
      </c>
      <c r="P372" s="78">
        <v>8.1999999999999993</v>
      </c>
      <c r="Q372" s="78">
        <v>143.4</v>
      </c>
      <c r="R372" s="53" t="s">
        <v>1672</v>
      </c>
      <c r="S372" s="49" t="s">
        <v>92</v>
      </c>
      <c r="T372" s="49" t="s">
        <v>93</v>
      </c>
      <c r="U372" s="49" t="s">
        <v>1673</v>
      </c>
      <c r="V372" s="49"/>
      <c r="W372" s="79"/>
      <c r="X372" s="79"/>
      <c r="Y372" s="79"/>
      <c r="Z372" s="25"/>
      <c r="AA372" s="25"/>
      <c r="AB372" s="25"/>
    </row>
    <row r="373" spans="1:28" ht="12.75" customHeight="1" x14ac:dyDescent="0.2">
      <c r="A373" s="49">
        <v>39990</v>
      </c>
      <c r="B373" s="46" t="s">
        <v>1674</v>
      </c>
      <c r="C373" s="46" t="s">
        <v>465</v>
      </c>
      <c r="D373" s="46" t="s">
        <v>89</v>
      </c>
      <c r="E373" s="46" t="s">
        <v>90</v>
      </c>
      <c r="F373" s="47">
        <v>38657</v>
      </c>
      <c r="G373" s="48">
        <v>2005</v>
      </c>
      <c r="H373" s="49" t="s">
        <v>809</v>
      </c>
      <c r="I373" s="49" t="str">
        <f t="shared" si="15"/>
        <v>MN</v>
      </c>
      <c r="J373" s="49" t="str">
        <f t="shared" si="16"/>
        <v>MN</v>
      </c>
      <c r="K373" s="49" t="str">
        <f t="shared" si="17"/>
        <v>Midwest</v>
      </c>
      <c r="L373" s="49" t="str">
        <f>INDEX('State '!$A$1:$C$62,MATCH($I373,'State '!$B:$B,0),3)</f>
        <v>Midwest</v>
      </c>
      <c r="M373" s="49" t="str">
        <f>INDEX('State '!$A$1:$C$62,MATCH($J373,'State '!$B:$B,0),3)</f>
        <v>Midwest</v>
      </c>
      <c r="N373" s="49"/>
      <c r="O373" s="78">
        <v>7.7</v>
      </c>
      <c r="P373" s="78">
        <v>3.2</v>
      </c>
      <c r="Q373" s="78">
        <v>1.75</v>
      </c>
      <c r="R373" s="53">
        <v>30</v>
      </c>
      <c r="S373" s="49" t="s">
        <v>92</v>
      </c>
      <c r="T373" s="49" t="s">
        <v>93</v>
      </c>
      <c r="U373" s="49" t="s">
        <v>1675</v>
      </c>
      <c r="V373" s="49"/>
      <c r="W373" s="79"/>
      <c r="X373" s="79"/>
      <c r="Y373" s="79"/>
      <c r="Z373" s="25"/>
      <c r="AA373" s="25"/>
      <c r="AB373" s="25"/>
    </row>
    <row r="374" spans="1:28" ht="12.75" customHeight="1" x14ac:dyDescent="0.2">
      <c r="A374" s="49">
        <v>39990</v>
      </c>
      <c r="B374" s="46" t="s">
        <v>1676</v>
      </c>
      <c r="C374" s="46" t="s">
        <v>814</v>
      </c>
      <c r="D374" s="46" t="s">
        <v>89</v>
      </c>
      <c r="E374" s="46" t="s">
        <v>90</v>
      </c>
      <c r="F374" s="47">
        <v>38657</v>
      </c>
      <c r="G374" s="53">
        <v>2005</v>
      </c>
      <c r="H374" s="49" t="s">
        <v>116</v>
      </c>
      <c r="I374" s="49" t="str">
        <f t="shared" si="15"/>
        <v>UT</v>
      </c>
      <c r="J374" s="49" t="str">
        <f t="shared" si="16"/>
        <v>UT</v>
      </c>
      <c r="K374" s="49" t="str">
        <f t="shared" si="17"/>
        <v>Mountain</v>
      </c>
      <c r="L374" s="49" t="str">
        <f>INDEX('State '!$A$1:$C$62,MATCH($I374,'State '!$B:$B,0),3)</f>
        <v>Mountain</v>
      </c>
      <c r="M374" s="49" t="str">
        <f>INDEX('State '!$A$1:$C$62,MATCH($J374,'State '!$B:$B,0),3)</f>
        <v>Mountain</v>
      </c>
      <c r="N374" s="49"/>
      <c r="O374" s="78">
        <v>54.6</v>
      </c>
      <c r="P374" s="78">
        <v>18.7</v>
      </c>
      <c r="Q374" s="78">
        <v>102</v>
      </c>
      <c r="R374" s="53">
        <v>24</v>
      </c>
      <c r="S374" s="49" t="s">
        <v>92</v>
      </c>
      <c r="T374" s="49" t="s">
        <v>93</v>
      </c>
      <c r="U374" s="49" t="s">
        <v>1677</v>
      </c>
      <c r="V374" s="49"/>
      <c r="W374" s="79"/>
      <c r="X374" s="79"/>
      <c r="Y374" s="79"/>
      <c r="Z374" s="25"/>
      <c r="AA374" s="25"/>
      <c r="AB374" s="25"/>
    </row>
    <row r="375" spans="1:28" ht="12.75" customHeight="1" x14ac:dyDescent="0.2">
      <c r="A375" s="49">
        <v>39990</v>
      </c>
      <c r="B375" s="46" t="s">
        <v>1678</v>
      </c>
      <c r="C375" s="46" t="s">
        <v>553</v>
      </c>
      <c r="D375" s="46" t="s">
        <v>89</v>
      </c>
      <c r="E375" s="46" t="s">
        <v>90</v>
      </c>
      <c r="F375" s="47">
        <v>38657</v>
      </c>
      <c r="G375" s="53">
        <v>2005</v>
      </c>
      <c r="H375" s="49" t="s">
        <v>1278</v>
      </c>
      <c r="I375" s="49" t="str">
        <f t="shared" si="15"/>
        <v>NJ</v>
      </c>
      <c r="J375" s="49" t="str">
        <f t="shared" si="16"/>
        <v>NJ</v>
      </c>
      <c r="K375" s="49" t="str">
        <f t="shared" si="17"/>
        <v>Northeast</v>
      </c>
      <c r="L375" s="49" t="str">
        <f>INDEX('State '!$A$1:$C$62,MATCH($I375,'State '!$B:$B,0),3)</f>
        <v>Northeast</v>
      </c>
      <c r="M375" s="49" t="str">
        <f>INDEX('State '!$A$1:$C$62,MATCH($J375,'State '!$B:$B,0),3)</f>
        <v>Northeast</v>
      </c>
      <c r="N375" s="49"/>
      <c r="O375" s="78">
        <v>12.4</v>
      </c>
      <c r="P375" s="78">
        <v>3.7</v>
      </c>
      <c r="Q375" s="78">
        <v>105</v>
      </c>
      <c r="R375" s="53">
        <v>36</v>
      </c>
      <c r="S375" s="49" t="s">
        <v>92</v>
      </c>
      <c r="T375" s="49" t="s">
        <v>93</v>
      </c>
      <c r="U375" s="49" t="s">
        <v>1679</v>
      </c>
      <c r="V375" s="49"/>
      <c r="W375" s="79"/>
      <c r="X375" s="79"/>
      <c r="Y375" s="79"/>
      <c r="Z375" s="25"/>
      <c r="AA375" s="25"/>
      <c r="AB375" s="25"/>
    </row>
    <row r="376" spans="1:28" ht="12.75" customHeight="1" x14ac:dyDescent="0.2">
      <c r="A376" s="49">
        <v>39990</v>
      </c>
      <c r="B376" s="46" t="s">
        <v>1680</v>
      </c>
      <c r="C376" s="46" t="s">
        <v>1681</v>
      </c>
      <c r="D376" s="46" t="s">
        <v>101</v>
      </c>
      <c r="E376" s="46" t="s">
        <v>90</v>
      </c>
      <c r="F376" s="47">
        <v>38661</v>
      </c>
      <c r="G376" s="48">
        <v>2005</v>
      </c>
      <c r="H376" s="49" t="s">
        <v>803</v>
      </c>
      <c r="I376" s="49" t="str">
        <f t="shared" si="15"/>
        <v>MI</v>
      </c>
      <c r="J376" s="49" t="str">
        <f t="shared" si="16"/>
        <v>MI</v>
      </c>
      <c r="K376" s="49" t="str">
        <f t="shared" si="17"/>
        <v>Midwest</v>
      </c>
      <c r="L376" s="49" t="str">
        <f>INDEX('State '!$A$1:$C$62,MATCH($I376,'State '!$B:$B,0),3)</f>
        <v>Midwest</v>
      </c>
      <c r="M376" s="49" t="str">
        <f>INDEX('State '!$A$1:$C$62,MATCH($J376,'State '!$B:$B,0),3)</f>
        <v>Midwest</v>
      </c>
      <c r="N376" s="49"/>
      <c r="O376" s="78">
        <v>27.74</v>
      </c>
      <c r="P376" s="78">
        <v>11.3</v>
      </c>
      <c r="Q376" s="78">
        <v>135</v>
      </c>
      <c r="R376" s="53">
        <v>36</v>
      </c>
      <c r="S376" s="49" t="s">
        <v>105</v>
      </c>
      <c r="T376" s="49" t="s">
        <v>786</v>
      </c>
      <c r="U376" s="49" t="s">
        <v>144</v>
      </c>
      <c r="V376" s="49"/>
      <c r="W376" s="79"/>
      <c r="X376" s="79"/>
      <c r="Y376" s="79"/>
      <c r="Z376" s="25"/>
      <c r="AA376" s="25"/>
      <c r="AB376" s="25"/>
    </row>
    <row r="377" spans="1:28" ht="12.75" customHeight="1" x14ac:dyDescent="0.2">
      <c r="A377" s="49">
        <v>39990</v>
      </c>
      <c r="B377" s="46" t="s">
        <v>1682</v>
      </c>
      <c r="C377" s="46" t="s">
        <v>1683</v>
      </c>
      <c r="D377" s="46" t="s">
        <v>89</v>
      </c>
      <c r="E377" s="46" t="s">
        <v>90</v>
      </c>
      <c r="F377" s="47">
        <v>38663</v>
      </c>
      <c r="G377" s="48">
        <v>2005</v>
      </c>
      <c r="H377" s="49" t="s">
        <v>1624</v>
      </c>
      <c r="I377" s="49" t="str">
        <f t="shared" si="15"/>
        <v>CO</v>
      </c>
      <c r="J377" s="49" t="str">
        <f t="shared" si="16"/>
        <v>KS</v>
      </c>
      <c r="K377" s="49" t="str">
        <f t="shared" si="17"/>
        <v>Mountain, South Central</v>
      </c>
      <c r="L377" s="49" t="str">
        <f>INDEX('State '!$A$1:$C$62,MATCH($I377,'State '!$B:$B,0),3)</f>
        <v>Mountain</v>
      </c>
      <c r="M377" s="49" t="str">
        <f>INDEX('State '!$A$1:$C$62,MATCH($J377,'State '!$B:$B,0),3)</f>
        <v>South Central</v>
      </c>
      <c r="N377" s="49"/>
      <c r="O377" s="78">
        <v>7.8</v>
      </c>
      <c r="P377" s="78"/>
      <c r="Q377" s="78">
        <v>170</v>
      </c>
      <c r="R377" s="53">
        <v>36</v>
      </c>
      <c r="S377" s="49" t="s">
        <v>92</v>
      </c>
      <c r="T377" s="49" t="s">
        <v>93</v>
      </c>
      <c r="U377" s="49" t="s">
        <v>1684</v>
      </c>
      <c r="V377" s="49"/>
      <c r="W377" s="79"/>
      <c r="X377" s="79"/>
      <c r="Y377" s="79"/>
      <c r="Z377" s="25"/>
      <c r="AA377" s="25"/>
      <c r="AB377" s="25"/>
    </row>
    <row r="378" spans="1:28" ht="12.75" customHeight="1" x14ac:dyDescent="0.2">
      <c r="A378" s="49">
        <v>39990</v>
      </c>
      <c r="B378" s="46" t="s">
        <v>1685</v>
      </c>
      <c r="C378" s="46" t="s">
        <v>1686</v>
      </c>
      <c r="D378" s="46" t="s">
        <v>89</v>
      </c>
      <c r="E378" s="46" t="s">
        <v>90</v>
      </c>
      <c r="F378" s="47">
        <v>38671</v>
      </c>
      <c r="G378" s="48">
        <v>2005</v>
      </c>
      <c r="H378" s="49" t="s">
        <v>143</v>
      </c>
      <c r="I378" s="49" t="str">
        <f t="shared" si="15"/>
        <v>OH</v>
      </c>
      <c r="J378" s="49" t="str">
        <f t="shared" si="16"/>
        <v>OH</v>
      </c>
      <c r="K378" s="49" t="str">
        <f t="shared" si="17"/>
        <v>Northeast</v>
      </c>
      <c r="L378" s="49" t="str">
        <f>INDEX('State '!$A$1:$C$62,MATCH($I378,'State '!$B:$B,0),3)</f>
        <v>Northeast</v>
      </c>
      <c r="M378" s="49" t="str">
        <f>INDEX('State '!$A$1:$C$62,MATCH($J378,'State '!$B:$B,0),3)</f>
        <v>Northeast</v>
      </c>
      <c r="N378" s="49"/>
      <c r="O378" s="78">
        <v>9</v>
      </c>
      <c r="P378" s="78">
        <v>20</v>
      </c>
      <c r="Q378" s="78">
        <v>100</v>
      </c>
      <c r="R378" s="53">
        <v>12</v>
      </c>
      <c r="S378" s="49" t="s">
        <v>105</v>
      </c>
      <c r="T378" s="49" t="s">
        <v>786</v>
      </c>
      <c r="U378" s="49" t="s">
        <v>144</v>
      </c>
      <c r="V378" s="49"/>
      <c r="W378" s="79"/>
      <c r="X378" s="79"/>
      <c r="Y378" s="79"/>
      <c r="Z378" s="25"/>
      <c r="AA378" s="25"/>
      <c r="AB378" s="25"/>
    </row>
    <row r="379" spans="1:28" ht="12.75" customHeight="1" x14ac:dyDescent="0.2">
      <c r="A379" s="49">
        <v>39990</v>
      </c>
      <c r="B379" s="46" t="s">
        <v>1687</v>
      </c>
      <c r="C379" s="46" t="s">
        <v>1426</v>
      </c>
      <c r="D379" s="46" t="s">
        <v>89</v>
      </c>
      <c r="E379" s="46" t="s">
        <v>90</v>
      </c>
      <c r="F379" s="47">
        <v>38686</v>
      </c>
      <c r="G379" s="48">
        <v>2005</v>
      </c>
      <c r="H379" s="49" t="s">
        <v>1688</v>
      </c>
      <c r="I379" s="49" t="str">
        <f t="shared" si="15"/>
        <v>OK</v>
      </c>
      <c r="J379" s="49" t="str">
        <f t="shared" si="16"/>
        <v>TX</v>
      </c>
      <c r="K379" s="49" t="str">
        <f t="shared" si="17"/>
        <v>South Central</v>
      </c>
      <c r="L379" s="49" t="str">
        <f>INDEX('State '!$A$1:$C$62,MATCH($I379,'State '!$B:$B,0),3)</f>
        <v>South Central</v>
      </c>
      <c r="M379" s="49" t="str">
        <f>INDEX('State '!$A$1:$C$62,MATCH($J379,'State '!$B:$B,0),3)</f>
        <v>South Central</v>
      </c>
      <c r="N379" s="49"/>
      <c r="O379" s="78">
        <v>31.9</v>
      </c>
      <c r="P379" s="78"/>
      <c r="Q379" s="78">
        <v>112.9</v>
      </c>
      <c r="R379" s="53" t="s">
        <v>1689</v>
      </c>
      <c r="S379" s="49" t="s">
        <v>92</v>
      </c>
      <c r="T379" s="49" t="s">
        <v>93</v>
      </c>
      <c r="U379" s="49" t="s">
        <v>1690</v>
      </c>
      <c r="V379" s="49"/>
      <c r="W379" s="79"/>
      <c r="X379" s="79"/>
      <c r="Y379" s="79"/>
      <c r="Z379" s="25"/>
      <c r="AA379" s="25"/>
      <c r="AB379" s="25"/>
    </row>
    <row r="380" spans="1:28" ht="12.75" customHeight="1" x14ac:dyDescent="0.2">
      <c r="A380" s="49">
        <v>39990</v>
      </c>
      <c r="B380" s="55" t="s">
        <v>1691</v>
      </c>
      <c r="C380" s="55" t="s">
        <v>850</v>
      </c>
      <c r="D380" s="55" t="s">
        <v>89</v>
      </c>
      <c r="E380" s="46" t="s">
        <v>90</v>
      </c>
      <c r="F380" s="47">
        <v>38686</v>
      </c>
      <c r="G380" s="48">
        <v>2005</v>
      </c>
      <c r="H380" s="49" t="s">
        <v>1197</v>
      </c>
      <c r="I380" s="49" t="str">
        <f t="shared" si="15"/>
        <v>PA</v>
      </c>
      <c r="J380" s="49" t="str">
        <f t="shared" si="16"/>
        <v>DE</v>
      </c>
      <c r="K380" s="49" t="str">
        <f t="shared" si="17"/>
        <v>Northeast</v>
      </c>
      <c r="L380" s="49" t="str">
        <f>INDEX('State '!$A$1:$C$62,MATCH($I380,'State '!$B:$B,0),3)</f>
        <v>Northeast</v>
      </c>
      <c r="M380" s="49" t="str">
        <f>INDEX('State '!$A$1:$C$62,MATCH($J380,'State '!$B:$B,0),3)</f>
        <v>Northeast</v>
      </c>
      <c r="N380" s="49"/>
      <c r="O380" s="78">
        <v>14</v>
      </c>
      <c r="P380" s="78">
        <v>24</v>
      </c>
      <c r="Q380" s="53">
        <v>9.9</v>
      </c>
      <c r="R380" s="53">
        <v>16</v>
      </c>
      <c r="S380" s="49" t="s">
        <v>92</v>
      </c>
      <c r="T380" s="49" t="s">
        <v>93</v>
      </c>
      <c r="U380" s="49" t="s">
        <v>1517</v>
      </c>
      <c r="V380" s="49"/>
      <c r="W380" s="79"/>
      <c r="X380" s="79"/>
      <c r="Y380" s="79"/>
      <c r="Z380" s="25"/>
      <c r="AA380" s="25"/>
      <c r="AB380" s="25"/>
    </row>
    <row r="381" spans="1:28" ht="12.75" customHeight="1" x14ac:dyDescent="0.2">
      <c r="A381" s="49">
        <v>39990</v>
      </c>
      <c r="B381" s="46" t="s">
        <v>1692</v>
      </c>
      <c r="C381" s="46" t="s">
        <v>1426</v>
      </c>
      <c r="D381" s="46" t="s">
        <v>161</v>
      </c>
      <c r="E381" s="46" t="s">
        <v>90</v>
      </c>
      <c r="F381" s="47">
        <v>38700</v>
      </c>
      <c r="G381" s="48">
        <v>2005</v>
      </c>
      <c r="H381" s="49" t="s">
        <v>205</v>
      </c>
      <c r="I381" s="49" t="str">
        <f t="shared" si="15"/>
        <v>OK</v>
      </c>
      <c r="J381" s="49" t="str">
        <f t="shared" si="16"/>
        <v>OK</v>
      </c>
      <c r="K381" s="49" t="str">
        <f t="shared" si="17"/>
        <v>South Central</v>
      </c>
      <c r="L381" s="49" t="str">
        <f>INDEX('State '!$A$1:$C$62,MATCH($I381,'State '!$B:$B,0),3)</f>
        <v>South Central</v>
      </c>
      <c r="M381" s="49" t="str">
        <f>INDEX('State '!$A$1:$C$62,MATCH($J381,'State '!$B:$B,0),3)</f>
        <v>South Central</v>
      </c>
      <c r="N381" s="49"/>
      <c r="O381" s="78">
        <v>3.5</v>
      </c>
      <c r="P381" s="78">
        <v>24</v>
      </c>
      <c r="Q381" s="78">
        <v>400</v>
      </c>
      <c r="R381" s="53" t="s">
        <v>1507</v>
      </c>
      <c r="S381" s="49" t="s">
        <v>92</v>
      </c>
      <c r="T381" s="49" t="s">
        <v>93</v>
      </c>
      <c r="U381" s="49" t="s">
        <v>1693</v>
      </c>
      <c r="V381" s="49"/>
      <c r="W381" s="79"/>
      <c r="X381" s="79"/>
      <c r="Y381" s="79"/>
      <c r="Z381" s="25"/>
      <c r="AA381" s="25"/>
      <c r="AB381" s="25"/>
    </row>
    <row r="382" spans="1:28" s="66" customFormat="1" ht="12.75" customHeight="1" x14ac:dyDescent="0.2">
      <c r="A382" s="49">
        <v>39990</v>
      </c>
      <c r="B382" s="46" t="s">
        <v>1694</v>
      </c>
      <c r="C382" s="46" t="s">
        <v>783</v>
      </c>
      <c r="D382" s="46" t="s">
        <v>89</v>
      </c>
      <c r="E382" s="46" t="s">
        <v>90</v>
      </c>
      <c r="F382" s="47">
        <v>38701</v>
      </c>
      <c r="G382" s="48">
        <v>2005</v>
      </c>
      <c r="H382" s="49" t="s">
        <v>1695</v>
      </c>
      <c r="I382" s="49" t="str">
        <f t="shared" si="15"/>
        <v>CO</v>
      </c>
      <c r="J382" s="49" t="str">
        <f t="shared" si="16"/>
        <v>OK</v>
      </c>
      <c r="K382" s="49" t="str">
        <f t="shared" si="17"/>
        <v>Mountain, South Central</v>
      </c>
      <c r="L382" s="49" t="str">
        <f>INDEX('State '!$A$1:$C$62,MATCH($I382,'State '!$B:$B,0),3)</f>
        <v>Mountain</v>
      </c>
      <c r="M382" s="49" t="str">
        <f>INDEX('State '!$A$1:$C$62,MATCH($J382,'State '!$B:$B,0),3)</f>
        <v>South Central</v>
      </c>
      <c r="N382" s="49"/>
      <c r="O382" s="78">
        <v>60.4</v>
      </c>
      <c r="P382" s="78">
        <v>102</v>
      </c>
      <c r="Q382" s="78">
        <v>104</v>
      </c>
      <c r="R382" s="53" t="s">
        <v>1507</v>
      </c>
      <c r="S382" s="49" t="s">
        <v>92</v>
      </c>
      <c r="T382" s="49" t="s">
        <v>93</v>
      </c>
      <c r="U382" s="49" t="s">
        <v>1696</v>
      </c>
      <c r="V382" s="49"/>
      <c r="W382" s="79"/>
      <c r="X382" s="79"/>
      <c r="Y382" s="79"/>
    </row>
    <row r="383" spans="1:28" ht="12.75" customHeight="1" x14ac:dyDescent="0.2">
      <c r="A383" s="49">
        <v>39990</v>
      </c>
      <c r="B383" s="46" t="s">
        <v>1697</v>
      </c>
      <c r="C383" s="46" t="s">
        <v>1698</v>
      </c>
      <c r="D383" s="46" t="s">
        <v>89</v>
      </c>
      <c r="E383" s="46" t="s">
        <v>90</v>
      </c>
      <c r="F383" s="47">
        <v>38701</v>
      </c>
      <c r="G383" s="53">
        <v>2005</v>
      </c>
      <c r="H383" s="49" t="s">
        <v>170</v>
      </c>
      <c r="I383" s="49" t="str">
        <f t="shared" si="15"/>
        <v>LA</v>
      </c>
      <c r="J383" s="49" t="str">
        <f t="shared" si="16"/>
        <v>LA</v>
      </c>
      <c r="K383" s="49" t="str">
        <f t="shared" si="17"/>
        <v>South Central</v>
      </c>
      <c r="L383" s="49" t="str">
        <f>INDEX('State '!$A$1:$C$62,MATCH($I383,'State '!$B:$B,0),3)</f>
        <v>South Central</v>
      </c>
      <c r="M383" s="49" t="str">
        <f>INDEX('State '!$A$1:$C$62,MATCH($J383,'State '!$B:$B,0),3)</f>
        <v>South Central</v>
      </c>
      <c r="N383" s="49"/>
      <c r="O383" s="78">
        <v>157</v>
      </c>
      <c r="P383" s="78">
        <v>120</v>
      </c>
      <c r="Q383" s="78">
        <v>615</v>
      </c>
      <c r="R383" s="53" t="s">
        <v>1378</v>
      </c>
      <c r="S383" s="49" t="s">
        <v>105</v>
      </c>
      <c r="T383" s="49" t="s">
        <v>786</v>
      </c>
      <c r="U383" s="49" t="s">
        <v>144</v>
      </c>
      <c r="V383" s="49"/>
      <c r="W383" s="79"/>
      <c r="X383" s="79"/>
      <c r="Y383" s="79"/>
      <c r="Z383" s="25"/>
      <c r="AA383" s="25"/>
      <c r="AB383" s="25"/>
    </row>
    <row r="384" spans="1:28" ht="55.5" customHeight="1" x14ac:dyDescent="0.2">
      <c r="A384" s="45">
        <v>39990</v>
      </c>
      <c r="B384" s="46" t="s">
        <v>1699</v>
      </c>
      <c r="C384" s="46" t="s">
        <v>1587</v>
      </c>
      <c r="D384" s="46" t="s">
        <v>161</v>
      </c>
      <c r="E384" s="46" t="s">
        <v>90</v>
      </c>
      <c r="F384" s="47">
        <v>38701</v>
      </c>
      <c r="G384" s="53">
        <v>2005</v>
      </c>
      <c r="H384" s="49" t="s">
        <v>855</v>
      </c>
      <c r="I384" s="49" t="str">
        <f t="shared" si="15"/>
        <v>AZ</v>
      </c>
      <c r="J384" s="49" t="str">
        <f t="shared" si="16"/>
        <v>AZ</v>
      </c>
      <c r="K384" s="49" t="str">
        <f t="shared" si="17"/>
        <v>Mountain</v>
      </c>
      <c r="L384" s="49" t="str">
        <f>INDEX('State '!$A$1:$C$62,MATCH($I384,'State '!$B:$B,0),3)</f>
        <v>Mountain</v>
      </c>
      <c r="M384" s="49" t="str">
        <f>INDEX('State '!$A$1:$C$62,MATCH($J384,'State '!$B:$B,0),3)</f>
        <v>Mountain</v>
      </c>
      <c r="N384" s="49"/>
      <c r="O384" s="78">
        <v>2</v>
      </c>
      <c r="P384" s="78">
        <v>3.2</v>
      </c>
      <c r="Q384" s="78">
        <v>1.7</v>
      </c>
      <c r="R384" s="53">
        <v>12</v>
      </c>
      <c r="S384" s="49" t="s">
        <v>105</v>
      </c>
      <c r="T384" s="49" t="s">
        <v>786</v>
      </c>
      <c r="U384" s="49" t="s">
        <v>144</v>
      </c>
      <c r="V384" s="49"/>
      <c r="W384" s="79"/>
      <c r="X384" s="79"/>
      <c r="Y384" s="79"/>
      <c r="Z384" s="25"/>
      <c r="AA384" s="25"/>
      <c r="AB384" s="25"/>
    </row>
    <row r="385" spans="1:28" ht="30" customHeight="1" x14ac:dyDescent="0.2">
      <c r="A385" s="45">
        <v>39990</v>
      </c>
      <c r="B385" s="46" t="s">
        <v>1700</v>
      </c>
      <c r="C385" s="46" t="s">
        <v>791</v>
      </c>
      <c r="D385" s="46" t="s">
        <v>89</v>
      </c>
      <c r="E385" s="46" t="s">
        <v>90</v>
      </c>
      <c r="F385" s="47">
        <v>38702</v>
      </c>
      <c r="G385" s="48">
        <v>2005</v>
      </c>
      <c r="H385" s="49" t="s">
        <v>1554</v>
      </c>
      <c r="I385" s="49" t="str">
        <f t="shared" si="15"/>
        <v>WI</v>
      </c>
      <c r="J385" s="49" t="str">
        <f t="shared" si="16"/>
        <v>WI</v>
      </c>
      <c r="K385" s="49" t="str">
        <f t="shared" si="17"/>
        <v>Midwest</v>
      </c>
      <c r="L385" s="49" t="str">
        <f>INDEX('State '!$A$1:$C$62,MATCH($I385,'State '!$B:$B,0),3)</f>
        <v>Midwest</v>
      </c>
      <c r="M385" s="49" t="str">
        <f>INDEX('State '!$A$1:$C$62,MATCH($J385,'State '!$B:$B,0),3)</f>
        <v>Midwest</v>
      </c>
      <c r="N385" s="49"/>
      <c r="O385" s="78">
        <v>13.52</v>
      </c>
      <c r="P385" s="78"/>
      <c r="Q385" s="78">
        <v>105</v>
      </c>
      <c r="R385" s="53"/>
      <c r="S385" s="49" t="s">
        <v>92</v>
      </c>
      <c r="T385" s="49" t="s">
        <v>93</v>
      </c>
      <c r="U385" s="49" t="s">
        <v>1701</v>
      </c>
      <c r="V385" s="49"/>
      <c r="W385" s="79"/>
      <c r="X385" s="79"/>
      <c r="Y385" s="79"/>
      <c r="Z385" s="25"/>
      <c r="AA385" s="25"/>
      <c r="AB385" s="25"/>
    </row>
    <row r="386" spans="1:28" ht="12.75" customHeight="1" x14ac:dyDescent="0.2">
      <c r="A386" s="49">
        <v>39990</v>
      </c>
      <c r="B386" s="55" t="s">
        <v>1702</v>
      </c>
      <c r="C386" s="55" t="s">
        <v>1703</v>
      </c>
      <c r="D386" s="55" t="s">
        <v>89</v>
      </c>
      <c r="E386" s="59" t="s">
        <v>90</v>
      </c>
      <c r="F386" s="60">
        <v>38702</v>
      </c>
      <c r="G386" s="85">
        <v>2005</v>
      </c>
      <c r="H386" s="49" t="s">
        <v>121</v>
      </c>
      <c r="I386" s="49" t="str">
        <f t="shared" si="15"/>
        <v>TX</v>
      </c>
      <c r="J386" s="49" t="str">
        <f t="shared" si="16"/>
        <v>TX</v>
      </c>
      <c r="K386" s="49" t="str">
        <f t="shared" si="17"/>
        <v>South Central</v>
      </c>
      <c r="L386" s="49" t="str">
        <f>INDEX('State '!$A$1:$C$62,MATCH($I386,'State '!$B:$B,0),3)</f>
        <v>South Central</v>
      </c>
      <c r="M386" s="49" t="str">
        <f>INDEX('State '!$A$1:$C$62,MATCH($J386,'State '!$B:$B,0),3)</f>
        <v>South Central</v>
      </c>
      <c r="N386" s="49"/>
      <c r="O386" s="78">
        <v>2.2599999999999998</v>
      </c>
      <c r="P386" s="53">
        <v>0.01</v>
      </c>
      <c r="Q386" s="53">
        <v>200</v>
      </c>
      <c r="R386" s="78">
        <v>12</v>
      </c>
      <c r="S386" s="83" t="s">
        <v>92</v>
      </c>
      <c r="T386" s="50" t="s">
        <v>93</v>
      </c>
      <c r="U386" s="57" t="s">
        <v>1704</v>
      </c>
      <c r="V386" s="49"/>
      <c r="W386" s="79"/>
      <c r="X386" s="79"/>
      <c r="Y386" s="79"/>
      <c r="Z386" s="25"/>
      <c r="AA386" s="25"/>
      <c r="AB386" s="25"/>
    </row>
    <row r="387" spans="1:28" ht="12.75" customHeight="1" x14ac:dyDescent="0.2">
      <c r="A387" s="49">
        <v>39990</v>
      </c>
      <c r="B387" s="55" t="s">
        <v>1705</v>
      </c>
      <c r="C387" s="55" t="s">
        <v>854</v>
      </c>
      <c r="D387" s="55" t="s">
        <v>866</v>
      </c>
      <c r="E387" s="46" t="s">
        <v>90</v>
      </c>
      <c r="F387" s="47">
        <v>38716</v>
      </c>
      <c r="G387" s="48">
        <v>2005</v>
      </c>
      <c r="H387" s="49" t="s">
        <v>1706</v>
      </c>
      <c r="I387" s="49" t="str">
        <f t="shared" ref="I387:I450" si="18">LEFT($H387,2)</f>
        <v>AZ</v>
      </c>
      <c r="J387" s="49" t="str">
        <f t="shared" ref="J387:J450" si="19">RIGHT($H387,2)</f>
        <v>CA</v>
      </c>
      <c r="K387" s="49" t="str">
        <f t="shared" ref="K387:K450" si="20">IF($L387=$M387,L387,CONCATENATE($L387,", ",IF(ISBLANK(N387),"",CONCATENATE(N387,", ")),$M387))</f>
        <v>Mountain, Pacific</v>
      </c>
      <c r="L387" s="49" t="str">
        <f>INDEX('State '!$A$1:$C$62,MATCH($I387,'State '!$B:$B,0),3)</f>
        <v>Mountain</v>
      </c>
      <c r="M387" s="49" t="str">
        <f>INDEX('State '!$A$1:$C$62,MATCH($J387,'State '!$B:$B,0),3)</f>
        <v>Pacific</v>
      </c>
      <c r="N387" s="49"/>
      <c r="O387" s="78">
        <v>78</v>
      </c>
      <c r="P387" s="78">
        <v>94.4</v>
      </c>
      <c r="Q387" s="53">
        <v>502</v>
      </c>
      <c r="R387" s="53">
        <v>30</v>
      </c>
      <c r="S387" s="49" t="s">
        <v>92</v>
      </c>
      <c r="T387" s="49" t="s">
        <v>93</v>
      </c>
      <c r="U387" s="49" t="s">
        <v>1707</v>
      </c>
      <c r="V387" s="49"/>
      <c r="W387" s="79"/>
      <c r="X387" s="79"/>
      <c r="Y387" s="79"/>
      <c r="Z387" s="25"/>
      <c r="AA387" s="25"/>
      <c r="AB387" s="25"/>
    </row>
    <row r="388" spans="1:28" ht="12.75" customHeight="1" x14ac:dyDescent="0.2">
      <c r="A388" s="49">
        <v>39990</v>
      </c>
      <c r="B388" s="55" t="s">
        <v>1708</v>
      </c>
      <c r="C388" s="55" t="s">
        <v>839</v>
      </c>
      <c r="D388" s="55" t="s">
        <v>89</v>
      </c>
      <c r="E388" s="59" t="s">
        <v>90</v>
      </c>
      <c r="F388" s="60">
        <v>38718</v>
      </c>
      <c r="G388" s="82">
        <v>2006</v>
      </c>
      <c r="H388" s="49" t="s">
        <v>225</v>
      </c>
      <c r="I388" s="49" t="str">
        <f t="shared" si="18"/>
        <v>CO</v>
      </c>
      <c r="J388" s="49" t="str">
        <f t="shared" si="19"/>
        <v>CO</v>
      </c>
      <c r="K388" s="49" t="str">
        <f t="shared" si="20"/>
        <v>Mountain</v>
      </c>
      <c r="L388" s="49" t="str">
        <f>INDEX('State '!$A$1:$C$62,MATCH($I388,'State '!$B:$B,0),3)</f>
        <v>Mountain</v>
      </c>
      <c r="M388" s="49" t="str">
        <f>INDEX('State '!$A$1:$C$62,MATCH($J388,'State '!$B:$B,0),3)</f>
        <v>Mountain</v>
      </c>
      <c r="N388" s="49"/>
      <c r="O388" s="78">
        <v>16.3</v>
      </c>
      <c r="P388" s="53"/>
      <c r="Q388" s="53">
        <v>300</v>
      </c>
      <c r="R388" s="53" t="s">
        <v>1709</v>
      </c>
      <c r="S388" s="83" t="s">
        <v>92</v>
      </c>
      <c r="T388" s="50" t="s">
        <v>93</v>
      </c>
      <c r="U388" s="57" t="s">
        <v>1710</v>
      </c>
      <c r="V388" s="49"/>
      <c r="W388" s="79"/>
      <c r="X388" s="79"/>
      <c r="Y388" s="79"/>
      <c r="Z388" s="25"/>
      <c r="AA388" s="25"/>
      <c r="AB388" s="25"/>
    </row>
    <row r="389" spans="1:28" ht="12.75" customHeight="1" x14ac:dyDescent="0.2">
      <c r="A389" s="45">
        <v>39990</v>
      </c>
      <c r="B389" s="55" t="s">
        <v>1711</v>
      </c>
      <c r="C389" s="55" t="s">
        <v>1426</v>
      </c>
      <c r="D389" s="55" t="s">
        <v>89</v>
      </c>
      <c r="E389" s="59" t="s">
        <v>90</v>
      </c>
      <c r="F389" s="60">
        <v>38722</v>
      </c>
      <c r="G389" s="85">
        <v>2006</v>
      </c>
      <c r="H389" s="49" t="s">
        <v>1427</v>
      </c>
      <c r="I389" s="49" t="str">
        <f t="shared" si="18"/>
        <v>AR</v>
      </c>
      <c r="J389" s="49" t="str">
        <f t="shared" si="19"/>
        <v>AR</v>
      </c>
      <c r="K389" s="49" t="str">
        <f t="shared" si="20"/>
        <v>South Central</v>
      </c>
      <c r="L389" s="49" t="str">
        <f>INDEX('State '!$A$1:$C$62,MATCH($I389,'State '!$B:$B,0),3)</f>
        <v>South Central</v>
      </c>
      <c r="M389" s="49" t="str">
        <f>INDEX('State '!$A$1:$C$62,MATCH($J389,'State '!$B:$B,0),3)</f>
        <v>South Central</v>
      </c>
      <c r="N389" s="49"/>
      <c r="O389" s="78">
        <v>5.98</v>
      </c>
      <c r="P389" s="53"/>
      <c r="Q389" s="53">
        <v>70</v>
      </c>
      <c r="R389" s="78"/>
      <c r="S389" s="83" t="s">
        <v>92</v>
      </c>
      <c r="T389" s="50" t="s">
        <v>93</v>
      </c>
      <c r="U389" s="57" t="s">
        <v>1712</v>
      </c>
      <c r="V389" s="49"/>
      <c r="W389" s="79"/>
      <c r="X389" s="79"/>
      <c r="Y389" s="79"/>
      <c r="Z389" s="25"/>
      <c r="AA389" s="25"/>
      <c r="AB389" s="25"/>
    </row>
    <row r="390" spans="1:28" ht="12.75" customHeight="1" x14ac:dyDescent="0.2">
      <c r="A390" s="49">
        <v>39990</v>
      </c>
      <c r="B390" s="55" t="s">
        <v>1713</v>
      </c>
      <c r="C390" s="55" t="s">
        <v>1714</v>
      </c>
      <c r="D390" s="55" t="s">
        <v>101</v>
      </c>
      <c r="E390" s="46" t="s">
        <v>90</v>
      </c>
      <c r="F390" s="47">
        <v>38742</v>
      </c>
      <c r="G390" s="48">
        <v>2006</v>
      </c>
      <c r="H390" s="49" t="s">
        <v>1715</v>
      </c>
      <c r="I390" s="49" t="str">
        <f t="shared" si="18"/>
        <v>CO</v>
      </c>
      <c r="J390" s="49" t="str">
        <f t="shared" si="19"/>
        <v>WY</v>
      </c>
      <c r="K390" s="49" t="str">
        <f t="shared" si="20"/>
        <v>Mountain</v>
      </c>
      <c r="L390" s="49" t="str">
        <f>INDEX('State '!$A$1:$C$62,MATCH($I390,'State '!$B:$B,0),3)</f>
        <v>Mountain</v>
      </c>
      <c r="M390" s="49" t="str">
        <f>INDEX('State '!$A$1:$C$62,MATCH($J390,'State '!$B:$B,0),3)</f>
        <v>Mountain</v>
      </c>
      <c r="N390" s="49"/>
      <c r="O390" s="78">
        <v>180</v>
      </c>
      <c r="P390" s="78">
        <v>136</v>
      </c>
      <c r="Q390" s="53">
        <v>750</v>
      </c>
      <c r="R390" s="53">
        <v>36</v>
      </c>
      <c r="S390" s="49" t="s">
        <v>92</v>
      </c>
      <c r="T390" s="49" t="s">
        <v>93</v>
      </c>
      <c r="U390" s="49" t="s">
        <v>1716</v>
      </c>
      <c r="V390" s="49"/>
      <c r="W390" s="79"/>
      <c r="X390" s="79"/>
      <c r="Y390" s="79"/>
      <c r="Z390" s="25"/>
      <c r="AA390" s="25"/>
      <c r="AB390" s="25"/>
    </row>
    <row r="391" spans="1:28" ht="12.75" customHeight="1" x14ac:dyDescent="0.2">
      <c r="A391" s="49">
        <v>39990</v>
      </c>
      <c r="B391" s="46" t="s">
        <v>1717</v>
      </c>
      <c r="C391" s="46" t="s">
        <v>1718</v>
      </c>
      <c r="D391" s="46" t="s">
        <v>89</v>
      </c>
      <c r="E391" s="46" t="s">
        <v>90</v>
      </c>
      <c r="F391" s="47">
        <v>38777</v>
      </c>
      <c r="G391" s="48">
        <v>2006</v>
      </c>
      <c r="H391" s="49" t="s">
        <v>121</v>
      </c>
      <c r="I391" s="49" t="str">
        <f t="shared" si="18"/>
        <v>TX</v>
      </c>
      <c r="J391" s="49" t="str">
        <f t="shared" si="19"/>
        <v>TX</v>
      </c>
      <c r="K391" s="49" t="str">
        <f t="shared" si="20"/>
        <v>South Central</v>
      </c>
      <c r="L391" s="49" t="str">
        <f>INDEX('State '!$A$1:$C$62,MATCH($I391,'State '!$B:$B,0),3)</f>
        <v>South Central</v>
      </c>
      <c r="M391" s="49" t="str">
        <f>INDEX('State '!$A$1:$C$62,MATCH($J391,'State '!$B:$B,0),3)</f>
        <v>South Central</v>
      </c>
      <c r="N391" s="49"/>
      <c r="O391" s="78">
        <v>20</v>
      </c>
      <c r="P391" s="78">
        <v>30</v>
      </c>
      <c r="Q391" s="78">
        <v>55</v>
      </c>
      <c r="R391" s="53">
        <v>16</v>
      </c>
      <c r="S391" s="49" t="s">
        <v>105</v>
      </c>
      <c r="T391" s="49" t="s">
        <v>786</v>
      </c>
      <c r="U391" s="49" t="s">
        <v>144</v>
      </c>
      <c r="V391" s="49"/>
      <c r="W391" s="79"/>
      <c r="X391" s="79"/>
      <c r="Y391" s="79"/>
      <c r="Z391" s="25"/>
      <c r="AA391" s="25"/>
      <c r="AB391" s="25"/>
    </row>
    <row r="392" spans="1:28" ht="12.75" customHeight="1" x14ac:dyDescent="0.2">
      <c r="A392" s="49">
        <v>39990</v>
      </c>
      <c r="B392" s="46" t="s">
        <v>1719</v>
      </c>
      <c r="C392" s="46" t="s">
        <v>1718</v>
      </c>
      <c r="D392" s="46" t="s">
        <v>89</v>
      </c>
      <c r="E392" s="46" t="s">
        <v>90</v>
      </c>
      <c r="F392" s="47">
        <v>38777</v>
      </c>
      <c r="G392" s="48">
        <v>2006</v>
      </c>
      <c r="H392" s="49" t="s">
        <v>121</v>
      </c>
      <c r="I392" s="49" t="str">
        <f t="shared" si="18"/>
        <v>TX</v>
      </c>
      <c r="J392" s="49" t="str">
        <f t="shared" si="19"/>
        <v>TX</v>
      </c>
      <c r="K392" s="49" t="str">
        <f t="shared" si="20"/>
        <v>South Central</v>
      </c>
      <c r="L392" s="49" t="str">
        <f>INDEX('State '!$A$1:$C$62,MATCH($I392,'State '!$B:$B,0),3)</f>
        <v>South Central</v>
      </c>
      <c r="M392" s="49" t="str">
        <f>INDEX('State '!$A$1:$C$62,MATCH($J392,'State '!$B:$B,0),3)</f>
        <v>South Central</v>
      </c>
      <c r="N392" s="49"/>
      <c r="O392" s="78">
        <v>30</v>
      </c>
      <c r="P392" s="78">
        <v>47</v>
      </c>
      <c r="Q392" s="78">
        <v>30</v>
      </c>
      <c r="R392" s="53" t="s">
        <v>1126</v>
      </c>
      <c r="S392" s="49" t="s">
        <v>105</v>
      </c>
      <c r="T392" s="49" t="s">
        <v>786</v>
      </c>
      <c r="U392" s="49" t="s">
        <v>144</v>
      </c>
      <c r="V392" s="49"/>
      <c r="W392" s="79"/>
      <c r="X392" s="79"/>
      <c r="Y392" s="79"/>
      <c r="Z392" s="25"/>
      <c r="AA392" s="25"/>
      <c r="AB392" s="25"/>
    </row>
    <row r="393" spans="1:28" ht="12.75" customHeight="1" x14ac:dyDescent="0.2">
      <c r="A393" s="49">
        <v>39990</v>
      </c>
      <c r="B393" s="46" t="s">
        <v>1720</v>
      </c>
      <c r="C393" s="46" t="s">
        <v>1718</v>
      </c>
      <c r="D393" s="46" t="s">
        <v>101</v>
      </c>
      <c r="E393" s="46" t="s">
        <v>90</v>
      </c>
      <c r="F393" s="47">
        <v>38808</v>
      </c>
      <c r="G393" s="48">
        <v>2006</v>
      </c>
      <c r="H393" s="49" t="s">
        <v>121</v>
      </c>
      <c r="I393" s="49" t="str">
        <f t="shared" si="18"/>
        <v>TX</v>
      </c>
      <c r="J393" s="49" t="str">
        <f t="shared" si="19"/>
        <v>TX</v>
      </c>
      <c r="K393" s="49" t="str">
        <f t="shared" si="20"/>
        <v>South Central</v>
      </c>
      <c r="L393" s="49" t="str">
        <f>INDEX('State '!$A$1:$C$62,MATCH($I393,'State '!$B:$B,0),3)</f>
        <v>South Central</v>
      </c>
      <c r="M393" s="49" t="str">
        <f>INDEX('State '!$A$1:$C$62,MATCH($J393,'State '!$B:$B,0),3)</f>
        <v>South Central</v>
      </c>
      <c r="N393" s="49"/>
      <c r="O393" s="78">
        <v>115</v>
      </c>
      <c r="P393" s="78">
        <v>122</v>
      </c>
      <c r="Q393" s="78">
        <v>250</v>
      </c>
      <c r="R393" s="53">
        <v>24</v>
      </c>
      <c r="S393" s="49" t="s">
        <v>105</v>
      </c>
      <c r="T393" s="49" t="s">
        <v>786</v>
      </c>
      <c r="U393" s="49" t="s">
        <v>144</v>
      </c>
      <c r="V393" s="49"/>
      <c r="W393" s="79"/>
      <c r="X393" s="79"/>
      <c r="Y393" s="79"/>
      <c r="Z393" s="25"/>
      <c r="AA393" s="25"/>
      <c r="AB393" s="25"/>
    </row>
    <row r="394" spans="1:28" ht="12.75" customHeight="1" x14ac:dyDescent="0.2">
      <c r="A394" s="49">
        <v>39990</v>
      </c>
      <c r="B394" s="46" t="s">
        <v>1721</v>
      </c>
      <c r="C394" s="46" t="s">
        <v>1718</v>
      </c>
      <c r="D394" s="46" t="s">
        <v>101</v>
      </c>
      <c r="E394" s="46" t="s">
        <v>90</v>
      </c>
      <c r="F394" s="47">
        <v>38808</v>
      </c>
      <c r="G394" s="48">
        <v>2006</v>
      </c>
      <c r="H394" s="49" t="s">
        <v>121</v>
      </c>
      <c r="I394" s="49" t="str">
        <f t="shared" si="18"/>
        <v>TX</v>
      </c>
      <c r="J394" s="49" t="str">
        <f t="shared" si="19"/>
        <v>TX</v>
      </c>
      <c r="K394" s="49" t="str">
        <f t="shared" si="20"/>
        <v>South Central</v>
      </c>
      <c r="L394" s="49" t="str">
        <f>INDEX('State '!$A$1:$C$62,MATCH($I394,'State '!$B:$B,0),3)</f>
        <v>South Central</v>
      </c>
      <c r="M394" s="49" t="str">
        <f>INDEX('State '!$A$1:$C$62,MATCH($J394,'State '!$B:$B,0),3)</f>
        <v>South Central</v>
      </c>
      <c r="N394" s="49"/>
      <c r="O394" s="78">
        <v>115</v>
      </c>
      <c r="P394" s="78">
        <v>140</v>
      </c>
      <c r="Q394" s="78">
        <v>250</v>
      </c>
      <c r="R394" s="53">
        <v>24</v>
      </c>
      <c r="S394" s="49" t="s">
        <v>105</v>
      </c>
      <c r="T394" s="49" t="s">
        <v>786</v>
      </c>
      <c r="U394" s="49" t="s">
        <v>144</v>
      </c>
      <c r="V394" s="49"/>
      <c r="W394" s="79"/>
      <c r="X394" s="79"/>
      <c r="Y394" s="79"/>
      <c r="Z394" s="25"/>
      <c r="AA394" s="25"/>
      <c r="AB394" s="25"/>
    </row>
    <row r="395" spans="1:28" ht="12.75" customHeight="1" x14ac:dyDescent="0.2">
      <c r="A395" s="49">
        <v>39990</v>
      </c>
      <c r="B395" s="55" t="s">
        <v>1722</v>
      </c>
      <c r="C395" s="55" t="s">
        <v>452</v>
      </c>
      <c r="D395" s="55" t="s">
        <v>89</v>
      </c>
      <c r="E395" s="59" t="s">
        <v>90</v>
      </c>
      <c r="F395" s="60">
        <v>38822</v>
      </c>
      <c r="G395" s="85">
        <v>2006</v>
      </c>
      <c r="H395" s="49" t="s">
        <v>1723</v>
      </c>
      <c r="I395" s="49" t="str">
        <f t="shared" si="18"/>
        <v>TX</v>
      </c>
      <c r="J395" s="49" t="str">
        <f t="shared" si="19"/>
        <v>OK</v>
      </c>
      <c r="K395" s="49" t="str">
        <f t="shared" si="20"/>
        <v>South Central</v>
      </c>
      <c r="L395" s="49" t="str">
        <f>INDEX('State '!$A$1:$C$62,MATCH($I395,'State '!$B:$B,0),3)</f>
        <v>South Central</v>
      </c>
      <c r="M395" s="49" t="str">
        <f>INDEX('State '!$A$1:$C$62,MATCH($J395,'State '!$B:$B,0),3)</f>
        <v>South Central</v>
      </c>
      <c r="N395" s="49"/>
      <c r="O395" s="78">
        <v>10.6</v>
      </c>
      <c r="P395" s="53"/>
      <c r="Q395" s="53">
        <v>20</v>
      </c>
      <c r="R395" s="78">
        <v>20</v>
      </c>
      <c r="S395" s="83" t="s">
        <v>92</v>
      </c>
      <c r="T395" s="50" t="s">
        <v>93</v>
      </c>
      <c r="U395" s="57" t="s">
        <v>1724</v>
      </c>
      <c r="V395" s="49"/>
      <c r="W395" s="79"/>
      <c r="X395" s="79"/>
      <c r="Y395" s="79"/>
      <c r="Z395" s="25"/>
      <c r="AA395" s="25"/>
      <c r="AB395" s="25"/>
    </row>
    <row r="396" spans="1:28" ht="12.75" customHeight="1" x14ac:dyDescent="0.2">
      <c r="A396" s="49">
        <v>39990</v>
      </c>
      <c r="B396" s="55" t="s">
        <v>1725</v>
      </c>
      <c r="C396" s="55" t="s">
        <v>871</v>
      </c>
      <c r="D396" s="55" t="s">
        <v>89</v>
      </c>
      <c r="E396" s="59" t="s">
        <v>90</v>
      </c>
      <c r="F396" s="60">
        <v>38835</v>
      </c>
      <c r="G396" s="82">
        <v>2006</v>
      </c>
      <c r="H396" s="49" t="s">
        <v>1715</v>
      </c>
      <c r="I396" s="49" t="str">
        <f t="shared" si="18"/>
        <v>CO</v>
      </c>
      <c r="J396" s="49" t="str">
        <f t="shared" si="19"/>
        <v>WY</v>
      </c>
      <c r="K396" s="49" t="str">
        <f t="shared" si="20"/>
        <v>Mountain</v>
      </c>
      <c r="L396" s="49" t="str">
        <f>INDEX('State '!$A$1:$C$62,MATCH($I396,'State '!$B:$B,0),3)</f>
        <v>Mountain</v>
      </c>
      <c r="M396" s="49" t="str">
        <f>INDEX('State '!$A$1:$C$62,MATCH($J396,'State '!$B:$B,0),3)</f>
        <v>Mountain</v>
      </c>
      <c r="N396" s="49"/>
      <c r="O396" s="78">
        <v>136.41999999999999</v>
      </c>
      <c r="P396" s="53">
        <v>142</v>
      </c>
      <c r="Q396" s="53">
        <v>350</v>
      </c>
      <c r="R396" s="78">
        <v>24</v>
      </c>
      <c r="S396" s="83" t="s">
        <v>92</v>
      </c>
      <c r="T396" s="50" t="s">
        <v>93</v>
      </c>
      <c r="U396" s="57" t="s">
        <v>1726</v>
      </c>
      <c r="V396" s="49"/>
      <c r="W396" s="82"/>
      <c r="X396" s="82"/>
      <c r="Y396" s="59"/>
      <c r="Z396" s="25"/>
      <c r="AA396" s="25"/>
      <c r="AB396" s="25"/>
    </row>
    <row r="397" spans="1:28" ht="12.75" customHeight="1" x14ac:dyDescent="0.2">
      <c r="A397" s="49">
        <v>39990</v>
      </c>
      <c r="B397" s="46" t="s">
        <v>1727</v>
      </c>
      <c r="C397" s="46" t="s">
        <v>452</v>
      </c>
      <c r="D397" s="46" t="s">
        <v>89</v>
      </c>
      <c r="E397" s="46" t="s">
        <v>90</v>
      </c>
      <c r="F397" s="47">
        <v>38837</v>
      </c>
      <c r="G397" s="48">
        <v>2006</v>
      </c>
      <c r="H397" s="49" t="s">
        <v>205</v>
      </c>
      <c r="I397" s="49" t="str">
        <f t="shared" si="18"/>
        <v>OK</v>
      </c>
      <c r="J397" s="49" t="str">
        <f t="shared" si="19"/>
        <v>OK</v>
      </c>
      <c r="K397" s="49" t="str">
        <f t="shared" si="20"/>
        <v>South Central</v>
      </c>
      <c r="L397" s="49" t="str">
        <f>INDEX('State '!$A$1:$C$62,MATCH($I397,'State '!$B:$B,0),3)</f>
        <v>South Central</v>
      </c>
      <c r="M397" s="49" t="str">
        <f>INDEX('State '!$A$1:$C$62,MATCH($J397,'State '!$B:$B,0),3)</f>
        <v>South Central</v>
      </c>
      <c r="N397" s="49"/>
      <c r="O397" s="78">
        <v>10.4</v>
      </c>
      <c r="P397" s="78"/>
      <c r="Q397" s="78">
        <v>31</v>
      </c>
      <c r="R397" s="53" t="s">
        <v>651</v>
      </c>
      <c r="S397" s="49" t="s">
        <v>92</v>
      </c>
      <c r="T397" s="49" t="s">
        <v>93</v>
      </c>
      <c r="U397" s="49" t="s">
        <v>1724</v>
      </c>
      <c r="V397" s="49"/>
      <c r="W397" s="79"/>
      <c r="X397" s="79"/>
      <c r="Y397" s="79"/>
      <c r="Z397" s="25"/>
      <c r="AA397" s="25"/>
      <c r="AB397" s="25"/>
    </row>
    <row r="398" spans="1:28" ht="12.75" customHeight="1" x14ac:dyDescent="0.2">
      <c r="A398" s="45">
        <v>39990</v>
      </c>
      <c r="B398" s="46" t="s">
        <v>1728</v>
      </c>
      <c r="C398" s="46" t="s">
        <v>1585</v>
      </c>
      <c r="D398" s="46" t="s">
        <v>89</v>
      </c>
      <c r="E398" s="46" t="s">
        <v>90</v>
      </c>
      <c r="F398" s="47">
        <v>38838</v>
      </c>
      <c r="G398" s="48">
        <v>2006</v>
      </c>
      <c r="H398" s="49" t="s">
        <v>121</v>
      </c>
      <c r="I398" s="49" t="str">
        <f t="shared" si="18"/>
        <v>TX</v>
      </c>
      <c r="J398" s="49" t="str">
        <f t="shared" si="19"/>
        <v>TX</v>
      </c>
      <c r="K398" s="49" t="str">
        <f t="shared" si="20"/>
        <v>South Central</v>
      </c>
      <c r="L398" s="49" t="str">
        <f>INDEX('State '!$A$1:$C$62,MATCH($I398,'State '!$B:$B,0),3)</f>
        <v>South Central</v>
      </c>
      <c r="M398" s="49" t="str">
        <f>INDEX('State '!$A$1:$C$62,MATCH($J398,'State '!$B:$B,0),3)</f>
        <v>South Central</v>
      </c>
      <c r="N398" s="49"/>
      <c r="O398" s="78">
        <v>32.1</v>
      </c>
      <c r="P398" s="78">
        <v>24</v>
      </c>
      <c r="Q398" s="78">
        <v>400</v>
      </c>
      <c r="R398" s="53">
        <v>24</v>
      </c>
      <c r="S398" s="49" t="s">
        <v>105</v>
      </c>
      <c r="T398" s="49" t="s">
        <v>786</v>
      </c>
      <c r="U398" s="49" t="s">
        <v>144</v>
      </c>
      <c r="V398" s="49"/>
      <c r="W398" s="79"/>
      <c r="X398" s="79"/>
      <c r="Y398" s="81"/>
      <c r="Z398" s="25"/>
      <c r="AA398" s="25"/>
      <c r="AB398" s="25"/>
    </row>
    <row r="399" spans="1:28" ht="72.75" customHeight="1" x14ac:dyDescent="0.2">
      <c r="A399" s="49">
        <v>39990</v>
      </c>
      <c r="B399" s="46" t="s">
        <v>1729</v>
      </c>
      <c r="C399" s="46" t="s">
        <v>1069</v>
      </c>
      <c r="D399" s="46" t="s">
        <v>89</v>
      </c>
      <c r="E399" s="46" t="s">
        <v>90</v>
      </c>
      <c r="F399" s="47">
        <v>38838</v>
      </c>
      <c r="G399" s="53">
        <v>2006</v>
      </c>
      <c r="H399" s="49" t="s">
        <v>1730</v>
      </c>
      <c r="I399" s="49" t="str">
        <f t="shared" si="18"/>
        <v>IA</v>
      </c>
      <c r="J399" s="49" t="str">
        <f t="shared" si="19"/>
        <v>IN</v>
      </c>
      <c r="K399" s="49" t="str">
        <f t="shared" si="20"/>
        <v>Midwest</v>
      </c>
      <c r="L399" s="49" t="str">
        <f>INDEX('State '!$A$1:$C$62,MATCH($I399,'State '!$B:$B,0),3)</f>
        <v>Midwest</v>
      </c>
      <c r="M399" s="49" t="str">
        <f>INDEX('State '!$A$1:$C$62,MATCH($J399,'State '!$B:$B,0),3)</f>
        <v>Midwest</v>
      </c>
      <c r="N399" s="49"/>
      <c r="O399" s="78">
        <v>20.7</v>
      </c>
      <c r="P399" s="78"/>
      <c r="Q399" s="78">
        <v>130</v>
      </c>
      <c r="R399" s="53"/>
      <c r="S399" s="49" t="s">
        <v>92</v>
      </c>
      <c r="T399" s="49" t="s">
        <v>93</v>
      </c>
      <c r="U399" s="49" t="s">
        <v>1731</v>
      </c>
      <c r="V399" s="49"/>
      <c r="W399" s="79"/>
      <c r="X399" s="79"/>
      <c r="Y399" s="79"/>
      <c r="Z399" s="25"/>
      <c r="AA399" s="25"/>
      <c r="AB399" s="25"/>
    </row>
    <row r="400" spans="1:28" ht="12.75" customHeight="1" x14ac:dyDescent="0.2">
      <c r="A400" s="49">
        <v>39990</v>
      </c>
      <c r="B400" s="55" t="s">
        <v>1732</v>
      </c>
      <c r="C400" s="55" t="s">
        <v>1733</v>
      </c>
      <c r="D400" s="55" t="s">
        <v>161</v>
      </c>
      <c r="E400" s="59" t="s">
        <v>90</v>
      </c>
      <c r="F400" s="60">
        <v>38869</v>
      </c>
      <c r="G400" s="85">
        <v>2006</v>
      </c>
      <c r="H400" s="49" t="s">
        <v>349</v>
      </c>
      <c r="I400" s="49" t="str">
        <f t="shared" si="18"/>
        <v>AL</v>
      </c>
      <c r="J400" s="49" t="str">
        <f t="shared" si="19"/>
        <v>AL</v>
      </c>
      <c r="K400" s="49" t="str">
        <f t="shared" si="20"/>
        <v>South Central</v>
      </c>
      <c r="L400" s="49" t="str">
        <f>INDEX('State '!$A$1:$C$62,MATCH($I400,'State '!$B:$B,0),3)</f>
        <v>South Central</v>
      </c>
      <c r="M400" s="49" t="str">
        <f>INDEX('State '!$A$1:$C$62,MATCH($J400,'State '!$B:$B,0),3)</f>
        <v>South Central</v>
      </c>
      <c r="N400" s="49"/>
      <c r="O400" s="78">
        <v>8</v>
      </c>
      <c r="P400" s="53">
        <v>4.3</v>
      </c>
      <c r="Q400" s="53">
        <v>250</v>
      </c>
      <c r="R400" s="78">
        <v>16</v>
      </c>
      <c r="S400" s="83" t="s">
        <v>92</v>
      </c>
      <c r="T400" s="50" t="s">
        <v>93</v>
      </c>
      <c r="U400" s="57" t="s">
        <v>1734</v>
      </c>
      <c r="V400" s="49"/>
      <c r="W400" s="79"/>
      <c r="X400" s="79"/>
      <c r="Y400" s="79"/>
      <c r="Z400" s="25"/>
      <c r="AA400" s="25"/>
      <c r="AB400" s="25"/>
    </row>
    <row r="401" spans="1:28" ht="12.75" customHeight="1" x14ac:dyDescent="0.2">
      <c r="A401" s="49">
        <v>39990</v>
      </c>
      <c r="B401" s="55" t="s">
        <v>1735</v>
      </c>
      <c r="C401" s="55" t="s">
        <v>889</v>
      </c>
      <c r="D401" s="55" t="s">
        <v>161</v>
      </c>
      <c r="E401" s="59" t="s">
        <v>90</v>
      </c>
      <c r="F401" s="60">
        <v>38884</v>
      </c>
      <c r="G401" s="85">
        <v>2006</v>
      </c>
      <c r="H401" s="49" t="s">
        <v>1736</v>
      </c>
      <c r="I401" s="49" t="str">
        <f t="shared" si="18"/>
        <v>WV</v>
      </c>
      <c r="J401" s="49" t="str">
        <f t="shared" si="19"/>
        <v>NY</v>
      </c>
      <c r="K401" s="49" t="str">
        <f t="shared" si="20"/>
        <v>Northeast</v>
      </c>
      <c r="L401" s="49" t="str">
        <f>INDEX('State '!$A$1:$C$62,MATCH($I401,'State '!$B:$B,0),3)</f>
        <v>Northeast</v>
      </c>
      <c r="M401" s="49" t="str">
        <f>INDEX('State '!$A$1:$C$62,MATCH($J401,'State '!$B:$B,0),3)</f>
        <v>Northeast</v>
      </c>
      <c r="N401" s="49"/>
      <c r="O401" s="78">
        <v>31.15</v>
      </c>
      <c r="P401" s="53">
        <v>23.67</v>
      </c>
      <c r="Q401" s="53">
        <v>200</v>
      </c>
      <c r="R401" s="78" t="s">
        <v>1737</v>
      </c>
      <c r="S401" s="83" t="s">
        <v>92</v>
      </c>
      <c r="T401" s="50" t="s">
        <v>93</v>
      </c>
      <c r="U401" s="57" t="s">
        <v>1738</v>
      </c>
      <c r="V401" s="49"/>
      <c r="W401" s="79"/>
      <c r="X401" s="79"/>
      <c r="Y401" s="79"/>
      <c r="Z401" s="25"/>
      <c r="AA401" s="25"/>
      <c r="AB401" s="25"/>
    </row>
    <row r="402" spans="1:28" ht="12.75" customHeight="1" x14ac:dyDescent="0.2">
      <c r="A402" s="49">
        <v>39990</v>
      </c>
      <c r="B402" s="55" t="s">
        <v>1739</v>
      </c>
      <c r="C402" s="55" t="s">
        <v>401</v>
      </c>
      <c r="D402" s="55" t="s">
        <v>89</v>
      </c>
      <c r="E402" s="59" t="s">
        <v>90</v>
      </c>
      <c r="F402" s="60">
        <v>38895</v>
      </c>
      <c r="G402" s="82">
        <v>2006</v>
      </c>
      <c r="H402" s="49" t="s">
        <v>143</v>
      </c>
      <c r="I402" s="49" t="str">
        <f t="shared" si="18"/>
        <v>OH</v>
      </c>
      <c r="J402" s="49" t="str">
        <f t="shared" si="19"/>
        <v>OH</v>
      </c>
      <c r="K402" s="49" t="str">
        <f t="shared" si="20"/>
        <v>Northeast</v>
      </c>
      <c r="L402" s="49" t="str">
        <f>INDEX('State '!$A$1:$C$62,MATCH($I402,'State '!$B:$B,0),3)</f>
        <v>Northeast</v>
      </c>
      <c r="M402" s="49" t="str">
        <f>INDEX('State '!$A$1:$C$62,MATCH($J402,'State '!$B:$B,0),3)</f>
        <v>Northeast</v>
      </c>
      <c r="N402" s="49"/>
      <c r="O402" s="78">
        <v>41</v>
      </c>
      <c r="P402" s="53">
        <v>24</v>
      </c>
      <c r="Q402" s="53">
        <v>100</v>
      </c>
      <c r="R402" s="78" t="s">
        <v>1740</v>
      </c>
      <c r="S402" s="83" t="s">
        <v>105</v>
      </c>
      <c r="T402" s="50" t="s">
        <v>786</v>
      </c>
      <c r="U402" s="57" t="s">
        <v>144</v>
      </c>
      <c r="V402" s="49"/>
      <c r="W402" s="79"/>
      <c r="X402" s="79"/>
      <c r="Y402" s="79"/>
      <c r="Z402" s="25"/>
      <c r="AA402" s="25"/>
      <c r="AB402" s="25"/>
    </row>
    <row r="403" spans="1:28" ht="12.75" customHeight="1" x14ac:dyDescent="0.2">
      <c r="A403" s="49">
        <v>39990</v>
      </c>
      <c r="B403" s="55" t="s">
        <v>1741</v>
      </c>
      <c r="C403" s="55" t="s">
        <v>1742</v>
      </c>
      <c r="D403" s="55" t="s">
        <v>161</v>
      </c>
      <c r="E403" s="59" t="s">
        <v>90</v>
      </c>
      <c r="F403" s="60">
        <v>38899</v>
      </c>
      <c r="G403" s="82">
        <v>2006</v>
      </c>
      <c r="H403" s="49" t="s">
        <v>443</v>
      </c>
      <c r="I403" s="49" t="str">
        <f t="shared" si="18"/>
        <v>WY</v>
      </c>
      <c r="J403" s="49" t="str">
        <f t="shared" si="19"/>
        <v>WY</v>
      </c>
      <c r="K403" s="49" t="str">
        <f t="shared" si="20"/>
        <v>Mountain</v>
      </c>
      <c r="L403" s="49" t="str">
        <f>INDEX('State '!$A$1:$C$62,MATCH($I403,'State '!$B:$B,0),3)</f>
        <v>Mountain</v>
      </c>
      <c r="M403" s="49" t="str">
        <f>INDEX('State '!$A$1:$C$62,MATCH($J403,'State '!$B:$B,0),3)</f>
        <v>Mountain</v>
      </c>
      <c r="N403" s="49"/>
      <c r="O403" s="78">
        <v>20</v>
      </c>
      <c r="P403" s="53">
        <v>21</v>
      </c>
      <c r="Q403" s="53">
        <v>300</v>
      </c>
      <c r="R403" s="78">
        <v>10</v>
      </c>
      <c r="S403" s="83" t="s">
        <v>105</v>
      </c>
      <c r="T403" s="50" t="s">
        <v>786</v>
      </c>
      <c r="U403" s="57" t="s">
        <v>144</v>
      </c>
      <c r="V403" s="49"/>
      <c r="W403" s="82"/>
      <c r="X403" s="82"/>
      <c r="Y403" s="59"/>
      <c r="Z403" s="25"/>
      <c r="AA403" s="25"/>
      <c r="AB403" s="25"/>
    </row>
    <row r="404" spans="1:28" ht="12.75" customHeight="1" x14ac:dyDescent="0.2">
      <c r="A404" s="49">
        <v>39990</v>
      </c>
      <c r="B404" s="55" t="s">
        <v>1743</v>
      </c>
      <c r="C404" s="55" t="s">
        <v>1650</v>
      </c>
      <c r="D404" s="55" t="s">
        <v>89</v>
      </c>
      <c r="E404" s="59" t="s">
        <v>90</v>
      </c>
      <c r="F404" s="60">
        <v>38930</v>
      </c>
      <c r="G404" s="85">
        <v>2006</v>
      </c>
      <c r="H404" s="49" t="s">
        <v>121</v>
      </c>
      <c r="I404" s="49" t="str">
        <f t="shared" si="18"/>
        <v>TX</v>
      </c>
      <c r="J404" s="49" t="str">
        <f t="shared" si="19"/>
        <v>TX</v>
      </c>
      <c r="K404" s="49" t="str">
        <f t="shared" si="20"/>
        <v>South Central</v>
      </c>
      <c r="L404" s="49" t="str">
        <f>INDEX('State '!$A$1:$C$62,MATCH($I404,'State '!$B:$B,0),3)</f>
        <v>South Central</v>
      </c>
      <c r="M404" s="49" t="str">
        <f>INDEX('State '!$A$1:$C$62,MATCH($J404,'State '!$B:$B,0),3)</f>
        <v>South Central</v>
      </c>
      <c r="N404" s="49"/>
      <c r="O404" s="78">
        <v>20</v>
      </c>
      <c r="P404" s="53"/>
      <c r="Q404" s="53">
        <v>150</v>
      </c>
      <c r="R404" s="78">
        <v>36</v>
      </c>
      <c r="S404" s="83" t="s">
        <v>105</v>
      </c>
      <c r="T404" s="50" t="s">
        <v>786</v>
      </c>
      <c r="U404" s="57" t="s">
        <v>144</v>
      </c>
      <c r="V404" s="49"/>
      <c r="W404" s="79"/>
      <c r="X404" s="79"/>
      <c r="Y404" s="79"/>
      <c r="Z404" s="25"/>
      <c r="AA404" s="25"/>
      <c r="AB404" s="25"/>
    </row>
    <row r="405" spans="1:28" ht="12.75" customHeight="1" x14ac:dyDescent="0.2">
      <c r="A405" s="49">
        <v>39990</v>
      </c>
      <c r="B405" s="46" t="s">
        <v>1744</v>
      </c>
      <c r="C405" s="46" t="s">
        <v>1585</v>
      </c>
      <c r="D405" s="46" t="s">
        <v>101</v>
      </c>
      <c r="E405" s="46" t="s">
        <v>90</v>
      </c>
      <c r="F405" s="47">
        <v>38961</v>
      </c>
      <c r="G405" s="48">
        <v>2006</v>
      </c>
      <c r="H405" s="49" t="s">
        <v>121</v>
      </c>
      <c r="I405" s="49" t="str">
        <f t="shared" si="18"/>
        <v>TX</v>
      </c>
      <c r="J405" s="49" t="str">
        <f t="shared" si="19"/>
        <v>TX</v>
      </c>
      <c r="K405" s="49" t="str">
        <f t="shared" si="20"/>
        <v>South Central</v>
      </c>
      <c r="L405" s="49" t="str">
        <f>INDEX('State '!$A$1:$C$62,MATCH($I405,'State '!$B:$B,0),3)</f>
        <v>South Central</v>
      </c>
      <c r="M405" s="49" t="str">
        <f>INDEX('State '!$A$1:$C$62,MATCH($J405,'State '!$B:$B,0),3)</f>
        <v>South Central</v>
      </c>
      <c r="N405" s="49"/>
      <c r="O405" s="78">
        <v>110</v>
      </c>
      <c r="P405" s="78">
        <v>97</v>
      </c>
      <c r="Q405" s="78">
        <v>600</v>
      </c>
      <c r="R405" s="53">
        <v>42</v>
      </c>
      <c r="S405" s="49" t="s">
        <v>105</v>
      </c>
      <c r="T405" s="49" t="s">
        <v>786</v>
      </c>
      <c r="U405" s="49" t="s">
        <v>144</v>
      </c>
      <c r="V405" s="49"/>
      <c r="W405" s="79"/>
      <c r="X405" s="79"/>
      <c r="Y405" s="79"/>
      <c r="Z405" s="25"/>
      <c r="AA405" s="25"/>
      <c r="AB405" s="25"/>
    </row>
    <row r="406" spans="1:28" ht="12.75" customHeight="1" x14ac:dyDescent="0.2">
      <c r="A406" s="49">
        <v>39990</v>
      </c>
      <c r="B406" s="55" t="s">
        <v>1745</v>
      </c>
      <c r="C406" s="55" t="s">
        <v>1698</v>
      </c>
      <c r="D406" s="55" t="s">
        <v>89</v>
      </c>
      <c r="E406" s="59" t="s">
        <v>90</v>
      </c>
      <c r="F406" s="60">
        <v>38991</v>
      </c>
      <c r="G406" s="85">
        <v>2006</v>
      </c>
      <c r="H406" s="49" t="s">
        <v>170</v>
      </c>
      <c r="I406" s="49" t="str">
        <f t="shared" si="18"/>
        <v>LA</v>
      </c>
      <c r="J406" s="49" t="str">
        <f t="shared" si="19"/>
        <v>LA</v>
      </c>
      <c r="K406" s="49" t="str">
        <f t="shared" si="20"/>
        <v>South Central</v>
      </c>
      <c r="L406" s="49" t="str">
        <f>INDEX('State '!$A$1:$C$62,MATCH($I406,'State '!$B:$B,0),3)</f>
        <v>South Central</v>
      </c>
      <c r="M406" s="49" t="str">
        <f>INDEX('State '!$A$1:$C$62,MATCH($J406,'State '!$B:$B,0),3)</f>
        <v>South Central</v>
      </c>
      <c r="N406" s="49"/>
      <c r="O406" s="78">
        <v>25</v>
      </c>
      <c r="P406" s="53">
        <v>16</v>
      </c>
      <c r="Q406" s="53">
        <v>100</v>
      </c>
      <c r="R406" s="78">
        <v>24</v>
      </c>
      <c r="S406" s="83" t="s">
        <v>105</v>
      </c>
      <c r="T406" s="50" t="s">
        <v>786</v>
      </c>
      <c r="U406" s="57" t="s">
        <v>144</v>
      </c>
      <c r="V406" s="49"/>
      <c r="W406" s="79"/>
      <c r="X406" s="79"/>
      <c r="Y406" s="79"/>
      <c r="Z406" s="25"/>
      <c r="AA406" s="25"/>
      <c r="AB406" s="25"/>
    </row>
    <row r="407" spans="1:28" ht="12.75" customHeight="1" x14ac:dyDescent="0.2">
      <c r="A407" s="49">
        <v>39990</v>
      </c>
      <c r="B407" s="46" t="s">
        <v>1746</v>
      </c>
      <c r="C407" s="46" t="s">
        <v>1650</v>
      </c>
      <c r="D407" s="46" t="s">
        <v>101</v>
      </c>
      <c r="E407" s="46" t="s">
        <v>90</v>
      </c>
      <c r="F407" s="47">
        <v>38991</v>
      </c>
      <c r="G407" s="53">
        <v>2006</v>
      </c>
      <c r="H407" s="49" t="s">
        <v>121</v>
      </c>
      <c r="I407" s="49" t="str">
        <f t="shared" si="18"/>
        <v>TX</v>
      </c>
      <c r="J407" s="49" t="str">
        <f t="shared" si="19"/>
        <v>TX</v>
      </c>
      <c r="K407" s="49" t="str">
        <f t="shared" si="20"/>
        <v>South Central</v>
      </c>
      <c r="L407" s="49" t="str">
        <f>INDEX('State '!$A$1:$C$62,MATCH($I407,'State '!$B:$B,0),3)</f>
        <v>South Central</v>
      </c>
      <c r="M407" s="49" t="str">
        <f>INDEX('State '!$A$1:$C$62,MATCH($J407,'State '!$B:$B,0),3)</f>
        <v>South Central</v>
      </c>
      <c r="N407" s="49"/>
      <c r="O407" s="78">
        <v>25</v>
      </c>
      <c r="P407" s="78">
        <v>25</v>
      </c>
      <c r="Q407" s="78">
        <v>225</v>
      </c>
      <c r="R407" s="53">
        <v>30</v>
      </c>
      <c r="S407" s="49" t="s">
        <v>105</v>
      </c>
      <c r="T407" s="49" t="s">
        <v>786</v>
      </c>
      <c r="U407" s="49" t="s">
        <v>144</v>
      </c>
      <c r="V407" s="49"/>
      <c r="W407" s="79"/>
      <c r="X407" s="79"/>
      <c r="Y407" s="79"/>
      <c r="Z407" s="25"/>
      <c r="AA407" s="25"/>
      <c r="AB407" s="25"/>
    </row>
    <row r="408" spans="1:28" ht="12.75" customHeight="1" x14ac:dyDescent="0.2">
      <c r="A408" s="49">
        <v>39990</v>
      </c>
      <c r="B408" s="55" t="s">
        <v>1747</v>
      </c>
      <c r="C408" s="55" t="s">
        <v>850</v>
      </c>
      <c r="D408" s="55" t="s">
        <v>89</v>
      </c>
      <c r="E408" s="46" t="s">
        <v>90</v>
      </c>
      <c r="F408" s="47">
        <v>39022</v>
      </c>
      <c r="G408" s="48">
        <v>2006</v>
      </c>
      <c r="H408" s="49" t="s">
        <v>1197</v>
      </c>
      <c r="I408" s="49" t="str">
        <f t="shared" si="18"/>
        <v>PA</v>
      </c>
      <c r="J408" s="49" t="str">
        <f t="shared" si="19"/>
        <v>DE</v>
      </c>
      <c r="K408" s="49" t="str">
        <f t="shared" si="20"/>
        <v>Northeast</v>
      </c>
      <c r="L408" s="49" t="str">
        <f>INDEX('State '!$A$1:$C$62,MATCH($I408,'State '!$B:$B,0),3)</f>
        <v>Northeast</v>
      </c>
      <c r="M408" s="49" t="str">
        <f>INDEX('State '!$A$1:$C$62,MATCH($J408,'State '!$B:$B,0),3)</f>
        <v>Northeast</v>
      </c>
      <c r="N408" s="49"/>
      <c r="O408" s="78">
        <v>17.37</v>
      </c>
      <c r="P408" s="78">
        <v>35</v>
      </c>
      <c r="Q408" s="53">
        <v>26.2</v>
      </c>
      <c r="R408" s="53" t="s">
        <v>1748</v>
      </c>
      <c r="S408" s="49" t="s">
        <v>92</v>
      </c>
      <c r="T408" s="49" t="s">
        <v>93</v>
      </c>
      <c r="U408" s="49" t="s">
        <v>1749</v>
      </c>
      <c r="V408" s="49"/>
      <c r="W408" s="79"/>
      <c r="X408" s="79"/>
      <c r="Y408" s="79"/>
      <c r="Z408" s="25"/>
      <c r="AA408" s="25"/>
      <c r="AB408" s="25"/>
    </row>
    <row r="409" spans="1:28" ht="12.75" customHeight="1" x14ac:dyDescent="0.2">
      <c r="A409" s="49">
        <v>39990</v>
      </c>
      <c r="B409" s="55" t="s">
        <v>1750</v>
      </c>
      <c r="C409" s="55" t="s">
        <v>493</v>
      </c>
      <c r="D409" s="55" t="s">
        <v>161</v>
      </c>
      <c r="E409" s="59" t="s">
        <v>90</v>
      </c>
      <c r="F409" s="60">
        <v>39022</v>
      </c>
      <c r="G409" s="85">
        <v>2006</v>
      </c>
      <c r="H409" s="49" t="s">
        <v>209</v>
      </c>
      <c r="I409" s="49" t="str">
        <f t="shared" si="18"/>
        <v>VA</v>
      </c>
      <c r="J409" s="49" t="str">
        <f t="shared" si="19"/>
        <v>VA</v>
      </c>
      <c r="K409" s="49" t="str">
        <f t="shared" si="20"/>
        <v>Northeast</v>
      </c>
      <c r="L409" s="49" t="str">
        <f>INDEX('State '!$A$1:$C$62,MATCH($I409,'State '!$B:$B,0),3)</f>
        <v>Northeast</v>
      </c>
      <c r="M409" s="49" t="str">
        <f>INDEX('State '!$A$1:$C$62,MATCH($J409,'State '!$B:$B,0),3)</f>
        <v>Northeast</v>
      </c>
      <c r="N409" s="49"/>
      <c r="O409" s="78">
        <v>53</v>
      </c>
      <c r="P409" s="53">
        <v>32</v>
      </c>
      <c r="Q409" s="53">
        <v>235</v>
      </c>
      <c r="R409" s="78">
        <v>20</v>
      </c>
      <c r="S409" s="83" t="s">
        <v>92</v>
      </c>
      <c r="T409" s="50" t="s">
        <v>93</v>
      </c>
      <c r="U409" s="57" t="s">
        <v>1751</v>
      </c>
      <c r="V409" s="49"/>
      <c r="W409" s="79"/>
      <c r="X409" s="79"/>
      <c r="Y409" s="79"/>
      <c r="Z409" s="25"/>
      <c r="AA409" s="25"/>
      <c r="AB409" s="25"/>
    </row>
    <row r="410" spans="1:28" ht="85.5" customHeight="1" x14ac:dyDescent="0.2">
      <c r="A410" s="45">
        <v>39990</v>
      </c>
      <c r="B410" s="55" t="s">
        <v>1752</v>
      </c>
      <c r="C410" s="55" t="s">
        <v>1309</v>
      </c>
      <c r="D410" s="55" t="s">
        <v>161</v>
      </c>
      <c r="E410" s="59" t="s">
        <v>90</v>
      </c>
      <c r="F410" s="60">
        <v>39022</v>
      </c>
      <c r="G410" s="85">
        <v>2006</v>
      </c>
      <c r="H410" s="49" t="s">
        <v>1038</v>
      </c>
      <c r="I410" s="49" t="str">
        <f t="shared" si="18"/>
        <v>CA</v>
      </c>
      <c r="J410" s="49" t="str">
        <f t="shared" si="19"/>
        <v>CA</v>
      </c>
      <c r="K410" s="49" t="str">
        <f t="shared" si="20"/>
        <v>Pacific</v>
      </c>
      <c r="L410" s="49" t="str">
        <f>INDEX('State '!$A$1:$C$62,MATCH($I410,'State '!$B:$B,0),3)</f>
        <v>Pacific</v>
      </c>
      <c r="M410" s="49" t="str">
        <f>INDEX('State '!$A$1:$C$62,MATCH($J410,'State '!$B:$B,0),3)</f>
        <v>Pacific</v>
      </c>
      <c r="N410" s="49"/>
      <c r="O410" s="78">
        <v>11</v>
      </c>
      <c r="P410" s="53">
        <v>6</v>
      </c>
      <c r="Q410" s="53">
        <v>50</v>
      </c>
      <c r="R410" s="78">
        <v>24</v>
      </c>
      <c r="S410" s="83" t="s">
        <v>105</v>
      </c>
      <c r="T410" s="50" t="s">
        <v>786</v>
      </c>
      <c r="U410" s="57" t="s">
        <v>144</v>
      </c>
      <c r="V410" s="49"/>
      <c r="W410" s="79"/>
      <c r="X410" s="79"/>
      <c r="Y410" s="81"/>
      <c r="Z410" s="25"/>
      <c r="AA410" s="25"/>
      <c r="AB410" s="25"/>
    </row>
    <row r="411" spans="1:28" ht="12.75" customHeight="1" x14ac:dyDescent="0.2">
      <c r="A411" s="49">
        <v>39990</v>
      </c>
      <c r="B411" s="55" t="s">
        <v>1753</v>
      </c>
      <c r="C411" s="55" t="s">
        <v>1754</v>
      </c>
      <c r="D411" s="55" t="s">
        <v>89</v>
      </c>
      <c r="E411" s="59" t="s">
        <v>90</v>
      </c>
      <c r="F411" s="60">
        <v>39022</v>
      </c>
      <c r="G411" s="82">
        <v>2006</v>
      </c>
      <c r="H411" s="49" t="s">
        <v>1755</v>
      </c>
      <c r="I411" s="49" t="str">
        <f t="shared" si="18"/>
        <v>ON</v>
      </c>
      <c r="J411" s="49" t="str">
        <f t="shared" si="19"/>
        <v>ON</v>
      </c>
      <c r="K411" s="49" t="str">
        <f t="shared" si="20"/>
        <v>Canada</v>
      </c>
      <c r="L411" s="49" t="str">
        <f>INDEX('State '!$A$1:$C$62,MATCH($I411,'State '!$B:$B,0),3)</f>
        <v>Canada</v>
      </c>
      <c r="M411" s="49" t="str">
        <f>INDEX('State '!$A$1:$C$62,MATCH($J411,'State '!$B:$B,0),3)</f>
        <v>Canada</v>
      </c>
      <c r="N411" s="49"/>
      <c r="O411" s="78">
        <v>120</v>
      </c>
      <c r="P411" s="53">
        <v>22</v>
      </c>
      <c r="Q411" s="53">
        <v>372</v>
      </c>
      <c r="R411" s="78"/>
      <c r="S411" s="83" t="s">
        <v>1756</v>
      </c>
      <c r="T411" s="50" t="s">
        <v>927</v>
      </c>
      <c r="U411" s="57" t="s">
        <v>144</v>
      </c>
      <c r="V411" s="49"/>
      <c r="W411" s="79"/>
      <c r="X411" s="79"/>
      <c r="Y411" s="79"/>
      <c r="Z411" s="25"/>
      <c r="AA411" s="25"/>
      <c r="AB411" s="25"/>
    </row>
    <row r="412" spans="1:28" ht="12.75" customHeight="1" x14ac:dyDescent="0.2">
      <c r="A412" s="49">
        <v>39990</v>
      </c>
      <c r="B412" s="46" t="s">
        <v>1757</v>
      </c>
      <c r="C412" s="46" t="s">
        <v>1758</v>
      </c>
      <c r="D412" s="46" t="s">
        <v>161</v>
      </c>
      <c r="E412" s="46" t="s">
        <v>90</v>
      </c>
      <c r="F412" s="47">
        <v>39036</v>
      </c>
      <c r="G412" s="53">
        <v>2006</v>
      </c>
      <c r="H412" s="49" t="s">
        <v>443</v>
      </c>
      <c r="I412" s="49" t="str">
        <f t="shared" si="18"/>
        <v>WY</v>
      </c>
      <c r="J412" s="49" t="str">
        <f t="shared" si="19"/>
        <v>WY</v>
      </c>
      <c r="K412" s="49" t="str">
        <f t="shared" si="20"/>
        <v>Mountain</v>
      </c>
      <c r="L412" s="49" t="str">
        <f>INDEX('State '!$A$1:$C$62,MATCH($I412,'State '!$B:$B,0),3)</f>
        <v>Mountain</v>
      </c>
      <c r="M412" s="49" t="str">
        <f>INDEX('State '!$A$1:$C$62,MATCH($J412,'State '!$B:$B,0),3)</f>
        <v>Mountain</v>
      </c>
      <c r="N412" s="49"/>
      <c r="O412" s="78">
        <v>11.3</v>
      </c>
      <c r="P412" s="78">
        <v>20.8</v>
      </c>
      <c r="Q412" s="78">
        <v>300</v>
      </c>
      <c r="R412" s="53">
        <v>20</v>
      </c>
      <c r="S412" s="49" t="s">
        <v>92</v>
      </c>
      <c r="T412" s="49" t="s">
        <v>93</v>
      </c>
      <c r="U412" s="49" t="s">
        <v>1759</v>
      </c>
      <c r="V412" s="49"/>
      <c r="W412" s="79"/>
      <c r="X412" s="79"/>
      <c r="Y412" s="79"/>
      <c r="Z412" s="25"/>
      <c r="AA412" s="25"/>
      <c r="AB412" s="25"/>
    </row>
    <row r="413" spans="1:28" ht="12.75" customHeight="1" x14ac:dyDescent="0.2">
      <c r="A413" s="49">
        <v>39990</v>
      </c>
      <c r="B413" s="55" t="s">
        <v>1760</v>
      </c>
      <c r="C413" s="55" t="s">
        <v>240</v>
      </c>
      <c r="D413" s="55" t="s">
        <v>89</v>
      </c>
      <c r="E413" s="59" t="s">
        <v>90</v>
      </c>
      <c r="F413" s="60">
        <v>39037</v>
      </c>
      <c r="G413" s="82">
        <v>2006</v>
      </c>
      <c r="H413" s="49" t="s">
        <v>127</v>
      </c>
      <c r="I413" s="49" t="str">
        <f t="shared" si="18"/>
        <v>PA</v>
      </c>
      <c r="J413" s="49" t="str">
        <f t="shared" si="19"/>
        <v>NJ</v>
      </c>
      <c r="K413" s="49" t="str">
        <f t="shared" si="20"/>
        <v>Northeast</v>
      </c>
      <c r="L413" s="49" t="str">
        <f>INDEX('State '!$A$1:$C$62,MATCH($I413,'State '!$B:$B,0),3)</f>
        <v>Northeast</v>
      </c>
      <c r="M413" s="49" t="str">
        <f>INDEX('State '!$A$1:$C$62,MATCH($J413,'State '!$B:$B,0),3)</f>
        <v>Northeast</v>
      </c>
      <c r="N413" s="49"/>
      <c r="O413" s="78">
        <v>39</v>
      </c>
      <c r="P413" s="53">
        <v>6</v>
      </c>
      <c r="Q413" s="53">
        <v>101</v>
      </c>
      <c r="R413" s="78">
        <v>30</v>
      </c>
      <c r="S413" s="83" t="s">
        <v>92</v>
      </c>
      <c r="T413" s="50" t="s">
        <v>93</v>
      </c>
      <c r="U413" s="57" t="s">
        <v>1761</v>
      </c>
      <c r="V413" s="49"/>
      <c r="W413" s="79"/>
      <c r="X413" s="79"/>
      <c r="Y413" s="79"/>
      <c r="Z413" s="25"/>
      <c r="AA413" s="25"/>
      <c r="AB413" s="25"/>
    </row>
    <row r="414" spans="1:28" ht="12.75" customHeight="1" x14ac:dyDescent="0.2">
      <c r="A414" s="49">
        <v>39990</v>
      </c>
      <c r="B414" s="46" t="s">
        <v>1762</v>
      </c>
      <c r="C414" s="46" t="s">
        <v>282</v>
      </c>
      <c r="D414" s="46" t="s">
        <v>89</v>
      </c>
      <c r="E414" s="46" t="s">
        <v>90</v>
      </c>
      <c r="F414" s="47">
        <v>39043</v>
      </c>
      <c r="G414" s="48">
        <v>2006</v>
      </c>
      <c r="H414" s="49" t="s">
        <v>331</v>
      </c>
      <c r="I414" s="49" t="str">
        <f t="shared" si="18"/>
        <v>PA</v>
      </c>
      <c r="J414" s="49" t="str">
        <f t="shared" si="19"/>
        <v>PA</v>
      </c>
      <c r="K414" s="49" t="str">
        <f t="shared" si="20"/>
        <v>Northeast</v>
      </c>
      <c r="L414" s="49" t="str">
        <f>INDEX('State '!$A$1:$C$62,MATCH($I414,'State '!$B:$B,0),3)</f>
        <v>Northeast</v>
      </c>
      <c r="M414" s="49" t="str">
        <f>INDEX('State '!$A$1:$C$62,MATCH($J414,'State '!$B:$B,0),3)</f>
        <v>Northeast</v>
      </c>
      <c r="N414" s="49"/>
      <c r="O414" s="78">
        <v>84.5</v>
      </c>
      <c r="P414" s="78">
        <v>43.4</v>
      </c>
      <c r="Q414" s="78">
        <v>8.5</v>
      </c>
      <c r="R414" s="53">
        <v>20</v>
      </c>
      <c r="S414" s="49" t="s">
        <v>92</v>
      </c>
      <c r="T414" s="49" t="s">
        <v>93</v>
      </c>
      <c r="U414" s="49" t="s">
        <v>1763</v>
      </c>
      <c r="V414" s="49"/>
      <c r="W414" s="79"/>
      <c r="X414" s="79"/>
      <c r="Y414" s="79"/>
      <c r="Z414" s="25"/>
      <c r="AA414" s="25"/>
      <c r="AB414" s="25"/>
    </row>
    <row r="415" spans="1:28" ht="12.75" customHeight="1" x14ac:dyDescent="0.2">
      <c r="A415" s="49">
        <v>39990</v>
      </c>
      <c r="B415" s="46" t="s">
        <v>1764</v>
      </c>
      <c r="C415" s="46" t="s">
        <v>204</v>
      </c>
      <c r="D415" s="46" t="s">
        <v>89</v>
      </c>
      <c r="E415" s="46" t="s">
        <v>90</v>
      </c>
      <c r="F415" s="47">
        <v>39050</v>
      </c>
      <c r="G415" s="53">
        <v>2006</v>
      </c>
      <c r="H415" s="49" t="s">
        <v>1765</v>
      </c>
      <c r="I415" s="49" t="str">
        <f t="shared" si="18"/>
        <v>OK</v>
      </c>
      <c r="J415" s="49" t="str">
        <f t="shared" si="19"/>
        <v>MO</v>
      </c>
      <c r="K415" s="49" t="str">
        <f t="shared" si="20"/>
        <v>South Central, Midwest</v>
      </c>
      <c r="L415" s="49" t="str">
        <f>INDEX('State '!$A$1:$C$62,MATCH($I415,'State '!$B:$B,0),3)</f>
        <v>South Central</v>
      </c>
      <c r="M415" s="49" t="str">
        <f>INDEX('State '!$A$1:$C$62,MATCH($J415,'State '!$B:$B,0),3)</f>
        <v>Midwest</v>
      </c>
      <c r="N415" s="49"/>
      <c r="O415" s="78">
        <v>1.7</v>
      </c>
      <c r="P415" s="78">
        <v>2</v>
      </c>
      <c r="Q415" s="78">
        <v>25</v>
      </c>
      <c r="R415" s="53" t="s">
        <v>1766</v>
      </c>
      <c r="S415" s="49" t="s">
        <v>92</v>
      </c>
      <c r="T415" s="49" t="s">
        <v>93</v>
      </c>
      <c r="U415" s="49" t="s">
        <v>1767</v>
      </c>
      <c r="V415" s="49"/>
      <c r="W415" s="79"/>
      <c r="X415" s="79"/>
      <c r="Y415" s="79"/>
      <c r="Z415" s="25"/>
      <c r="AA415" s="25"/>
      <c r="AB415" s="25"/>
    </row>
    <row r="416" spans="1:28" ht="12.75" customHeight="1" x14ac:dyDescent="0.2">
      <c r="A416" s="49">
        <v>39990</v>
      </c>
      <c r="B416" s="46" t="s">
        <v>1768</v>
      </c>
      <c r="C416" s="46" t="s">
        <v>1683</v>
      </c>
      <c r="D416" s="46" t="s">
        <v>161</v>
      </c>
      <c r="E416" s="46" t="s">
        <v>90</v>
      </c>
      <c r="F416" s="47">
        <v>39052</v>
      </c>
      <c r="G416" s="48">
        <v>2006</v>
      </c>
      <c r="H416" s="49" t="s">
        <v>225</v>
      </c>
      <c r="I416" s="49" t="str">
        <f t="shared" si="18"/>
        <v>CO</v>
      </c>
      <c r="J416" s="49" t="str">
        <f t="shared" si="19"/>
        <v>CO</v>
      </c>
      <c r="K416" s="49" t="str">
        <f t="shared" si="20"/>
        <v>Mountain</v>
      </c>
      <c r="L416" s="49" t="str">
        <f>INDEX('State '!$A$1:$C$62,MATCH($I416,'State '!$B:$B,0),3)</f>
        <v>Mountain</v>
      </c>
      <c r="M416" s="49" t="str">
        <f>INDEX('State '!$A$1:$C$62,MATCH($J416,'State '!$B:$B,0),3)</f>
        <v>Mountain</v>
      </c>
      <c r="N416" s="49"/>
      <c r="O416" s="78">
        <v>21.4</v>
      </c>
      <c r="P416" s="78">
        <v>25.07</v>
      </c>
      <c r="Q416" s="78">
        <v>48.3</v>
      </c>
      <c r="R416" s="53">
        <v>10</v>
      </c>
      <c r="S416" s="49" t="s">
        <v>92</v>
      </c>
      <c r="T416" s="49" t="s">
        <v>93</v>
      </c>
      <c r="U416" s="49" t="s">
        <v>1769</v>
      </c>
      <c r="V416" s="49"/>
      <c r="W416" s="79"/>
      <c r="X416" s="79"/>
      <c r="Y416" s="79"/>
      <c r="Z416" s="25"/>
      <c r="AA416" s="25"/>
      <c r="AB416" s="25"/>
    </row>
    <row r="417" spans="1:28" ht="12.75" customHeight="1" x14ac:dyDescent="0.2">
      <c r="A417" s="49">
        <v>39990</v>
      </c>
      <c r="B417" s="55" t="s">
        <v>1770</v>
      </c>
      <c r="C417" s="55" t="s">
        <v>1585</v>
      </c>
      <c r="D417" s="55" t="s">
        <v>89</v>
      </c>
      <c r="E417" s="59" t="s">
        <v>90</v>
      </c>
      <c r="F417" s="60">
        <v>39052</v>
      </c>
      <c r="G417" s="85">
        <v>2006</v>
      </c>
      <c r="H417" s="49" t="s">
        <v>121</v>
      </c>
      <c r="I417" s="49" t="str">
        <f t="shared" si="18"/>
        <v>TX</v>
      </c>
      <c r="J417" s="49" t="str">
        <f t="shared" si="19"/>
        <v>TX</v>
      </c>
      <c r="K417" s="49" t="str">
        <f t="shared" si="20"/>
        <v>South Central</v>
      </c>
      <c r="L417" s="49" t="str">
        <f>INDEX('State '!$A$1:$C$62,MATCH($I417,'State '!$B:$B,0),3)</f>
        <v>South Central</v>
      </c>
      <c r="M417" s="49" t="str">
        <f>INDEX('State '!$A$1:$C$62,MATCH($J417,'State '!$B:$B,0),3)</f>
        <v>South Central</v>
      </c>
      <c r="N417" s="49"/>
      <c r="O417" s="78">
        <v>65</v>
      </c>
      <c r="P417" s="53">
        <v>32</v>
      </c>
      <c r="Q417" s="53">
        <v>500</v>
      </c>
      <c r="R417" s="78">
        <v>42</v>
      </c>
      <c r="S417" s="83" t="s">
        <v>105</v>
      </c>
      <c r="T417" s="50" t="s">
        <v>786</v>
      </c>
      <c r="U417" s="57" t="s">
        <v>144</v>
      </c>
      <c r="V417" s="49"/>
      <c r="W417" s="79"/>
      <c r="X417" s="79"/>
      <c r="Y417" s="79"/>
      <c r="Z417" s="25"/>
      <c r="AA417" s="25"/>
      <c r="AB417" s="25"/>
    </row>
    <row r="418" spans="1:28" ht="25.5" customHeight="1" x14ac:dyDescent="0.2">
      <c r="A418" s="49">
        <v>39990</v>
      </c>
      <c r="B418" s="55" t="s">
        <v>1771</v>
      </c>
      <c r="C418" s="55" t="s">
        <v>493</v>
      </c>
      <c r="D418" s="55" t="s">
        <v>89</v>
      </c>
      <c r="E418" s="59" t="s">
        <v>90</v>
      </c>
      <c r="F418" s="60">
        <v>39052</v>
      </c>
      <c r="G418" s="85">
        <v>2006</v>
      </c>
      <c r="H418" s="49" t="s">
        <v>574</v>
      </c>
      <c r="I418" s="49" t="str">
        <f t="shared" si="18"/>
        <v>TN</v>
      </c>
      <c r="J418" s="49" t="str">
        <f t="shared" si="19"/>
        <v>NC</v>
      </c>
      <c r="K418" s="49" t="str">
        <f t="shared" si="20"/>
        <v>Midwest, Northeast, Southeast</v>
      </c>
      <c r="L418" s="49" t="str">
        <f>INDEX('State '!$A$1:$C$62,MATCH($I418,'State '!$B:$B,0),3)</f>
        <v>Midwest</v>
      </c>
      <c r="M418" s="49" t="str">
        <f>INDEX('State '!$A$1:$C$62,MATCH($J418,'State '!$B:$B,0),3)</f>
        <v>Southeast</v>
      </c>
      <c r="N418" s="49" t="s">
        <v>1772</v>
      </c>
      <c r="O418" s="78">
        <v>15.5</v>
      </c>
      <c r="P418" s="53">
        <v>13</v>
      </c>
      <c r="Q418" s="53">
        <v>20</v>
      </c>
      <c r="R418" s="78">
        <v>24</v>
      </c>
      <c r="S418" s="83" t="s">
        <v>92</v>
      </c>
      <c r="T418" s="50" t="s">
        <v>93</v>
      </c>
      <c r="U418" s="57" t="s">
        <v>1535</v>
      </c>
      <c r="V418" s="49"/>
      <c r="W418" s="79"/>
      <c r="X418" s="79"/>
      <c r="Y418" s="79"/>
      <c r="Z418" s="25"/>
      <c r="AA418" s="25"/>
      <c r="AB418" s="25"/>
    </row>
    <row r="419" spans="1:28" ht="12.75" customHeight="1" x14ac:dyDescent="0.2">
      <c r="A419" s="49">
        <v>39990</v>
      </c>
      <c r="B419" s="55" t="s">
        <v>1773</v>
      </c>
      <c r="C419" s="55" t="s">
        <v>1064</v>
      </c>
      <c r="D419" s="55" t="s">
        <v>161</v>
      </c>
      <c r="E419" s="59" t="s">
        <v>90</v>
      </c>
      <c r="F419" s="60">
        <v>39052</v>
      </c>
      <c r="G419" s="85">
        <v>2006</v>
      </c>
      <c r="H419" s="49" t="s">
        <v>734</v>
      </c>
      <c r="I419" s="49" t="str">
        <f t="shared" si="18"/>
        <v>FL</v>
      </c>
      <c r="J419" s="49" t="str">
        <f t="shared" si="19"/>
        <v>FL</v>
      </c>
      <c r="K419" s="49" t="str">
        <f t="shared" si="20"/>
        <v>Southeast</v>
      </c>
      <c r="L419" s="49" t="str">
        <f>INDEX('State '!$A$1:$C$62,MATCH($I419,'State '!$B:$B,0),3)</f>
        <v>Southeast</v>
      </c>
      <c r="M419" s="49" t="str">
        <f>INDEX('State '!$A$1:$C$62,MATCH($J419,'State '!$B:$B,0),3)</f>
        <v>Southeast</v>
      </c>
      <c r="N419" s="49"/>
      <c r="O419" s="78">
        <v>19.600000000000001</v>
      </c>
      <c r="P419" s="53">
        <v>0.3</v>
      </c>
      <c r="Q419" s="53">
        <v>100</v>
      </c>
      <c r="R419" s="78">
        <v>24</v>
      </c>
      <c r="S419" s="83" t="s">
        <v>92</v>
      </c>
      <c r="T419" s="50" t="s">
        <v>93</v>
      </c>
      <c r="U419" s="57" t="s">
        <v>1774</v>
      </c>
      <c r="V419" s="49"/>
      <c r="W419" s="79"/>
      <c r="X419" s="79"/>
      <c r="Y419" s="79"/>
      <c r="Z419" s="25"/>
      <c r="AA419" s="25"/>
      <c r="AB419" s="25"/>
    </row>
    <row r="420" spans="1:28" ht="12.75" customHeight="1" x14ac:dyDescent="0.2">
      <c r="A420" s="49">
        <v>39990</v>
      </c>
      <c r="B420" s="55" t="s">
        <v>1775</v>
      </c>
      <c r="C420" s="55" t="s">
        <v>1776</v>
      </c>
      <c r="D420" s="55" t="s">
        <v>101</v>
      </c>
      <c r="E420" s="59" t="s">
        <v>90</v>
      </c>
      <c r="F420" s="60">
        <v>39052</v>
      </c>
      <c r="G420" s="85">
        <v>2006</v>
      </c>
      <c r="H420" s="49" t="s">
        <v>701</v>
      </c>
      <c r="I420" s="49" t="str">
        <f t="shared" si="18"/>
        <v>IN</v>
      </c>
      <c r="J420" s="49" t="str">
        <f t="shared" si="19"/>
        <v>IN</v>
      </c>
      <c r="K420" s="49" t="str">
        <f t="shared" si="20"/>
        <v>Midwest</v>
      </c>
      <c r="L420" s="49" t="str">
        <f>INDEX('State '!$A$1:$C$62,MATCH($I420,'State '!$B:$B,0),3)</f>
        <v>Midwest</v>
      </c>
      <c r="M420" s="49" t="str">
        <f>INDEX('State '!$A$1:$C$62,MATCH($J420,'State '!$B:$B,0),3)</f>
        <v>Midwest</v>
      </c>
      <c r="N420" s="49"/>
      <c r="O420" s="78">
        <v>17</v>
      </c>
      <c r="P420" s="53">
        <v>25</v>
      </c>
      <c r="Q420" s="53">
        <v>80</v>
      </c>
      <c r="R420" s="78">
        <v>16</v>
      </c>
      <c r="S420" s="83" t="s">
        <v>105</v>
      </c>
      <c r="T420" s="50" t="s">
        <v>786</v>
      </c>
      <c r="U420" s="57" t="s">
        <v>144</v>
      </c>
      <c r="V420" s="49"/>
      <c r="W420" s="79"/>
      <c r="X420" s="79"/>
      <c r="Y420" s="79"/>
      <c r="Z420" s="25"/>
      <c r="AA420" s="25"/>
      <c r="AB420" s="25"/>
    </row>
    <row r="421" spans="1:28" ht="12.75" customHeight="1" x14ac:dyDescent="0.2">
      <c r="A421" s="49">
        <v>40380</v>
      </c>
      <c r="B421" s="55" t="s">
        <v>1777</v>
      </c>
      <c r="C421" s="55" t="s">
        <v>1778</v>
      </c>
      <c r="D421" s="55" t="s">
        <v>161</v>
      </c>
      <c r="E421" s="59" t="s">
        <v>90</v>
      </c>
      <c r="F421" s="60">
        <v>39052</v>
      </c>
      <c r="G421" s="85">
        <v>2006</v>
      </c>
      <c r="H421" s="49" t="s">
        <v>170</v>
      </c>
      <c r="I421" s="49" t="str">
        <f t="shared" si="18"/>
        <v>LA</v>
      </c>
      <c r="J421" s="49" t="str">
        <f t="shared" si="19"/>
        <v>LA</v>
      </c>
      <c r="K421" s="49" t="str">
        <f t="shared" si="20"/>
        <v>South Central</v>
      </c>
      <c r="L421" s="49" t="str">
        <f>INDEX('State '!$A$1:$C$62,MATCH($I421,'State '!$B:$B,0),3)</f>
        <v>South Central</v>
      </c>
      <c r="M421" s="49" t="str">
        <f>INDEX('State '!$A$1:$C$62,MATCH($J421,'State '!$B:$B,0),3)</f>
        <v>South Central</v>
      </c>
      <c r="N421" s="49"/>
      <c r="O421" s="78">
        <v>30</v>
      </c>
      <c r="P421" s="53">
        <v>23</v>
      </c>
      <c r="Q421" s="53">
        <v>1000</v>
      </c>
      <c r="R421" s="78">
        <v>30</v>
      </c>
      <c r="S421" s="83" t="s">
        <v>92</v>
      </c>
      <c r="T421" s="50" t="s">
        <v>93</v>
      </c>
      <c r="U421" s="57" t="s">
        <v>1779</v>
      </c>
      <c r="V421" s="49"/>
      <c r="W421" s="79"/>
      <c r="X421" s="79"/>
      <c r="Y421" s="79"/>
      <c r="Z421" s="25"/>
      <c r="AA421" s="25"/>
      <c r="AB421" s="25"/>
    </row>
    <row r="422" spans="1:28" ht="12.75" customHeight="1" x14ac:dyDescent="0.2">
      <c r="A422" s="49">
        <v>39990</v>
      </c>
      <c r="B422" s="55" t="s">
        <v>1780</v>
      </c>
      <c r="C422" s="55" t="s">
        <v>1136</v>
      </c>
      <c r="D422" s="55" t="s">
        <v>89</v>
      </c>
      <c r="E422" s="59" t="s">
        <v>90</v>
      </c>
      <c r="F422" s="60">
        <v>39052</v>
      </c>
      <c r="G422" s="82">
        <v>2006</v>
      </c>
      <c r="H422" s="49" t="s">
        <v>361</v>
      </c>
      <c r="I422" s="49" t="str">
        <f t="shared" si="18"/>
        <v>WA</v>
      </c>
      <c r="J422" s="49" t="str">
        <f t="shared" si="19"/>
        <v>WA</v>
      </c>
      <c r="K422" s="49" t="str">
        <f t="shared" si="20"/>
        <v>Pacific</v>
      </c>
      <c r="L422" s="49" t="str">
        <f>INDEX('State '!$A$1:$C$62,MATCH($I422,'State '!$B:$B,0),3)</f>
        <v>Pacific</v>
      </c>
      <c r="M422" s="49" t="str">
        <f>INDEX('State '!$A$1:$C$62,MATCH($J422,'State '!$B:$B,0),3)</f>
        <v>Pacific</v>
      </c>
      <c r="N422" s="49"/>
      <c r="O422" s="78">
        <v>333</v>
      </c>
      <c r="P422" s="53">
        <v>80</v>
      </c>
      <c r="Q422" s="53">
        <v>360</v>
      </c>
      <c r="R422" s="53" t="s">
        <v>1781</v>
      </c>
      <c r="S422" s="83" t="s">
        <v>92</v>
      </c>
      <c r="T422" s="50" t="s">
        <v>93</v>
      </c>
      <c r="U422" s="57" t="s">
        <v>1782</v>
      </c>
      <c r="V422" s="49"/>
      <c r="W422" s="79"/>
      <c r="X422" s="79"/>
      <c r="Y422" s="79"/>
      <c r="Z422" s="25"/>
      <c r="AA422" s="25"/>
      <c r="AB422" s="25"/>
    </row>
    <row r="423" spans="1:28" ht="12.75" customHeight="1" x14ac:dyDescent="0.2">
      <c r="A423" s="49">
        <v>42598</v>
      </c>
      <c r="B423" s="55" t="s">
        <v>1783</v>
      </c>
      <c r="C423" s="55" t="s">
        <v>240</v>
      </c>
      <c r="D423" s="55" t="s">
        <v>1784</v>
      </c>
      <c r="E423" s="59" t="s">
        <v>90</v>
      </c>
      <c r="F423" s="60">
        <v>39063</v>
      </c>
      <c r="G423" s="85">
        <v>2006</v>
      </c>
      <c r="H423" s="49" t="s">
        <v>914</v>
      </c>
      <c r="I423" s="49" t="str">
        <f t="shared" si="18"/>
        <v>NY</v>
      </c>
      <c r="J423" s="49" t="str">
        <f t="shared" si="19"/>
        <v>PA</v>
      </c>
      <c r="K423" s="49" t="str">
        <f t="shared" si="20"/>
        <v>Northeast</v>
      </c>
      <c r="L423" s="49" t="str">
        <f>INDEX('State '!$A$1:$C$62,MATCH($I423,'State '!$B:$B,0),3)</f>
        <v>Northeast</v>
      </c>
      <c r="M423" s="49" t="str">
        <f>INDEX('State '!$A$1:$C$62,MATCH($J423,'State '!$B:$B,0),3)</f>
        <v>Northeast</v>
      </c>
      <c r="N423" s="49"/>
      <c r="O423" s="78"/>
      <c r="P423" s="78">
        <v>24</v>
      </c>
      <c r="Q423" s="53">
        <v>-487</v>
      </c>
      <c r="R423" s="53" t="s">
        <v>1378</v>
      </c>
      <c r="S423" s="49" t="s">
        <v>92</v>
      </c>
      <c r="T423" s="49" t="s">
        <v>93</v>
      </c>
      <c r="U423" s="57" t="s">
        <v>1785</v>
      </c>
      <c r="V423" s="49"/>
      <c r="W423" s="79"/>
      <c r="X423" s="79"/>
      <c r="Y423" s="79"/>
      <c r="Z423" s="25"/>
      <c r="AA423" s="25"/>
      <c r="AB423" s="25"/>
    </row>
    <row r="424" spans="1:28" ht="12.75" customHeight="1" x14ac:dyDescent="0.2">
      <c r="A424" s="49">
        <v>42598</v>
      </c>
      <c r="B424" s="55" t="s">
        <v>1786</v>
      </c>
      <c r="C424" s="55" t="s">
        <v>1787</v>
      </c>
      <c r="D424" s="55" t="s">
        <v>161</v>
      </c>
      <c r="E424" s="59" t="s">
        <v>90</v>
      </c>
      <c r="F424" s="60">
        <v>39063</v>
      </c>
      <c r="G424" s="85">
        <v>2006</v>
      </c>
      <c r="H424" s="49" t="s">
        <v>914</v>
      </c>
      <c r="I424" s="49" t="str">
        <f t="shared" si="18"/>
        <v>NY</v>
      </c>
      <c r="J424" s="49" t="str">
        <f t="shared" si="19"/>
        <v>PA</v>
      </c>
      <c r="K424" s="49" t="str">
        <f t="shared" si="20"/>
        <v>Northeast</v>
      </c>
      <c r="L424" s="49" t="str">
        <f>INDEX('State '!$A$1:$C$62,MATCH($I424,'State '!$B:$B,0),3)</f>
        <v>Northeast</v>
      </c>
      <c r="M424" s="49" t="str">
        <f>INDEX('State '!$A$1:$C$62,MATCH($J424,'State '!$B:$B,0),3)</f>
        <v>Northeast</v>
      </c>
      <c r="N424" s="49"/>
      <c r="O424" s="78"/>
      <c r="P424" s="78">
        <v>24</v>
      </c>
      <c r="Q424" s="53">
        <v>487</v>
      </c>
      <c r="R424" s="53" t="s">
        <v>1378</v>
      </c>
      <c r="S424" s="49" t="s">
        <v>92</v>
      </c>
      <c r="T424" s="49" t="s">
        <v>93</v>
      </c>
      <c r="U424" s="57" t="s">
        <v>1788</v>
      </c>
      <c r="V424" s="49"/>
      <c r="W424" s="79"/>
      <c r="X424" s="79"/>
      <c r="Y424" s="79"/>
      <c r="Z424" s="25"/>
      <c r="AA424" s="25"/>
      <c r="AB424" s="25"/>
    </row>
    <row r="425" spans="1:28" ht="12.75" customHeight="1" x14ac:dyDescent="0.2">
      <c r="A425" s="49">
        <v>39990</v>
      </c>
      <c r="B425" s="55" t="s">
        <v>1789</v>
      </c>
      <c r="C425" s="55" t="s">
        <v>1787</v>
      </c>
      <c r="D425" s="55" t="s">
        <v>161</v>
      </c>
      <c r="E425" s="59" t="s">
        <v>90</v>
      </c>
      <c r="F425" s="60">
        <v>39063</v>
      </c>
      <c r="G425" s="82">
        <v>2006</v>
      </c>
      <c r="H425" s="49" t="s">
        <v>713</v>
      </c>
      <c r="I425" s="49" t="str">
        <f t="shared" si="18"/>
        <v>NY</v>
      </c>
      <c r="J425" s="49" t="str">
        <f t="shared" si="19"/>
        <v>NY</v>
      </c>
      <c r="K425" s="49" t="str">
        <f t="shared" si="20"/>
        <v>Northeast</v>
      </c>
      <c r="L425" s="49" t="str">
        <f>INDEX('State '!$A$1:$C$62,MATCH($I425,'State '!$B:$B,0),3)</f>
        <v>Northeast</v>
      </c>
      <c r="M425" s="49" t="str">
        <f>INDEX('State '!$A$1:$C$62,MATCH($J425,'State '!$B:$B,0),3)</f>
        <v>Northeast</v>
      </c>
      <c r="N425" s="49"/>
      <c r="O425" s="78">
        <v>10</v>
      </c>
      <c r="P425" s="53">
        <v>6</v>
      </c>
      <c r="Q425" s="53">
        <v>500</v>
      </c>
      <c r="R425" s="78">
        <v>20</v>
      </c>
      <c r="S425" s="83" t="s">
        <v>92</v>
      </c>
      <c r="T425" s="50" t="s">
        <v>93</v>
      </c>
      <c r="U425" s="57" t="s">
        <v>1790</v>
      </c>
      <c r="V425" s="49"/>
      <c r="W425" s="79"/>
      <c r="X425" s="79"/>
      <c r="Y425" s="79"/>
      <c r="Z425" s="25"/>
      <c r="AA425" s="25"/>
      <c r="AB425" s="25"/>
    </row>
    <row r="426" spans="1:28" ht="12.75" customHeight="1" x14ac:dyDescent="0.2">
      <c r="A426" s="49">
        <v>39990</v>
      </c>
      <c r="B426" s="55" t="s">
        <v>1791</v>
      </c>
      <c r="C426" s="55" t="s">
        <v>791</v>
      </c>
      <c r="D426" s="55" t="s">
        <v>89</v>
      </c>
      <c r="E426" s="59" t="s">
        <v>90</v>
      </c>
      <c r="F426" s="60">
        <v>39066</v>
      </c>
      <c r="G426" s="85">
        <v>2006</v>
      </c>
      <c r="H426" s="49" t="s">
        <v>747</v>
      </c>
      <c r="I426" s="49" t="str">
        <f t="shared" si="18"/>
        <v>MI</v>
      </c>
      <c r="J426" s="49" t="str">
        <f t="shared" si="19"/>
        <v>WI</v>
      </c>
      <c r="K426" s="49" t="str">
        <f t="shared" si="20"/>
        <v>Midwest</v>
      </c>
      <c r="L426" s="49" t="str">
        <f>INDEX('State '!$A$1:$C$62,MATCH($I426,'State '!$B:$B,0),3)</f>
        <v>Midwest</v>
      </c>
      <c r="M426" s="49" t="str">
        <f>INDEX('State '!$A$1:$C$62,MATCH($J426,'State '!$B:$B,0),3)</f>
        <v>Midwest</v>
      </c>
      <c r="N426" s="49"/>
      <c r="O426" s="78">
        <v>48.1</v>
      </c>
      <c r="P426" s="53">
        <v>6.86</v>
      </c>
      <c r="Q426" s="53">
        <v>168.2</v>
      </c>
      <c r="R426" s="53" t="s">
        <v>1668</v>
      </c>
      <c r="S426" s="83" t="s">
        <v>92</v>
      </c>
      <c r="T426" s="50" t="s">
        <v>93</v>
      </c>
      <c r="U426" s="57" t="s">
        <v>1792</v>
      </c>
      <c r="V426" s="49"/>
      <c r="W426" s="79"/>
      <c r="X426" s="79"/>
      <c r="Y426" s="79"/>
      <c r="Z426" s="25"/>
      <c r="AA426" s="25"/>
      <c r="AB426" s="25"/>
    </row>
    <row r="427" spans="1:28" ht="12.75" customHeight="1" x14ac:dyDescent="0.2">
      <c r="A427" s="49">
        <v>39990</v>
      </c>
      <c r="B427" s="46" t="s">
        <v>1793</v>
      </c>
      <c r="C427" s="46" t="s">
        <v>1585</v>
      </c>
      <c r="D427" s="46" t="s">
        <v>101</v>
      </c>
      <c r="E427" s="46" t="s">
        <v>90</v>
      </c>
      <c r="F427" s="47">
        <v>39066</v>
      </c>
      <c r="G427" s="48">
        <v>2006</v>
      </c>
      <c r="H427" s="49" t="s">
        <v>121</v>
      </c>
      <c r="I427" s="49" t="str">
        <f t="shared" si="18"/>
        <v>TX</v>
      </c>
      <c r="J427" s="49" t="str">
        <f t="shared" si="19"/>
        <v>TX</v>
      </c>
      <c r="K427" s="49" t="str">
        <f t="shared" si="20"/>
        <v>South Central</v>
      </c>
      <c r="L427" s="49" t="str">
        <f>INDEX('State '!$A$1:$C$62,MATCH($I427,'State '!$B:$B,0),3)</f>
        <v>South Central</v>
      </c>
      <c r="M427" s="49" t="str">
        <f>INDEX('State '!$A$1:$C$62,MATCH($J427,'State '!$B:$B,0),3)</f>
        <v>South Central</v>
      </c>
      <c r="N427" s="49"/>
      <c r="O427" s="78">
        <v>48</v>
      </c>
      <c r="P427" s="78">
        <v>24</v>
      </c>
      <c r="Q427" s="78">
        <v>400</v>
      </c>
      <c r="R427" s="53">
        <v>24</v>
      </c>
      <c r="S427" s="49" t="s">
        <v>105</v>
      </c>
      <c r="T427" s="49" t="s">
        <v>786</v>
      </c>
      <c r="U427" s="49" t="s">
        <v>144</v>
      </c>
      <c r="V427" s="49"/>
      <c r="W427" s="79"/>
      <c r="X427" s="79"/>
      <c r="Y427" s="79"/>
      <c r="Z427" s="25"/>
      <c r="AA427" s="25"/>
      <c r="AB427" s="25"/>
    </row>
    <row r="428" spans="1:28" ht="12.75" customHeight="1" x14ac:dyDescent="0.2">
      <c r="A428" s="49">
        <v>39990</v>
      </c>
      <c r="B428" s="46" t="s">
        <v>1794</v>
      </c>
      <c r="C428" s="46" t="s">
        <v>950</v>
      </c>
      <c r="D428" s="46" t="s">
        <v>89</v>
      </c>
      <c r="E428" s="46" t="s">
        <v>90</v>
      </c>
      <c r="F428" s="47">
        <v>39066</v>
      </c>
      <c r="G428" s="48">
        <v>2006</v>
      </c>
      <c r="H428" s="49" t="s">
        <v>217</v>
      </c>
      <c r="I428" s="49" t="str">
        <f t="shared" si="18"/>
        <v>TX</v>
      </c>
      <c r="J428" s="49" t="str">
        <f t="shared" si="19"/>
        <v>LA</v>
      </c>
      <c r="K428" s="49" t="str">
        <f t="shared" si="20"/>
        <v>South Central</v>
      </c>
      <c r="L428" s="49" t="str">
        <f>INDEX('State '!$A$1:$C$62,MATCH($I428,'State '!$B:$B,0),3)</f>
        <v>South Central</v>
      </c>
      <c r="M428" s="49" t="str">
        <f>INDEX('State '!$A$1:$C$62,MATCH($J428,'State '!$B:$B,0),3)</f>
        <v>South Central</v>
      </c>
      <c r="N428" s="49"/>
      <c r="O428" s="78">
        <v>47.9</v>
      </c>
      <c r="P428" s="78">
        <v>20.5</v>
      </c>
      <c r="Q428" s="78">
        <v>122.4</v>
      </c>
      <c r="R428" s="53">
        <v>42</v>
      </c>
      <c r="S428" s="49" t="s">
        <v>92</v>
      </c>
      <c r="T428" s="49" t="s">
        <v>93</v>
      </c>
      <c r="U428" s="49" t="s">
        <v>1795</v>
      </c>
      <c r="V428" s="49"/>
      <c r="W428" s="79"/>
      <c r="X428" s="79"/>
      <c r="Y428" s="79"/>
      <c r="Z428" s="25"/>
      <c r="AA428" s="25"/>
      <c r="AB428" s="25"/>
    </row>
    <row r="429" spans="1:28" ht="12.75" customHeight="1" x14ac:dyDescent="0.2">
      <c r="A429" s="49">
        <v>39990</v>
      </c>
      <c r="B429" s="55" t="s">
        <v>1796</v>
      </c>
      <c r="C429" s="55" t="s">
        <v>1797</v>
      </c>
      <c r="D429" s="55" t="s">
        <v>89</v>
      </c>
      <c r="E429" s="59" t="s">
        <v>90</v>
      </c>
      <c r="F429" s="60">
        <v>39066</v>
      </c>
      <c r="G429" s="82">
        <v>2006</v>
      </c>
      <c r="H429" s="49" t="s">
        <v>443</v>
      </c>
      <c r="I429" s="49" t="str">
        <f t="shared" si="18"/>
        <v>WY</v>
      </c>
      <c r="J429" s="49" t="str">
        <f t="shared" si="19"/>
        <v>WY</v>
      </c>
      <c r="K429" s="49" t="str">
        <f t="shared" si="20"/>
        <v>Mountain</v>
      </c>
      <c r="L429" s="49" t="str">
        <f>INDEX('State '!$A$1:$C$62,MATCH($I429,'State '!$B:$B,0),3)</f>
        <v>Mountain</v>
      </c>
      <c r="M429" s="49" t="str">
        <f>INDEX('State '!$A$1:$C$62,MATCH($J429,'State '!$B:$B,0),3)</f>
        <v>Mountain</v>
      </c>
      <c r="N429" s="49"/>
      <c r="O429" s="78">
        <v>51.5</v>
      </c>
      <c r="P429" s="53">
        <v>27.1</v>
      </c>
      <c r="Q429" s="53">
        <v>550</v>
      </c>
      <c r="R429" s="78">
        <v>36</v>
      </c>
      <c r="S429" s="83" t="s">
        <v>92</v>
      </c>
      <c r="T429" s="50" t="s">
        <v>93</v>
      </c>
      <c r="U429" s="57" t="s">
        <v>1798</v>
      </c>
      <c r="V429" s="49"/>
      <c r="W429" s="79"/>
      <c r="X429" s="79"/>
      <c r="Y429" s="79"/>
      <c r="Z429" s="25"/>
      <c r="AA429" s="25"/>
      <c r="AB429" s="25"/>
    </row>
    <row r="430" spans="1:28" ht="12.75" customHeight="1" x14ac:dyDescent="0.2">
      <c r="A430" s="49">
        <v>39990</v>
      </c>
      <c r="B430" s="46" t="s">
        <v>1799</v>
      </c>
      <c r="C430" s="46" t="s">
        <v>178</v>
      </c>
      <c r="D430" s="46" t="s">
        <v>89</v>
      </c>
      <c r="E430" s="46" t="s">
        <v>90</v>
      </c>
      <c r="F430" s="47">
        <v>39071</v>
      </c>
      <c r="G430" s="53">
        <v>2006</v>
      </c>
      <c r="H430" s="49" t="s">
        <v>179</v>
      </c>
      <c r="I430" s="49" t="str">
        <f t="shared" si="18"/>
        <v>KY</v>
      </c>
      <c r="J430" s="49" t="str">
        <f t="shared" si="19"/>
        <v>KY</v>
      </c>
      <c r="K430" s="49" t="str">
        <f t="shared" si="20"/>
        <v>Midwest</v>
      </c>
      <c r="L430" s="49" t="str">
        <f>INDEX('State '!$A$1:$C$62,MATCH($I430,'State '!$B:$B,0),3)</f>
        <v>Midwest</v>
      </c>
      <c r="M430" s="49" t="str">
        <f>INDEX('State '!$A$1:$C$62,MATCH($J430,'State '!$B:$B,0),3)</f>
        <v>Midwest</v>
      </c>
      <c r="N430" s="49"/>
      <c r="O430" s="78">
        <v>14.17</v>
      </c>
      <c r="P430" s="78">
        <v>27.5</v>
      </c>
      <c r="Q430" s="78">
        <v>80</v>
      </c>
      <c r="R430" s="53" t="s">
        <v>1800</v>
      </c>
      <c r="S430" s="49" t="s">
        <v>92</v>
      </c>
      <c r="T430" s="49" t="s">
        <v>93</v>
      </c>
      <c r="U430" s="49" t="s">
        <v>1801</v>
      </c>
      <c r="V430" s="49"/>
      <c r="W430" s="79"/>
      <c r="X430" s="79"/>
      <c r="Y430" s="79"/>
      <c r="Z430" s="25"/>
      <c r="AA430" s="25"/>
      <c r="AB430" s="25"/>
    </row>
    <row r="431" spans="1:28" ht="12.75" customHeight="1" x14ac:dyDescent="0.2">
      <c r="A431" s="49">
        <v>39990</v>
      </c>
      <c r="B431" s="46" t="s">
        <v>1802</v>
      </c>
      <c r="C431" s="46" t="s">
        <v>452</v>
      </c>
      <c r="D431" s="46" t="s">
        <v>89</v>
      </c>
      <c r="E431" s="46" t="s">
        <v>90</v>
      </c>
      <c r="F431" s="47">
        <v>39082</v>
      </c>
      <c r="G431" s="48">
        <v>2006</v>
      </c>
      <c r="H431" s="49" t="s">
        <v>121</v>
      </c>
      <c r="I431" s="49" t="str">
        <f t="shared" si="18"/>
        <v>TX</v>
      </c>
      <c r="J431" s="49" t="str">
        <f t="shared" si="19"/>
        <v>TX</v>
      </c>
      <c r="K431" s="49" t="str">
        <f t="shared" si="20"/>
        <v>South Central</v>
      </c>
      <c r="L431" s="49" t="str">
        <f>INDEX('State '!$A$1:$C$62,MATCH($I431,'State '!$B:$B,0),3)</f>
        <v>South Central</v>
      </c>
      <c r="M431" s="49" t="str">
        <f>INDEX('State '!$A$1:$C$62,MATCH($J431,'State '!$B:$B,0),3)</f>
        <v>South Central</v>
      </c>
      <c r="N431" s="49"/>
      <c r="O431" s="78">
        <v>16</v>
      </c>
      <c r="P431" s="78"/>
      <c r="Q431" s="78">
        <v>139</v>
      </c>
      <c r="R431" s="53">
        <v>30</v>
      </c>
      <c r="S431" s="49" t="s">
        <v>92</v>
      </c>
      <c r="T431" s="49" t="s">
        <v>93</v>
      </c>
      <c r="U431" s="49" t="s">
        <v>144</v>
      </c>
      <c r="V431" s="49"/>
      <c r="W431" s="79"/>
      <c r="X431" s="79"/>
      <c r="Y431" s="79"/>
      <c r="Z431" s="25"/>
      <c r="AA431" s="25"/>
      <c r="AB431" s="25"/>
    </row>
    <row r="432" spans="1:28" ht="12.75" customHeight="1" x14ac:dyDescent="0.2">
      <c r="A432" s="49">
        <v>40367</v>
      </c>
      <c r="B432" s="55" t="s">
        <v>1803</v>
      </c>
      <c r="C432" s="55" t="s">
        <v>1804</v>
      </c>
      <c r="D432" s="55" t="s">
        <v>161</v>
      </c>
      <c r="E432" s="59" t="s">
        <v>90</v>
      </c>
      <c r="F432" s="60">
        <v>39083</v>
      </c>
      <c r="G432" s="82">
        <v>2007</v>
      </c>
      <c r="H432" s="49" t="s">
        <v>121</v>
      </c>
      <c r="I432" s="49" t="str">
        <f t="shared" si="18"/>
        <v>TX</v>
      </c>
      <c r="J432" s="49" t="str">
        <f t="shared" si="19"/>
        <v>TX</v>
      </c>
      <c r="K432" s="49" t="str">
        <f t="shared" si="20"/>
        <v>South Central</v>
      </c>
      <c r="L432" s="49" t="str">
        <f>INDEX('State '!$A$1:$C$62,MATCH($I432,'State '!$B:$B,0),3)</f>
        <v>South Central</v>
      </c>
      <c r="M432" s="49" t="str">
        <f>INDEX('State '!$A$1:$C$62,MATCH($J432,'State '!$B:$B,0),3)</f>
        <v>South Central</v>
      </c>
      <c r="N432" s="49"/>
      <c r="O432" s="78">
        <v>90</v>
      </c>
      <c r="P432" s="53">
        <v>65</v>
      </c>
      <c r="Q432" s="53">
        <v>30</v>
      </c>
      <c r="R432" s="78">
        <v>20</v>
      </c>
      <c r="S432" s="83" t="s">
        <v>105</v>
      </c>
      <c r="T432" s="50" t="s">
        <v>786</v>
      </c>
      <c r="U432" s="57" t="s">
        <v>144</v>
      </c>
      <c r="V432" s="49"/>
      <c r="W432" s="79"/>
      <c r="X432" s="79"/>
      <c r="Y432" s="79"/>
      <c r="Z432" s="25"/>
      <c r="AA432" s="25"/>
      <c r="AB432" s="25"/>
    </row>
    <row r="433" spans="1:28" ht="12.75" customHeight="1" x14ac:dyDescent="0.2">
      <c r="A433" s="49">
        <v>39990</v>
      </c>
      <c r="B433" s="46" t="s">
        <v>1805</v>
      </c>
      <c r="C433" s="46" t="s">
        <v>1806</v>
      </c>
      <c r="D433" s="46" t="s">
        <v>89</v>
      </c>
      <c r="E433" s="46" t="s">
        <v>90</v>
      </c>
      <c r="F433" s="47">
        <v>39083</v>
      </c>
      <c r="G433" s="53">
        <v>2007</v>
      </c>
      <c r="H433" s="49" t="s">
        <v>678</v>
      </c>
      <c r="I433" s="49" t="str">
        <f t="shared" si="18"/>
        <v>KS</v>
      </c>
      <c r="J433" s="49" t="str">
        <f t="shared" si="19"/>
        <v>KS</v>
      </c>
      <c r="K433" s="49" t="str">
        <f t="shared" si="20"/>
        <v>South Central</v>
      </c>
      <c r="L433" s="49" t="str">
        <f>INDEX('State '!$A$1:$C$62,MATCH($I433,'State '!$B:$B,0),3)</f>
        <v>South Central</v>
      </c>
      <c r="M433" s="49" t="str">
        <f>INDEX('State '!$A$1:$C$62,MATCH($J433,'State '!$B:$B,0),3)</f>
        <v>South Central</v>
      </c>
      <c r="N433" s="49"/>
      <c r="O433" s="78">
        <v>4.96</v>
      </c>
      <c r="P433" s="78"/>
      <c r="Q433" s="78">
        <v>160</v>
      </c>
      <c r="R433" s="53">
        <v>24</v>
      </c>
      <c r="S433" s="49" t="s">
        <v>92</v>
      </c>
      <c r="T433" s="49" t="s">
        <v>93</v>
      </c>
      <c r="U433" s="49" t="s">
        <v>1807</v>
      </c>
      <c r="V433" s="49"/>
      <c r="W433" s="79"/>
      <c r="X433" s="79"/>
      <c r="Y433" s="79"/>
      <c r="Z433" s="25"/>
      <c r="AA433" s="25"/>
      <c r="AB433" s="25"/>
    </row>
    <row r="434" spans="1:28" ht="12.75" customHeight="1" x14ac:dyDescent="0.2">
      <c r="A434" s="49">
        <v>40367</v>
      </c>
      <c r="B434" s="46" t="s">
        <v>1808</v>
      </c>
      <c r="C434" s="46" t="s">
        <v>1758</v>
      </c>
      <c r="D434" s="46" t="s">
        <v>161</v>
      </c>
      <c r="E434" s="46" t="s">
        <v>90</v>
      </c>
      <c r="F434" s="47">
        <v>39121</v>
      </c>
      <c r="G434" s="53">
        <v>2007</v>
      </c>
      <c r="H434" s="49" t="s">
        <v>443</v>
      </c>
      <c r="I434" s="49" t="str">
        <f t="shared" si="18"/>
        <v>WY</v>
      </c>
      <c r="J434" s="49" t="str">
        <f t="shared" si="19"/>
        <v>WY</v>
      </c>
      <c r="K434" s="49" t="str">
        <f t="shared" si="20"/>
        <v>Mountain</v>
      </c>
      <c r="L434" s="49" t="str">
        <f>INDEX('State '!$A$1:$C$62,MATCH($I434,'State '!$B:$B,0),3)</f>
        <v>Mountain</v>
      </c>
      <c r="M434" s="49" t="str">
        <f>INDEX('State '!$A$1:$C$62,MATCH($J434,'State '!$B:$B,0),3)</f>
        <v>Mountain</v>
      </c>
      <c r="N434" s="49"/>
      <c r="O434" s="78">
        <v>11.3</v>
      </c>
      <c r="P434" s="78">
        <v>20.8</v>
      </c>
      <c r="Q434" s="78">
        <v>330</v>
      </c>
      <c r="R434" s="53">
        <v>20</v>
      </c>
      <c r="S434" s="49" t="s">
        <v>92</v>
      </c>
      <c r="T434" s="49" t="s">
        <v>93</v>
      </c>
      <c r="U434" s="49" t="s">
        <v>1759</v>
      </c>
      <c r="V434" s="49"/>
      <c r="W434" s="79"/>
      <c r="X434" s="79"/>
      <c r="Y434" s="79"/>
      <c r="Z434" s="25"/>
      <c r="AA434" s="25"/>
      <c r="AB434" s="25"/>
    </row>
    <row r="435" spans="1:28" ht="12.75" customHeight="1" x14ac:dyDescent="0.2">
      <c r="A435" s="49">
        <v>39990</v>
      </c>
      <c r="B435" s="55" t="s">
        <v>1809</v>
      </c>
      <c r="C435" s="55" t="s">
        <v>1426</v>
      </c>
      <c r="D435" s="55" t="s">
        <v>89</v>
      </c>
      <c r="E435" s="59" t="s">
        <v>90</v>
      </c>
      <c r="F435" s="60">
        <v>39128</v>
      </c>
      <c r="G435" s="85">
        <v>2007</v>
      </c>
      <c r="H435" s="49" t="s">
        <v>170</v>
      </c>
      <c r="I435" s="49" t="str">
        <f t="shared" si="18"/>
        <v>LA</v>
      </c>
      <c r="J435" s="49" t="str">
        <f t="shared" si="19"/>
        <v>LA</v>
      </c>
      <c r="K435" s="49" t="str">
        <f t="shared" si="20"/>
        <v>South Central</v>
      </c>
      <c r="L435" s="49" t="str">
        <f>INDEX('State '!$A$1:$C$62,MATCH($I435,'State '!$B:$B,0),3)</f>
        <v>South Central</v>
      </c>
      <c r="M435" s="49" t="str">
        <f>INDEX('State '!$A$1:$C$62,MATCH($J435,'State '!$B:$B,0),3)</f>
        <v>South Central</v>
      </c>
      <c r="N435" s="49"/>
      <c r="O435" s="78">
        <v>18.079999999999998</v>
      </c>
      <c r="P435" s="53">
        <v>17.5</v>
      </c>
      <c r="Q435" s="53">
        <v>140</v>
      </c>
      <c r="R435" s="78">
        <v>12</v>
      </c>
      <c r="S435" s="83" t="s">
        <v>92</v>
      </c>
      <c r="T435" s="50" t="s">
        <v>93</v>
      </c>
      <c r="U435" s="57" t="s">
        <v>1810</v>
      </c>
      <c r="V435" s="49"/>
      <c r="W435" s="79"/>
      <c r="X435" s="79"/>
      <c r="Y435" s="79"/>
      <c r="Z435" s="25"/>
      <c r="AA435" s="25"/>
      <c r="AB435" s="25"/>
    </row>
    <row r="436" spans="1:28" ht="12.75" customHeight="1" x14ac:dyDescent="0.2">
      <c r="A436" s="49">
        <v>39990</v>
      </c>
      <c r="B436" s="55" t="s">
        <v>1811</v>
      </c>
      <c r="C436" s="55" t="s">
        <v>1714</v>
      </c>
      <c r="D436" s="55" t="s">
        <v>101</v>
      </c>
      <c r="E436" s="59" t="s">
        <v>90</v>
      </c>
      <c r="F436" s="60">
        <v>39128</v>
      </c>
      <c r="G436" s="85">
        <v>2007</v>
      </c>
      <c r="H436" s="49" t="s">
        <v>872</v>
      </c>
      <c r="I436" s="49" t="str">
        <f t="shared" si="18"/>
        <v>WY</v>
      </c>
      <c r="J436" s="49" t="str">
        <f t="shared" si="19"/>
        <v>CO</v>
      </c>
      <c r="K436" s="49" t="str">
        <f t="shared" si="20"/>
        <v>Mountain</v>
      </c>
      <c r="L436" s="49" t="str">
        <f>INDEX('State '!$A$1:$C$62,MATCH($I436,'State '!$B:$B,0),3)</f>
        <v>Mountain</v>
      </c>
      <c r="M436" s="49" t="str">
        <f>INDEX('State '!$A$1:$C$62,MATCH($J436,'State '!$B:$B,0),3)</f>
        <v>Mountain</v>
      </c>
      <c r="N436" s="49"/>
      <c r="O436" s="78">
        <v>400</v>
      </c>
      <c r="P436" s="53">
        <v>192</v>
      </c>
      <c r="Q436" s="53">
        <v>750</v>
      </c>
      <c r="R436" s="78">
        <v>42</v>
      </c>
      <c r="S436" s="83" t="s">
        <v>92</v>
      </c>
      <c r="T436" s="50" t="s">
        <v>93</v>
      </c>
      <c r="U436" s="57" t="s">
        <v>1716</v>
      </c>
      <c r="V436" s="49"/>
      <c r="W436" s="79"/>
      <c r="X436" s="79"/>
      <c r="Y436" s="79"/>
      <c r="Z436" s="25"/>
      <c r="AA436" s="25"/>
      <c r="AB436" s="25"/>
    </row>
    <row r="437" spans="1:28" ht="12.75" customHeight="1" x14ac:dyDescent="0.2">
      <c r="A437" s="45">
        <v>39990</v>
      </c>
      <c r="B437" s="55" t="s">
        <v>1812</v>
      </c>
      <c r="C437" s="55" t="s">
        <v>1698</v>
      </c>
      <c r="D437" s="55" t="s">
        <v>89</v>
      </c>
      <c r="E437" s="59" t="s">
        <v>90</v>
      </c>
      <c r="F437" s="60">
        <v>39142</v>
      </c>
      <c r="G437" s="85">
        <v>2007</v>
      </c>
      <c r="H437" s="49" t="s">
        <v>170</v>
      </c>
      <c r="I437" s="49" t="str">
        <f t="shared" si="18"/>
        <v>LA</v>
      </c>
      <c r="J437" s="49" t="str">
        <f t="shared" si="19"/>
        <v>LA</v>
      </c>
      <c r="K437" s="49" t="str">
        <f t="shared" si="20"/>
        <v>South Central</v>
      </c>
      <c r="L437" s="49" t="str">
        <f>INDEX('State '!$A$1:$C$62,MATCH($I437,'State '!$B:$B,0),3)</f>
        <v>South Central</v>
      </c>
      <c r="M437" s="49" t="str">
        <f>INDEX('State '!$A$1:$C$62,MATCH($J437,'State '!$B:$B,0),3)</f>
        <v>South Central</v>
      </c>
      <c r="N437" s="49"/>
      <c r="O437" s="78">
        <v>5</v>
      </c>
      <c r="P437" s="53"/>
      <c r="Q437" s="53">
        <v>100</v>
      </c>
      <c r="R437" s="78"/>
      <c r="S437" s="83" t="s">
        <v>105</v>
      </c>
      <c r="T437" s="50" t="s">
        <v>786</v>
      </c>
      <c r="U437" s="57" t="s">
        <v>144</v>
      </c>
      <c r="V437" s="49"/>
      <c r="W437" s="79"/>
      <c r="X437" s="79"/>
      <c r="Y437" s="79"/>
      <c r="Z437" s="25"/>
      <c r="AA437" s="25"/>
      <c r="AB437" s="25"/>
    </row>
    <row r="438" spans="1:28" ht="12.75" customHeight="1" x14ac:dyDescent="0.2">
      <c r="A438" s="49">
        <v>39990</v>
      </c>
      <c r="B438" s="55" t="s">
        <v>1813</v>
      </c>
      <c r="C438" s="55" t="s">
        <v>282</v>
      </c>
      <c r="D438" s="55" t="s">
        <v>161</v>
      </c>
      <c r="E438" s="59" t="s">
        <v>90</v>
      </c>
      <c r="F438" s="60">
        <v>39142</v>
      </c>
      <c r="G438" s="85">
        <v>2007</v>
      </c>
      <c r="H438" s="49" t="s">
        <v>424</v>
      </c>
      <c r="I438" s="49" t="str">
        <f t="shared" si="18"/>
        <v>WV</v>
      </c>
      <c r="J438" s="49" t="str">
        <f t="shared" si="19"/>
        <v>WV</v>
      </c>
      <c r="K438" s="49" t="str">
        <f t="shared" si="20"/>
        <v>Northeast</v>
      </c>
      <c r="L438" s="49" t="str">
        <f>INDEX('State '!$A$1:$C$62,MATCH($I438,'State '!$B:$B,0),3)</f>
        <v>Northeast</v>
      </c>
      <c r="M438" s="49" t="str">
        <f>INDEX('State '!$A$1:$C$62,MATCH($J438,'State '!$B:$B,0),3)</f>
        <v>Northeast</v>
      </c>
      <c r="N438" s="49"/>
      <c r="O438" s="78">
        <v>48.6</v>
      </c>
      <c r="P438" s="53">
        <v>13</v>
      </c>
      <c r="Q438" s="53">
        <v>175</v>
      </c>
      <c r="R438" s="78">
        <v>20</v>
      </c>
      <c r="S438" s="83" t="s">
        <v>92</v>
      </c>
      <c r="T438" s="50" t="s">
        <v>93</v>
      </c>
      <c r="U438" s="57" t="s">
        <v>1814</v>
      </c>
      <c r="V438" s="49"/>
      <c r="W438" s="79"/>
      <c r="X438" s="79"/>
      <c r="Y438" s="79"/>
      <c r="Z438" s="25"/>
      <c r="AA438" s="25"/>
      <c r="AB438" s="25"/>
    </row>
    <row r="439" spans="1:28" ht="12.75" customHeight="1" x14ac:dyDescent="0.2">
      <c r="A439" s="49">
        <v>39990</v>
      </c>
      <c r="B439" s="55" t="s">
        <v>1815</v>
      </c>
      <c r="C439" s="55" t="s">
        <v>1426</v>
      </c>
      <c r="D439" s="55" t="s">
        <v>161</v>
      </c>
      <c r="E439" s="59" t="s">
        <v>90</v>
      </c>
      <c r="F439" s="60">
        <v>39156</v>
      </c>
      <c r="G439" s="85">
        <v>2007</v>
      </c>
      <c r="H439" s="49" t="s">
        <v>121</v>
      </c>
      <c r="I439" s="49" t="str">
        <f t="shared" si="18"/>
        <v>TX</v>
      </c>
      <c r="J439" s="49" t="str">
        <f t="shared" si="19"/>
        <v>TX</v>
      </c>
      <c r="K439" s="49" t="str">
        <f t="shared" si="20"/>
        <v>South Central</v>
      </c>
      <c r="L439" s="49" t="str">
        <f>INDEX('State '!$A$1:$C$62,MATCH($I439,'State '!$B:$B,0),3)</f>
        <v>South Central</v>
      </c>
      <c r="M439" s="49" t="str">
        <f>INDEX('State '!$A$1:$C$62,MATCH($J439,'State '!$B:$B,0),3)</f>
        <v>South Central</v>
      </c>
      <c r="N439" s="49"/>
      <c r="O439" s="78">
        <v>12.7</v>
      </c>
      <c r="P439" s="53">
        <v>14.4</v>
      </c>
      <c r="Q439" s="53">
        <v>60</v>
      </c>
      <c r="R439" s="78">
        <v>16</v>
      </c>
      <c r="S439" s="83" t="s">
        <v>92</v>
      </c>
      <c r="T439" s="50" t="s">
        <v>93</v>
      </c>
      <c r="U439" s="57" t="s">
        <v>1816</v>
      </c>
      <c r="V439" s="49"/>
      <c r="W439" s="79"/>
      <c r="X439" s="79"/>
      <c r="Y439" s="79"/>
      <c r="Z439" s="25"/>
      <c r="AA439" s="25"/>
      <c r="AB439" s="25"/>
    </row>
    <row r="440" spans="1:28" ht="12.75" customHeight="1" x14ac:dyDescent="0.2">
      <c r="A440" s="49">
        <v>39990</v>
      </c>
      <c r="B440" s="55" t="s">
        <v>1817</v>
      </c>
      <c r="C440" s="55" t="s">
        <v>1656</v>
      </c>
      <c r="D440" s="55" t="s">
        <v>161</v>
      </c>
      <c r="E440" s="59" t="s">
        <v>90</v>
      </c>
      <c r="F440" s="60">
        <v>39172</v>
      </c>
      <c r="G440" s="85">
        <v>2007</v>
      </c>
      <c r="H440" s="49" t="s">
        <v>121</v>
      </c>
      <c r="I440" s="49" t="str">
        <f t="shared" si="18"/>
        <v>TX</v>
      </c>
      <c r="J440" s="49" t="str">
        <f t="shared" si="19"/>
        <v>TX</v>
      </c>
      <c r="K440" s="49" t="str">
        <f t="shared" si="20"/>
        <v>South Central</v>
      </c>
      <c r="L440" s="49" t="str">
        <f>INDEX('State '!$A$1:$C$62,MATCH($I440,'State '!$B:$B,0),3)</f>
        <v>South Central</v>
      </c>
      <c r="M440" s="49" t="str">
        <f>INDEX('State '!$A$1:$C$62,MATCH($J440,'State '!$B:$B,0),3)</f>
        <v>South Central</v>
      </c>
      <c r="N440" s="49"/>
      <c r="O440" s="78">
        <v>65</v>
      </c>
      <c r="P440" s="53">
        <v>56</v>
      </c>
      <c r="Q440" s="53">
        <v>250</v>
      </c>
      <c r="R440" s="78">
        <v>24</v>
      </c>
      <c r="S440" s="83" t="s">
        <v>105</v>
      </c>
      <c r="T440" s="50" t="s">
        <v>786</v>
      </c>
      <c r="U440" s="57" t="s">
        <v>144</v>
      </c>
      <c r="V440" s="49"/>
      <c r="W440" s="79"/>
      <c r="X440" s="79"/>
      <c r="Y440" s="79"/>
      <c r="Z440" s="25"/>
      <c r="AA440" s="25"/>
      <c r="AB440" s="25"/>
    </row>
    <row r="441" spans="1:28" ht="12.75" customHeight="1" x14ac:dyDescent="0.2">
      <c r="A441" s="49">
        <v>39990</v>
      </c>
      <c r="B441" s="55" t="s">
        <v>1818</v>
      </c>
      <c r="C441" s="55" t="s">
        <v>282</v>
      </c>
      <c r="D441" s="55" t="s">
        <v>161</v>
      </c>
      <c r="E441" s="59" t="s">
        <v>90</v>
      </c>
      <c r="F441" s="60">
        <v>39173</v>
      </c>
      <c r="G441" s="85">
        <v>2007</v>
      </c>
      <c r="H441" s="49" t="s">
        <v>1644</v>
      </c>
      <c r="I441" s="49" t="str">
        <f t="shared" si="18"/>
        <v>VA</v>
      </c>
      <c r="J441" s="49" t="str">
        <f t="shared" si="19"/>
        <v>MD</v>
      </c>
      <c r="K441" s="49" t="str">
        <f t="shared" si="20"/>
        <v>Northeast</v>
      </c>
      <c r="L441" s="49" t="str">
        <f>INDEX('State '!$A$1:$C$62,MATCH($I441,'State '!$B:$B,0),3)</f>
        <v>Northeast</v>
      </c>
      <c r="M441" s="49" t="str">
        <f>INDEX('State '!$A$1:$C$62,MATCH($J441,'State '!$B:$B,0),3)</f>
        <v>Northeast</v>
      </c>
      <c r="N441" s="49"/>
      <c r="O441" s="78">
        <v>55</v>
      </c>
      <c r="P441" s="53">
        <v>33.5</v>
      </c>
      <c r="Q441" s="53">
        <v>175</v>
      </c>
      <c r="R441" s="78">
        <v>24</v>
      </c>
      <c r="S441" s="83" t="s">
        <v>92</v>
      </c>
      <c r="T441" s="50" t="s">
        <v>93</v>
      </c>
      <c r="U441" s="57" t="s">
        <v>1819</v>
      </c>
      <c r="V441" s="49"/>
      <c r="W441" s="79"/>
      <c r="X441" s="79"/>
      <c r="Y441" s="79"/>
      <c r="Z441" s="25"/>
      <c r="AA441" s="25"/>
      <c r="AB441" s="25"/>
    </row>
    <row r="442" spans="1:28" ht="12.75" customHeight="1" x14ac:dyDescent="0.2">
      <c r="A442" s="49">
        <v>39990</v>
      </c>
      <c r="B442" s="46" t="s">
        <v>1820</v>
      </c>
      <c r="C442" s="46" t="s">
        <v>1718</v>
      </c>
      <c r="D442" s="46" t="s">
        <v>89</v>
      </c>
      <c r="E442" s="46" t="s">
        <v>90</v>
      </c>
      <c r="F442" s="47">
        <v>39173</v>
      </c>
      <c r="G442" s="48">
        <v>2007</v>
      </c>
      <c r="H442" s="49" t="s">
        <v>170</v>
      </c>
      <c r="I442" s="49" t="str">
        <f t="shared" si="18"/>
        <v>LA</v>
      </c>
      <c r="J442" s="49" t="str">
        <f t="shared" si="19"/>
        <v>LA</v>
      </c>
      <c r="K442" s="49" t="str">
        <f t="shared" si="20"/>
        <v>South Central</v>
      </c>
      <c r="L442" s="49" t="str">
        <f>INDEX('State '!$A$1:$C$62,MATCH($I442,'State '!$B:$B,0),3)</f>
        <v>South Central</v>
      </c>
      <c r="M442" s="49" t="str">
        <f>INDEX('State '!$A$1:$C$62,MATCH($J442,'State '!$B:$B,0),3)</f>
        <v>South Central</v>
      </c>
      <c r="N442" s="49"/>
      <c r="O442" s="78">
        <v>90</v>
      </c>
      <c r="P442" s="78">
        <v>74</v>
      </c>
      <c r="Q442" s="78">
        <v>200</v>
      </c>
      <c r="R442" s="53" t="s">
        <v>1126</v>
      </c>
      <c r="S442" s="49" t="s">
        <v>105</v>
      </c>
      <c r="T442" s="49" t="s">
        <v>786</v>
      </c>
      <c r="U442" s="49" t="s">
        <v>144</v>
      </c>
      <c r="V442" s="49"/>
      <c r="W442" s="79"/>
      <c r="X442" s="79"/>
      <c r="Y442" s="79"/>
      <c r="Z442" s="25"/>
      <c r="AA442" s="25"/>
      <c r="AB442" s="25"/>
    </row>
    <row r="443" spans="1:28" ht="12.75" customHeight="1" x14ac:dyDescent="0.2">
      <c r="A443" s="49">
        <v>39990</v>
      </c>
      <c r="B443" s="46" t="s">
        <v>1821</v>
      </c>
      <c r="C443" s="46" t="s">
        <v>1718</v>
      </c>
      <c r="D443" s="46" t="s">
        <v>89</v>
      </c>
      <c r="E443" s="46" t="s">
        <v>90</v>
      </c>
      <c r="F443" s="47">
        <v>39173</v>
      </c>
      <c r="G443" s="48">
        <v>2007</v>
      </c>
      <c r="H443" s="49" t="s">
        <v>121</v>
      </c>
      <c r="I443" s="49" t="str">
        <f t="shared" si="18"/>
        <v>TX</v>
      </c>
      <c r="J443" s="49" t="str">
        <f t="shared" si="19"/>
        <v>TX</v>
      </c>
      <c r="K443" s="49" t="str">
        <f t="shared" si="20"/>
        <v>South Central</v>
      </c>
      <c r="L443" s="49" t="str">
        <f>INDEX('State '!$A$1:$C$62,MATCH($I443,'State '!$B:$B,0),3)</f>
        <v>South Central</v>
      </c>
      <c r="M443" s="49" t="str">
        <f>INDEX('State '!$A$1:$C$62,MATCH($J443,'State '!$B:$B,0),3)</f>
        <v>South Central</v>
      </c>
      <c r="N443" s="49"/>
      <c r="O443" s="78">
        <v>20</v>
      </c>
      <c r="P443" s="78"/>
      <c r="Q443" s="78">
        <v>125</v>
      </c>
      <c r="R443" s="53">
        <v>24</v>
      </c>
      <c r="S443" s="49" t="s">
        <v>105</v>
      </c>
      <c r="T443" s="49" t="s">
        <v>786</v>
      </c>
      <c r="U443" s="49" t="s">
        <v>144</v>
      </c>
      <c r="V443" s="49"/>
      <c r="W443" s="79"/>
      <c r="X443" s="79"/>
      <c r="Y443" s="79"/>
      <c r="Z443" s="25"/>
      <c r="AA443" s="25"/>
      <c r="AB443" s="25"/>
    </row>
    <row r="444" spans="1:28" ht="12.75" customHeight="1" x14ac:dyDescent="0.2">
      <c r="A444" s="49">
        <v>39990</v>
      </c>
      <c r="B444" s="46" t="s">
        <v>1822</v>
      </c>
      <c r="C444" s="46" t="s">
        <v>1585</v>
      </c>
      <c r="D444" s="46" t="s">
        <v>89</v>
      </c>
      <c r="E444" s="46" t="s">
        <v>90</v>
      </c>
      <c r="F444" s="47">
        <v>39173</v>
      </c>
      <c r="G444" s="48">
        <v>2007</v>
      </c>
      <c r="H444" s="49" t="s">
        <v>121</v>
      </c>
      <c r="I444" s="49" t="str">
        <f t="shared" si="18"/>
        <v>TX</v>
      </c>
      <c r="J444" s="49" t="str">
        <f t="shared" si="19"/>
        <v>TX</v>
      </c>
      <c r="K444" s="49" t="str">
        <f t="shared" si="20"/>
        <v>South Central</v>
      </c>
      <c r="L444" s="49" t="str">
        <f>INDEX('State '!$A$1:$C$62,MATCH($I444,'State '!$B:$B,0),3)</f>
        <v>South Central</v>
      </c>
      <c r="M444" s="49" t="str">
        <f>INDEX('State '!$A$1:$C$62,MATCH($J444,'State '!$B:$B,0),3)</f>
        <v>South Central</v>
      </c>
      <c r="N444" s="49"/>
      <c r="O444" s="78">
        <v>360</v>
      </c>
      <c r="P444" s="78">
        <v>135</v>
      </c>
      <c r="Q444" s="78">
        <v>700</v>
      </c>
      <c r="R444" s="53">
        <v>42</v>
      </c>
      <c r="S444" s="49" t="s">
        <v>105</v>
      </c>
      <c r="T444" s="49" t="s">
        <v>786</v>
      </c>
      <c r="U444" s="49" t="s">
        <v>144</v>
      </c>
      <c r="V444" s="49"/>
      <c r="W444" s="79"/>
      <c r="X444" s="79"/>
      <c r="Y444" s="79"/>
      <c r="Z444" s="25"/>
      <c r="AA444" s="25"/>
      <c r="AB444" s="25"/>
    </row>
    <row r="445" spans="1:28" ht="12.75" customHeight="1" x14ac:dyDescent="0.2">
      <c r="A445" s="49">
        <v>39990</v>
      </c>
      <c r="B445" s="46" t="s">
        <v>1823</v>
      </c>
      <c r="C445" s="46" t="s">
        <v>1824</v>
      </c>
      <c r="D445" s="46" t="s">
        <v>161</v>
      </c>
      <c r="E445" s="46" t="s">
        <v>90</v>
      </c>
      <c r="F445" s="47">
        <v>39203</v>
      </c>
      <c r="G445" s="48">
        <v>2007</v>
      </c>
      <c r="H445" s="49" t="s">
        <v>1141</v>
      </c>
      <c r="I445" s="49" t="str">
        <f t="shared" si="18"/>
        <v>OR</v>
      </c>
      <c r="J445" s="49" t="str">
        <f t="shared" si="19"/>
        <v>OR</v>
      </c>
      <c r="K445" s="49" t="str">
        <f t="shared" si="20"/>
        <v>Pacific</v>
      </c>
      <c r="L445" s="49" t="str">
        <f>INDEX('State '!$A$1:$C$62,MATCH($I445,'State '!$B:$B,0),3)</f>
        <v>Pacific</v>
      </c>
      <c r="M445" s="49" t="str">
        <f>INDEX('State '!$A$1:$C$62,MATCH($J445,'State '!$B:$B,0),3)</f>
        <v>Pacific</v>
      </c>
      <c r="N445" s="49"/>
      <c r="O445" s="78">
        <v>0.5</v>
      </c>
      <c r="P445" s="78">
        <v>0.1</v>
      </c>
      <c r="Q445" s="78"/>
      <c r="R445" s="53">
        <v>20</v>
      </c>
      <c r="S445" s="49" t="s">
        <v>92</v>
      </c>
      <c r="T445" s="49" t="s">
        <v>93</v>
      </c>
      <c r="U445" s="49" t="s">
        <v>1825</v>
      </c>
      <c r="V445" s="49"/>
      <c r="W445" s="79"/>
      <c r="X445" s="79"/>
      <c r="Y445" s="79"/>
      <c r="Z445" s="25"/>
      <c r="AA445" s="25"/>
      <c r="AB445" s="25"/>
    </row>
    <row r="446" spans="1:28" ht="12.75" customHeight="1" x14ac:dyDescent="0.2">
      <c r="A446" s="49">
        <v>39990</v>
      </c>
      <c r="B446" s="55" t="s">
        <v>1826</v>
      </c>
      <c r="C446" s="55" t="s">
        <v>920</v>
      </c>
      <c r="D446" s="55" t="s">
        <v>101</v>
      </c>
      <c r="E446" s="59" t="s">
        <v>90</v>
      </c>
      <c r="F446" s="60">
        <v>39203</v>
      </c>
      <c r="G446" s="82">
        <v>2007</v>
      </c>
      <c r="H446" s="49" t="s">
        <v>1827</v>
      </c>
      <c r="I446" s="49" t="str">
        <f t="shared" si="18"/>
        <v>GA</v>
      </c>
      <c r="J446" s="49" t="str">
        <f t="shared" si="19"/>
        <v>FL</v>
      </c>
      <c r="K446" s="49" t="str">
        <f t="shared" si="20"/>
        <v>Southeast</v>
      </c>
      <c r="L446" s="49" t="str">
        <f>INDEX('State '!$A$1:$C$62,MATCH($I446,'State '!$B:$B,0),3)</f>
        <v>Southeast</v>
      </c>
      <c r="M446" s="49" t="str">
        <f>INDEX('State '!$A$1:$C$62,MATCH($J446,'State '!$B:$B,0),3)</f>
        <v>Southeast</v>
      </c>
      <c r="N446" s="49"/>
      <c r="O446" s="78">
        <v>240</v>
      </c>
      <c r="P446" s="53">
        <v>167</v>
      </c>
      <c r="Q446" s="53">
        <v>335</v>
      </c>
      <c r="R446" s="78">
        <v>24</v>
      </c>
      <c r="S446" s="83" t="s">
        <v>92</v>
      </c>
      <c r="T446" s="50" t="s">
        <v>93</v>
      </c>
      <c r="U446" s="57" t="s">
        <v>1828</v>
      </c>
      <c r="V446" s="49"/>
      <c r="W446" s="79"/>
      <c r="X446" s="79"/>
      <c r="Y446" s="79"/>
      <c r="Z446" s="25"/>
      <c r="AA446" s="25"/>
      <c r="AB446" s="25"/>
    </row>
    <row r="447" spans="1:28" ht="12.75" customHeight="1" x14ac:dyDescent="0.2">
      <c r="A447" s="49">
        <v>39990</v>
      </c>
      <c r="B447" s="55" t="s">
        <v>1829</v>
      </c>
      <c r="C447" s="55" t="s">
        <v>1136</v>
      </c>
      <c r="D447" s="55" t="s">
        <v>89</v>
      </c>
      <c r="E447" s="59" t="s">
        <v>90</v>
      </c>
      <c r="F447" s="60">
        <v>39217</v>
      </c>
      <c r="G447" s="82">
        <v>2007</v>
      </c>
      <c r="H447" s="49" t="s">
        <v>225</v>
      </c>
      <c r="I447" s="49" t="str">
        <f t="shared" si="18"/>
        <v>CO</v>
      </c>
      <c r="J447" s="49" t="str">
        <f t="shared" si="19"/>
        <v>CO</v>
      </c>
      <c r="K447" s="49" t="str">
        <f t="shared" si="20"/>
        <v>Mountain</v>
      </c>
      <c r="L447" s="49" t="str">
        <f>INDEX('State '!$A$1:$C$62,MATCH($I447,'State '!$B:$B,0),3)</f>
        <v>Mountain</v>
      </c>
      <c r="M447" s="49" t="str">
        <f>INDEX('State '!$A$1:$C$62,MATCH($J447,'State '!$B:$B,0),3)</f>
        <v>Mountain</v>
      </c>
      <c r="N447" s="49"/>
      <c r="O447" s="78">
        <v>57.8</v>
      </c>
      <c r="P447" s="53">
        <v>38</v>
      </c>
      <c r="Q447" s="53">
        <v>450</v>
      </c>
      <c r="R447" s="78">
        <v>30</v>
      </c>
      <c r="S447" s="83" t="s">
        <v>92</v>
      </c>
      <c r="T447" s="50" t="s">
        <v>93</v>
      </c>
      <c r="U447" s="57" t="s">
        <v>1830</v>
      </c>
      <c r="V447" s="49"/>
      <c r="W447" s="79"/>
      <c r="X447" s="79"/>
      <c r="Y447" s="79"/>
      <c r="Z447" s="25"/>
      <c r="AA447" s="25"/>
      <c r="AB447" s="25"/>
    </row>
    <row r="448" spans="1:28" ht="12.75" customHeight="1" x14ac:dyDescent="0.2">
      <c r="A448" s="49">
        <v>39990</v>
      </c>
      <c r="B448" s="55" t="s">
        <v>1831</v>
      </c>
      <c r="C448" s="55" t="s">
        <v>1698</v>
      </c>
      <c r="D448" s="55" t="s">
        <v>89</v>
      </c>
      <c r="E448" s="59" t="s">
        <v>90</v>
      </c>
      <c r="F448" s="60">
        <v>39234</v>
      </c>
      <c r="G448" s="82">
        <v>2007</v>
      </c>
      <c r="H448" s="49" t="s">
        <v>170</v>
      </c>
      <c r="I448" s="49" t="str">
        <f t="shared" si="18"/>
        <v>LA</v>
      </c>
      <c r="J448" s="49" t="str">
        <f t="shared" si="19"/>
        <v>LA</v>
      </c>
      <c r="K448" s="49" t="str">
        <f t="shared" si="20"/>
        <v>South Central</v>
      </c>
      <c r="L448" s="49" t="str">
        <f>INDEX('State '!$A$1:$C$62,MATCH($I448,'State '!$B:$B,0),3)</f>
        <v>South Central</v>
      </c>
      <c r="M448" s="49" t="str">
        <f>INDEX('State '!$A$1:$C$62,MATCH($J448,'State '!$B:$B,0),3)</f>
        <v>South Central</v>
      </c>
      <c r="N448" s="49"/>
      <c r="O448" s="78">
        <v>17</v>
      </c>
      <c r="P448" s="53"/>
      <c r="Q448" s="53">
        <v>200</v>
      </c>
      <c r="R448" s="78"/>
      <c r="S448" s="83" t="s">
        <v>105</v>
      </c>
      <c r="T448" s="50" t="s">
        <v>786</v>
      </c>
      <c r="U448" s="57" t="s">
        <v>144</v>
      </c>
      <c r="V448" s="49"/>
      <c r="W448" s="79"/>
      <c r="X448" s="79"/>
      <c r="Y448" s="79"/>
      <c r="Z448" s="25"/>
      <c r="AA448" s="25"/>
      <c r="AB448" s="25"/>
    </row>
    <row r="449" spans="1:28" ht="12.75" customHeight="1" x14ac:dyDescent="0.2">
      <c r="A449" s="49">
        <v>39990</v>
      </c>
      <c r="B449" s="55" t="s">
        <v>1832</v>
      </c>
      <c r="C449" s="55" t="s">
        <v>240</v>
      </c>
      <c r="D449" s="55" t="s">
        <v>101</v>
      </c>
      <c r="E449" s="59" t="s">
        <v>90</v>
      </c>
      <c r="F449" s="60">
        <v>39264</v>
      </c>
      <c r="G449" s="82">
        <v>2007</v>
      </c>
      <c r="H449" s="49" t="s">
        <v>941</v>
      </c>
      <c r="I449" s="49" t="str">
        <f t="shared" si="18"/>
        <v>GM</v>
      </c>
      <c r="J449" s="49" t="str">
        <f t="shared" si="19"/>
        <v>GM</v>
      </c>
      <c r="K449" s="49" t="str">
        <f t="shared" si="20"/>
        <v>Gulf of Mexico</v>
      </c>
      <c r="L449" s="49" t="str">
        <f>INDEX('State '!$A$1:$C$62,MATCH($I449,'State '!$B:$B,0),3)</f>
        <v>Gulf of Mexico</v>
      </c>
      <c r="M449" s="49" t="str">
        <f>INDEX('State '!$A$1:$C$62,MATCH($J449,'State '!$B:$B,0),3)</f>
        <v>Gulf of Mexico</v>
      </c>
      <c r="N449" s="49"/>
      <c r="O449" s="78">
        <v>40</v>
      </c>
      <c r="P449" s="53">
        <v>1</v>
      </c>
      <c r="Q449" s="53">
        <v>1000</v>
      </c>
      <c r="R449" s="53" t="s">
        <v>1430</v>
      </c>
      <c r="S449" s="83" t="s">
        <v>92</v>
      </c>
      <c r="T449" s="50" t="s">
        <v>1833</v>
      </c>
      <c r="U449" s="57" t="s">
        <v>1834</v>
      </c>
      <c r="V449" s="49"/>
      <c r="W449" s="79"/>
      <c r="X449" s="79"/>
      <c r="Y449" s="79"/>
      <c r="Z449" s="25"/>
      <c r="AA449" s="25"/>
      <c r="AB449" s="25"/>
    </row>
    <row r="450" spans="1:28" ht="12.75" customHeight="1" x14ac:dyDescent="0.2">
      <c r="A450" s="49">
        <v>39990</v>
      </c>
      <c r="B450" s="55" t="s">
        <v>1835</v>
      </c>
      <c r="C450" s="55" t="s">
        <v>452</v>
      </c>
      <c r="D450" s="55" t="s">
        <v>161</v>
      </c>
      <c r="E450" s="59" t="s">
        <v>90</v>
      </c>
      <c r="F450" s="60">
        <v>39309</v>
      </c>
      <c r="G450" s="85">
        <v>2007</v>
      </c>
      <c r="H450" s="49" t="s">
        <v>121</v>
      </c>
      <c r="I450" s="49" t="str">
        <f t="shared" si="18"/>
        <v>TX</v>
      </c>
      <c r="J450" s="49" t="str">
        <f t="shared" si="19"/>
        <v>TX</v>
      </c>
      <c r="K450" s="49" t="str">
        <f t="shared" si="20"/>
        <v>South Central</v>
      </c>
      <c r="L450" s="49" t="str">
        <f>INDEX('State '!$A$1:$C$62,MATCH($I450,'State '!$B:$B,0),3)</f>
        <v>South Central</v>
      </c>
      <c r="M450" s="49" t="str">
        <f>INDEX('State '!$A$1:$C$62,MATCH($J450,'State '!$B:$B,0),3)</f>
        <v>South Central</v>
      </c>
      <c r="N450" s="49"/>
      <c r="O450" s="78">
        <v>9.84</v>
      </c>
      <c r="P450" s="53">
        <v>8.6999999999999993</v>
      </c>
      <c r="Q450" s="53">
        <v>140</v>
      </c>
      <c r="R450" s="78">
        <v>30</v>
      </c>
      <c r="S450" s="83" t="s">
        <v>92</v>
      </c>
      <c r="T450" s="50" t="s">
        <v>93</v>
      </c>
      <c r="U450" s="57" t="s">
        <v>1836</v>
      </c>
      <c r="V450" s="49"/>
      <c r="W450" s="79"/>
      <c r="X450" s="79"/>
      <c r="Y450" s="79"/>
      <c r="Z450" s="25"/>
      <c r="AA450" s="25"/>
      <c r="AB450" s="25"/>
    </row>
    <row r="451" spans="1:28" ht="12.75" customHeight="1" x14ac:dyDescent="0.2">
      <c r="A451" s="49">
        <v>39990</v>
      </c>
      <c r="B451" s="55" t="s">
        <v>1837</v>
      </c>
      <c r="C451" s="46" t="s">
        <v>204</v>
      </c>
      <c r="D451" s="55" t="s">
        <v>161</v>
      </c>
      <c r="E451" s="59" t="s">
        <v>90</v>
      </c>
      <c r="F451" s="60">
        <v>39326</v>
      </c>
      <c r="G451" s="82">
        <v>2007</v>
      </c>
      <c r="H451" s="49" t="s">
        <v>205</v>
      </c>
      <c r="I451" s="49" t="str">
        <f t="shared" ref="I451:I514" si="21">LEFT($H451,2)</f>
        <v>OK</v>
      </c>
      <c r="J451" s="49" t="str">
        <f t="shared" ref="J451:J514" si="22">RIGHT($H451,2)</f>
        <v>OK</v>
      </c>
      <c r="K451" s="49" t="str">
        <f t="shared" ref="K451:K514" si="23">IF($L451=$M451,L451,CONCATENATE($L451,", ",IF(ISBLANK(N451),"",CONCATENATE(N451,", ")),$M451))</f>
        <v>South Central</v>
      </c>
      <c r="L451" s="49" t="str">
        <f>INDEX('State '!$A$1:$C$62,MATCH($I451,'State '!$B:$B,0),3)</f>
        <v>South Central</v>
      </c>
      <c r="M451" s="49" t="str">
        <f>INDEX('State '!$A$1:$C$62,MATCH($J451,'State '!$B:$B,0),3)</f>
        <v>South Central</v>
      </c>
      <c r="N451" s="49"/>
      <c r="O451" s="78">
        <v>11.2</v>
      </c>
      <c r="P451" s="53">
        <v>14.5</v>
      </c>
      <c r="Q451" s="53">
        <v>175</v>
      </c>
      <c r="R451" s="78">
        <v>20</v>
      </c>
      <c r="S451" s="83" t="s">
        <v>92</v>
      </c>
      <c r="T451" s="50" t="s">
        <v>93</v>
      </c>
      <c r="U451" s="57" t="s">
        <v>144</v>
      </c>
      <c r="V451" s="49"/>
      <c r="W451" s="79"/>
      <c r="X451" s="79"/>
      <c r="Y451" s="79"/>
      <c r="Z451" s="25"/>
      <c r="AA451" s="25"/>
      <c r="AB451" s="25"/>
    </row>
    <row r="452" spans="1:28" ht="12.75" customHeight="1" x14ac:dyDescent="0.2">
      <c r="A452" s="49">
        <v>39990</v>
      </c>
      <c r="B452" s="55" t="s">
        <v>1838</v>
      </c>
      <c r="C452" s="55" t="s">
        <v>240</v>
      </c>
      <c r="D452" s="55" t="s">
        <v>89</v>
      </c>
      <c r="E452" s="59" t="s">
        <v>90</v>
      </c>
      <c r="F452" s="60">
        <v>39339</v>
      </c>
      <c r="G452" s="82">
        <v>2007</v>
      </c>
      <c r="H452" s="49" t="s">
        <v>941</v>
      </c>
      <c r="I452" s="49" t="str">
        <f t="shared" si="21"/>
        <v>GM</v>
      </c>
      <c r="J452" s="49" t="str">
        <f t="shared" si="22"/>
        <v>GM</v>
      </c>
      <c r="K452" s="49" t="str">
        <f t="shared" si="23"/>
        <v>Gulf of Mexico</v>
      </c>
      <c r="L452" s="49" t="str">
        <f>INDEX('State '!$A$1:$C$62,MATCH($I452,'State '!$B:$B,0),3)</f>
        <v>Gulf of Mexico</v>
      </c>
      <c r="M452" s="49" t="str">
        <f>INDEX('State '!$A$1:$C$62,MATCH($J452,'State '!$B:$B,0),3)</f>
        <v>Gulf of Mexico</v>
      </c>
      <c r="N452" s="49"/>
      <c r="O452" s="78">
        <v>22</v>
      </c>
      <c r="P452" s="53">
        <v>6.23</v>
      </c>
      <c r="Q452" s="53">
        <v>200</v>
      </c>
      <c r="R452" s="78">
        <v>24</v>
      </c>
      <c r="S452" s="83" t="s">
        <v>92</v>
      </c>
      <c r="T452" s="50" t="s">
        <v>93</v>
      </c>
      <c r="U452" s="57" t="s">
        <v>1839</v>
      </c>
      <c r="V452" s="49"/>
      <c r="W452" s="79"/>
      <c r="X452" s="79"/>
      <c r="Y452" s="79"/>
      <c r="Z452" s="25"/>
      <c r="AA452" s="25"/>
      <c r="AB452" s="25"/>
    </row>
    <row r="453" spans="1:28" ht="12.75" customHeight="1" x14ac:dyDescent="0.2">
      <c r="A453" s="49">
        <v>39990</v>
      </c>
      <c r="B453" s="46" t="s">
        <v>1840</v>
      </c>
      <c r="C453" s="46" t="s">
        <v>920</v>
      </c>
      <c r="D453" s="46" t="s">
        <v>89</v>
      </c>
      <c r="E453" s="46" t="s">
        <v>90</v>
      </c>
      <c r="F453" s="47">
        <v>39342</v>
      </c>
      <c r="G453" s="53">
        <v>2007</v>
      </c>
      <c r="H453" s="49" t="s">
        <v>349</v>
      </c>
      <c r="I453" s="49" t="str">
        <f t="shared" si="21"/>
        <v>AL</v>
      </c>
      <c r="J453" s="49" t="str">
        <f t="shared" si="22"/>
        <v>AL</v>
      </c>
      <c r="K453" s="49" t="str">
        <f t="shared" si="23"/>
        <v>South Central</v>
      </c>
      <c r="L453" s="49" t="str">
        <f>INDEX('State '!$A$1:$C$62,MATCH($I453,'State '!$B:$B,0),3)</f>
        <v>South Central</v>
      </c>
      <c r="M453" s="49" t="str">
        <f>INDEX('State '!$A$1:$C$62,MATCH($J453,'State '!$B:$B,0),3)</f>
        <v>South Central</v>
      </c>
      <c r="N453" s="49"/>
      <c r="O453" s="78">
        <v>10.4</v>
      </c>
      <c r="P453" s="78">
        <v>9.61</v>
      </c>
      <c r="Q453" s="78"/>
      <c r="R453" s="53"/>
      <c r="S453" s="49" t="s">
        <v>92</v>
      </c>
      <c r="T453" s="49" t="s">
        <v>93</v>
      </c>
      <c r="U453" s="49" t="s">
        <v>1841</v>
      </c>
      <c r="V453" s="49"/>
      <c r="W453" s="79"/>
      <c r="X453" s="79"/>
      <c r="Y453" s="79"/>
      <c r="Z453" s="25"/>
      <c r="AA453" s="25"/>
      <c r="AB453" s="25"/>
    </row>
    <row r="454" spans="1:28" ht="12.75" customHeight="1" x14ac:dyDescent="0.2">
      <c r="A454" s="49">
        <v>39990</v>
      </c>
      <c r="B454" s="55" t="s">
        <v>1842</v>
      </c>
      <c r="C454" s="55" t="s">
        <v>783</v>
      </c>
      <c r="D454" s="55" t="s">
        <v>89</v>
      </c>
      <c r="E454" s="59" t="s">
        <v>90</v>
      </c>
      <c r="F454" s="60">
        <v>39346</v>
      </c>
      <c r="G454" s="85">
        <v>2007</v>
      </c>
      <c r="H454" s="49" t="s">
        <v>1695</v>
      </c>
      <c r="I454" s="49" t="str">
        <f t="shared" si="21"/>
        <v>CO</v>
      </c>
      <c r="J454" s="49" t="str">
        <f t="shared" si="22"/>
        <v>OK</v>
      </c>
      <c r="K454" s="49" t="str">
        <f t="shared" si="23"/>
        <v>Mountain, South Central</v>
      </c>
      <c r="L454" s="49" t="str">
        <f>INDEX('State '!$A$1:$C$62,MATCH($I454,'State '!$B:$B,0),3)</f>
        <v>Mountain</v>
      </c>
      <c r="M454" s="49" t="str">
        <f>INDEX('State '!$A$1:$C$62,MATCH($J454,'State '!$B:$B,0),3)</f>
        <v>South Central</v>
      </c>
      <c r="N454" s="49"/>
      <c r="O454" s="78">
        <v>11.89</v>
      </c>
      <c r="P454" s="53">
        <v>11</v>
      </c>
      <c r="Q454" s="53">
        <v>29</v>
      </c>
      <c r="R454" s="78"/>
      <c r="S454" s="83" t="s">
        <v>92</v>
      </c>
      <c r="T454" s="50" t="s">
        <v>93</v>
      </c>
      <c r="U454" s="57" t="s">
        <v>1843</v>
      </c>
      <c r="V454" s="49"/>
      <c r="W454" s="79"/>
      <c r="X454" s="79"/>
      <c r="Y454" s="79"/>
      <c r="Z454" s="25"/>
      <c r="AA454" s="25"/>
      <c r="AB454" s="25"/>
    </row>
    <row r="455" spans="1:28" ht="12.75" customHeight="1" x14ac:dyDescent="0.2">
      <c r="A455" s="49">
        <v>39990</v>
      </c>
      <c r="B455" s="46" t="s">
        <v>1844</v>
      </c>
      <c r="C455" s="46" t="s">
        <v>1845</v>
      </c>
      <c r="D455" s="46" t="s">
        <v>161</v>
      </c>
      <c r="E455" s="46" t="s">
        <v>90</v>
      </c>
      <c r="F455" s="47">
        <v>39355</v>
      </c>
      <c r="G455" s="53">
        <v>2007</v>
      </c>
      <c r="H455" s="49" t="s">
        <v>217</v>
      </c>
      <c r="I455" s="49" t="str">
        <f t="shared" si="21"/>
        <v>TX</v>
      </c>
      <c r="J455" s="49" t="str">
        <f t="shared" si="22"/>
        <v>LA</v>
      </c>
      <c r="K455" s="49" t="str">
        <f t="shared" si="23"/>
        <v>South Central</v>
      </c>
      <c r="L455" s="49" t="str">
        <f>INDEX('State '!$A$1:$C$62,MATCH($I455,'State '!$B:$B,0),3)</f>
        <v>South Central</v>
      </c>
      <c r="M455" s="49" t="str">
        <f>INDEX('State '!$A$1:$C$62,MATCH($J455,'State '!$B:$B,0),3)</f>
        <v>South Central</v>
      </c>
      <c r="N455" s="49"/>
      <c r="O455" s="78">
        <v>16</v>
      </c>
      <c r="P455" s="78"/>
      <c r="Q455" s="78">
        <v>50</v>
      </c>
      <c r="R455" s="53"/>
      <c r="S455" s="49" t="s">
        <v>92</v>
      </c>
      <c r="T455" s="49" t="s">
        <v>93</v>
      </c>
      <c r="U455" s="49" t="s">
        <v>1816</v>
      </c>
      <c r="V455" s="49"/>
      <c r="W455" s="79"/>
      <c r="X455" s="79"/>
      <c r="Y455" s="79"/>
      <c r="Z455" s="25"/>
      <c r="AA455" s="25"/>
      <c r="AB455" s="25"/>
    </row>
    <row r="456" spans="1:28" ht="12.75" customHeight="1" x14ac:dyDescent="0.2">
      <c r="A456" s="49">
        <v>39990</v>
      </c>
      <c r="B456" s="55" t="s">
        <v>1846</v>
      </c>
      <c r="C456" s="55" t="s">
        <v>1847</v>
      </c>
      <c r="D456" s="55" t="s">
        <v>101</v>
      </c>
      <c r="E456" s="59" t="s">
        <v>90</v>
      </c>
      <c r="F456" s="60">
        <v>39356</v>
      </c>
      <c r="G456" s="85">
        <v>2007</v>
      </c>
      <c r="H456" s="49" t="s">
        <v>121</v>
      </c>
      <c r="I456" s="49" t="str">
        <f t="shared" si="21"/>
        <v>TX</v>
      </c>
      <c r="J456" s="49" t="str">
        <f t="shared" si="22"/>
        <v>TX</v>
      </c>
      <c r="K456" s="49" t="str">
        <f t="shared" si="23"/>
        <v>South Central</v>
      </c>
      <c r="L456" s="49" t="str">
        <f>INDEX('State '!$A$1:$C$62,MATCH($I456,'State '!$B:$B,0),3)</f>
        <v>South Central</v>
      </c>
      <c r="M456" s="49" t="str">
        <f>INDEX('State '!$A$1:$C$62,MATCH($J456,'State '!$B:$B,0),3)</f>
        <v>South Central</v>
      </c>
      <c r="N456" s="49"/>
      <c r="O456" s="78">
        <v>60</v>
      </c>
      <c r="P456" s="53">
        <v>63</v>
      </c>
      <c r="Q456" s="53">
        <v>450</v>
      </c>
      <c r="R456" s="78">
        <v>24</v>
      </c>
      <c r="S456" s="83" t="s">
        <v>105</v>
      </c>
      <c r="T456" s="50" t="s">
        <v>786</v>
      </c>
      <c r="U456" s="57" t="s">
        <v>144</v>
      </c>
      <c r="V456" s="49"/>
      <c r="W456" s="79"/>
      <c r="X456" s="79"/>
      <c r="Y456" s="79"/>
      <c r="Z456" s="25"/>
      <c r="AA456" s="25"/>
      <c r="AB456" s="25"/>
    </row>
    <row r="457" spans="1:28" ht="12.75" customHeight="1" x14ac:dyDescent="0.2">
      <c r="A457" s="49">
        <v>39990</v>
      </c>
      <c r="B457" s="55" t="s">
        <v>1848</v>
      </c>
      <c r="C457" s="55" t="s">
        <v>465</v>
      </c>
      <c r="D457" s="55" t="s">
        <v>89</v>
      </c>
      <c r="E457" s="59" t="s">
        <v>90</v>
      </c>
      <c r="F457" s="60">
        <v>39386</v>
      </c>
      <c r="G457" s="85">
        <v>2007</v>
      </c>
      <c r="H457" s="49" t="s">
        <v>767</v>
      </c>
      <c r="I457" s="49" t="str">
        <f t="shared" si="21"/>
        <v>IA</v>
      </c>
      <c r="J457" s="49" t="str">
        <f t="shared" si="22"/>
        <v>MN</v>
      </c>
      <c r="K457" s="49" t="str">
        <f t="shared" si="23"/>
        <v>Midwest</v>
      </c>
      <c r="L457" s="49" t="str">
        <f>INDEX('State '!$A$1:$C$62,MATCH($I457,'State '!$B:$B,0),3)</f>
        <v>Midwest</v>
      </c>
      <c r="M457" s="49" t="str">
        <f>INDEX('State '!$A$1:$C$62,MATCH($J457,'State '!$B:$B,0),3)</f>
        <v>Midwest</v>
      </c>
      <c r="N457" s="49"/>
      <c r="O457" s="78">
        <v>129.19999999999999</v>
      </c>
      <c r="P457" s="53">
        <v>79</v>
      </c>
      <c r="Q457" s="53">
        <v>374.23</v>
      </c>
      <c r="R457" s="78" t="s">
        <v>1849</v>
      </c>
      <c r="S457" s="83" t="s">
        <v>92</v>
      </c>
      <c r="T457" s="50" t="s">
        <v>93</v>
      </c>
      <c r="U457" s="57" t="s">
        <v>1850</v>
      </c>
      <c r="V457" s="49"/>
      <c r="W457" s="79"/>
      <c r="X457" s="79"/>
      <c r="Y457" s="79"/>
      <c r="Z457" s="25"/>
      <c r="AA457" s="25"/>
      <c r="AB457" s="25"/>
    </row>
    <row r="458" spans="1:28" ht="25.5" customHeight="1" x14ac:dyDescent="0.2">
      <c r="A458" s="49">
        <v>39990</v>
      </c>
      <c r="B458" s="55" t="s">
        <v>1851</v>
      </c>
      <c r="C458" s="55" t="s">
        <v>465</v>
      </c>
      <c r="D458" s="55" t="s">
        <v>89</v>
      </c>
      <c r="E458" s="59" t="s">
        <v>90</v>
      </c>
      <c r="F458" s="60">
        <v>39386</v>
      </c>
      <c r="G458" s="85">
        <v>2007</v>
      </c>
      <c r="H458" s="49" t="s">
        <v>1852</v>
      </c>
      <c r="I458" s="49" t="str">
        <f t="shared" si="21"/>
        <v>KS</v>
      </c>
      <c r="J458" s="49" t="str">
        <f t="shared" si="22"/>
        <v>IA</v>
      </c>
      <c r="K458" s="49" t="str">
        <f t="shared" si="23"/>
        <v>South Central, Mountain, Midwest</v>
      </c>
      <c r="L458" s="49" t="str">
        <f>INDEX('State '!$A$1:$C$62,MATCH($I458,'State '!$B:$B,0),3)</f>
        <v>South Central</v>
      </c>
      <c r="M458" s="49" t="str">
        <f>INDEX('State '!$A$1:$C$62,MATCH($J458,'State '!$B:$B,0),3)</f>
        <v>Midwest</v>
      </c>
      <c r="N458" s="49" t="s">
        <v>831</v>
      </c>
      <c r="O458" s="78">
        <v>8.98</v>
      </c>
      <c r="P458" s="53">
        <v>6</v>
      </c>
      <c r="Q458" s="53">
        <v>44.2</v>
      </c>
      <c r="R458" s="78"/>
      <c r="S458" s="83" t="s">
        <v>92</v>
      </c>
      <c r="T458" s="50" t="s">
        <v>93</v>
      </c>
      <c r="U458" s="57" t="s">
        <v>1853</v>
      </c>
      <c r="V458" s="49"/>
      <c r="W458" s="79"/>
      <c r="X458" s="79"/>
      <c r="Y458" s="79"/>
      <c r="Z458" s="25"/>
      <c r="AA458" s="25"/>
      <c r="AB458" s="25"/>
    </row>
    <row r="459" spans="1:28" ht="12.75" customHeight="1" x14ac:dyDescent="0.2">
      <c r="A459" s="49">
        <v>39990</v>
      </c>
      <c r="B459" s="55" t="s">
        <v>1854</v>
      </c>
      <c r="C459" s="55" t="s">
        <v>1412</v>
      </c>
      <c r="D459" s="55" t="s">
        <v>161</v>
      </c>
      <c r="E459" s="59" t="s">
        <v>90</v>
      </c>
      <c r="F459" s="60">
        <v>39387</v>
      </c>
      <c r="G459" s="85">
        <v>2007</v>
      </c>
      <c r="H459" s="49" t="s">
        <v>1038</v>
      </c>
      <c r="I459" s="49" t="str">
        <f t="shared" si="21"/>
        <v>CA</v>
      </c>
      <c r="J459" s="49" t="str">
        <f t="shared" si="22"/>
        <v>CA</v>
      </c>
      <c r="K459" s="49" t="str">
        <f t="shared" si="23"/>
        <v>Pacific</v>
      </c>
      <c r="L459" s="49" t="str">
        <f>INDEX('State '!$A$1:$C$62,MATCH($I459,'State '!$B:$B,0),3)</f>
        <v>Pacific</v>
      </c>
      <c r="M459" s="49" t="str">
        <f>INDEX('State '!$A$1:$C$62,MATCH($J459,'State '!$B:$B,0),3)</f>
        <v>Pacific</v>
      </c>
      <c r="N459" s="49"/>
      <c r="O459" s="78">
        <v>30</v>
      </c>
      <c r="P459" s="53">
        <v>6.4</v>
      </c>
      <c r="Q459" s="53">
        <v>100</v>
      </c>
      <c r="R459" s="78">
        <v>24</v>
      </c>
      <c r="S459" s="83" t="s">
        <v>105</v>
      </c>
      <c r="T459" s="50" t="s">
        <v>786</v>
      </c>
      <c r="U459" s="57" t="s">
        <v>144</v>
      </c>
      <c r="V459" s="49"/>
      <c r="W459" s="79"/>
      <c r="X459" s="79"/>
      <c r="Y459" s="79"/>
      <c r="Z459" s="25"/>
      <c r="AA459" s="25"/>
      <c r="AB459" s="25"/>
    </row>
    <row r="460" spans="1:28" ht="12.75" customHeight="1" x14ac:dyDescent="0.2">
      <c r="A460" s="49">
        <v>39990</v>
      </c>
      <c r="B460" s="55" t="s">
        <v>1855</v>
      </c>
      <c r="C460" s="55" t="s">
        <v>240</v>
      </c>
      <c r="D460" s="55" t="s">
        <v>89</v>
      </c>
      <c r="E460" s="59" t="s">
        <v>90</v>
      </c>
      <c r="F460" s="60">
        <v>39387</v>
      </c>
      <c r="G460" s="82">
        <v>2007</v>
      </c>
      <c r="H460" s="49" t="s">
        <v>1856</v>
      </c>
      <c r="I460" s="49" t="str">
        <f t="shared" si="21"/>
        <v>NY</v>
      </c>
      <c r="J460" s="49" t="str">
        <f t="shared" si="22"/>
        <v>MA</v>
      </c>
      <c r="K460" s="49" t="str">
        <f t="shared" si="23"/>
        <v>Northeast</v>
      </c>
      <c r="L460" s="49" t="str">
        <f>INDEX('State '!$A$1:$C$62,MATCH($I460,'State '!$B:$B,0),3)</f>
        <v>Northeast</v>
      </c>
      <c r="M460" s="49" t="str">
        <f>INDEX('State '!$A$1:$C$62,MATCH($J460,'State '!$B:$B,0),3)</f>
        <v>Northeast</v>
      </c>
      <c r="N460" s="49"/>
      <c r="O460" s="78">
        <v>110.8</v>
      </c>
      <c r="P460" s="53"/>
      <c r="Q460" s="53">
        <v>136</v>
      </c>
      <c r="R460" s="78">
        <v>24</v>
      </c>
      <c r="S460" s="83" t="s">
        <v>92</v>
      </c>
      <c r="T460" s="50" t="s">
        <v>93</v>
      </c>
      <c r="U460" s="57" t="s">
        <v>1857</v>
      </c>
      <c r="V460" s="49"/>
      <c r="W460" s="79"/>
      <c r="X460" s="79"/>
      <c r="Y460" s="79"/>
      <c r="Z460" s="25"/>
      <c r="AA460" s="25"/>
      <c r="AB460" s="25"/>
    </row>
    <row r="461" spans="1:28" ht="12.75" customHeight="1" x14ac:dyDescent="0.2">
      <c r="A461" s="49">
        <v>39990</v>
      </c>
      <c r="B461" s="55" t="s">
        <v>1858</v>
      </c>
      <c r="C461" s="55" t="s">
        <v>780</v>
      </c>
      <c r="D461" s="55" t="s">
        <v>89</v>
      </c>
      <c r="E461" s="59" t="s">
        <v>90</v>
      </c>
      <c r="F461" s="60">
        <v>39387</v>
      </c>
      <c r="G461" s="82">
        <v>2007</v>
      </c>
      <c r="H461" s="49" t="s">
        <v>326</v>
      </c>
      <c r="I461" s="49" t="str">
        <f t="shared" si="21"/>
        <v>NV</v>
      </c>
      <c r="J461" s="49" t="str">
        <f t="shared" si="22"/>
        <v>NV</v>
      </c>
      <c r="K461" s="49" t="str">
        <f t="shared" si="23"/>
        <v>Mountain</v>
      </c>
      <c r="L461" s="49" t="str">
        <f>INDEX('State '!$A$1:$C$62,MATCH($I461,'State '!$B:$B,0),3)</f>
        <v>Mountain</v>
      </c>
      <c r="M461" s="49" t="str">
        <f>INDEX('State '!$A$1:$C$62,MATCH($J461,'State '!$B:$B,0),3)</f>
        <v>Mountain</v>
      </c>
      <c r="N461" s="49"/>
      <c r="O461" s="78">
        <v>5.27</v>
      </c>
      <c r="P461" s="53">
        <v>4.3</v>
      </c>
      <c r="Q461" s="53">
        <v>8.9</v>
      </c>
      <c r="R461" s="78">
        <v>20</v>
      </c>
      <c r="S461" s="83" t="s">
        <v>92</v>
      </c>
      <c r="T461" s="50" t="s">
        <v>93</v>
      </c>
      <c r="U461" s="57" t="s">
        <v>144</v>
      </c>
      <c r="V461" s="49"/>
      <c r="W461" s="79"/>
      <c r="X461" s="79"/>
      <c r="Y461" s="79"/>
      <c r="Z461" s="25"/>
      <c r="AA461" s="25"/>
      <c r="AB461" s="25"/>
    </row>
    <row r="462" spans="1:28" ht="12.75" customHeight="1" x14ac:dyDescent="0.2">
      <c r="A462" s="49">
        <v>39990</v>
      </c>
      <c r="B462" s="55" t="s">
        <v>1859</v>
      </c>
      <c r="C462" s="55" t="s">
        <v>814</v>
      </c>
      <c r="D462" s="55" t="s">
        <v>89</v>
      </c>
      <c r="E462" s="59" t="s">
        <v>90</v>
      </c>
      <c r="F462" s="60">
        <v>39387</v>
      </c>
      <c r="G462" s="82">
        <v>2007</v>
      </c>
      <c r="H462" s="49" t="s">
        <v>116</v>
      </c>
      <c r="I462" s="49" t="str">
        <f t="shared" si="21"/>
        <v>UT</v>
      </c>
      <c r="J462" s="49" t="str">
        <f t="shared" si="22"/>
        <v>UT</v>
      </c>
      <c r="K462" s="49" t="str">
        <f t="shared" si="23"/>
        <v>Mountain</v>
      </c>
      <c r="L462" s="49" t="str">
        <f>INDEX('State '!$A$1:$C$62,MATCH($I462,'State '!$B:$B,0),3)</f>
        <v>Mountain</v>
      </c>
      <c r="M462" s="49" t="str">
        <f>INDEX('State '!$A$1:$C$62,MATCH($J462,'State '!$B:$B,0),3)</f>
        <v>Mountain</v>
      </c>
      <c r="N462" s="49"/>
      <c r="O462" s="78">
        <v>107.7</v>
      </c>
      <c r="P462" s="53">
        <v>59</v>
      </c>
      <c r="Q462" s="53">
        <v>175</v>
      </c>
      <c r="R462" s="78">
        <v>24</v>
      </c>
      <c r="S462" s="83" t="s">
        <v>92</v>
      </c>
      <c r="T462" s="50" t="s">
        <v>93</v>
      </c>
      <c r="U462" s="57" t="s">
        <v>1860</v>
      </c>
      <c r="V462" s="49"/>
      <c r="W462" s="79"/>
      <c r="X462" s="79"/>
      <c r="Y462" s="79"/>
      <c r="Z462" s="25"/>
      <c r="AA462" s="25"/>
      <c r="AB462" s="25"/>
    </row>
    <row r="463" spans="1:28" ht="12.75" customHeight="1" x14ac:dyDescent="0.2">
      <c r="A463" s="49">
        <v>39990</v>
      </c>
      <c r="B463" s="55" t="s">
        <v>1861</v>
      </c>
      <c r="C463" s="55" t="s">
        <v>1754</v>
      </c>
      <c r="D463" s="55" t="s">
        <v>89</v>
      </c>
      <c r="E463" s="59" t="s">
        <v>90</v>
      </c>
      <c r="F463" s="60">
        <v>39387</v>
      </c>
      <c r="G463" s="82">
        <v>2007</v>
      </c>
      <c r="H463" s="49" t="s">
        <v>1755</v>
      </c>
      <c r="I463" s="49" t="str">
        <f t="shared" si="21"/>
        <v>ON</v>
      </c>
      <c r="J463" s="49" t="str">
        <f t="shared" si="22"/>
        <v>ON</v>
      </c>
      <c r="K463" s="49" t="str">
        <f t="shared" si="23"/>
        <v>Canada</v>
      </c>
      <c r="L463" s="49" t="str">
        <f>INDEX('State '!$A$1:$C$62,MATCH($I463,'State '!$B:$B,0),3)</f>
        <v>Canada</v>
      </c>
      <c r="M463" s="49" t="str">
        <f>INDEX('State '!$A$1:$C$62,MATCH($J463,'State '!$B:$B,0),3)</f>
        <v>Canada</v>
      </c>
      <c r="N463" s="49"/>
      <c r="O463" s="78">
        <v>80</v>
      </c>
      <c r="P463" s="53">
        <v>11</v>
      </c>
      <c r="Q463" s="53">
        <v>488</v>
      </c>
      <c r="R463" s="78"/>
      <c r="S463" s="83" t="s">
        <v>1756</v>
      </c>
      <c r="T463" s="50" t="s">
        <v>927</v>
      </c>
      <c r="U463" s="57" t="s">
        <v>144</v>
      </c>
      <c r="V463" s="49"/>
      <c r="W463" s="79"/>
      <c r="X463" s="79"/>
      <c r="Y463" s="79"/>
      <c r="Z463" s="25"/>
      <c r="AA463" s="25"/>
      <c r="AB463" s="25"/>
    </row>
    <row r="464" spans="1:28" ht="12.75" customHeight="1" x14ac:dyDescent="0.2">
      <c r="A464" s="49">
        <v>39990</v>
      </c>
      <c r="B464" s="55" t="s">
        <v>1862</v>
      </c>
      <c r="C464" s="55" t="s">
        <v>553</v>
      </c>
      <c r="D464" s="55" t="s">
        <v>89</v>
      </c>
      <c r="E464" s="59" t="s">
        <v>90</v>
      </c>
      <c r="F464" s="60">
        <v>39395</v>
      </c>
      <c r="G464" s="82">
        <v>2007</v>
      </c>
      <c r="H464" s="49" t="s">
        <v>1863</v>
      </c>
      <c r="I464" s="49" t="str">
        <f t="shared" si="21"/>
        <v>NC</v>
      </c>
      <c r="J464" s="49" t="str">
        <f t="shared" si="22"/>
        <v>MD</v>
      </c>
      <c r="K464" s="49" t="str">
        <f t="shared" si="23"/>
        <v>Southeast, Northeast</v>
      </c>
      <c r="L464" s="49" t="str">
        <f>INDEX('State '!$A$1:$C$62,MATCH($I464,'State '!$B:$B,0),3)</f>
        <v>Southeast</v>
      </c>
      <c r="M464" s="49" t="str">
        <f>INDEX('State '!$A$1:$C$62,MATCH($J464,'State '!$B:$B,0),3)</f>
        <v>Northeast</v>
      </c>
      <c r="N464" s="49"/>
      <c r="O464" s="78">
        <v>76.400000000000006</v>
      </c>
      <c r="P464" s="53">
        <v>19.37</v>
      </c>
      <c r="Q464" s="53">
        <v>165</v>
      </c>
      <c r="R464" s="53" t="s">
        <v>1864</v>
      </c>
      <c r="S464" s="83" t="s">
        <v>92</v>
      </c>
      <c r="T464" s="50" t="s">
        <v>93</v>
      </c>
      <c r="U464" s="57" t="s">
        <v>1865</v>
      </c>
      <c r="V464" s="49"/>
      <c r="W464" s="79"/>
      <c r="X464" s="79"/>
      <c r="Y464" s="79"/>
      <c r="Z464" s="25"/>
      <c r="AA464" s="25"/>
      <c r="AB464" s="25"/>
    </row>
    <row r="465" spans="1:28" ht="12.75" customHeight="1" x14ac:dyDescent="0.2">
      <c r="A465" s="49">
        <v>39990</v>
      </c>
      <c r="B465" s="55" t="s">
        <v>1866</v>
      </c>
      <c r="C465" s="55" t="s">
        <v>1209</v>
      </c>
      <c r="D465" s="55" t="s">
        <v>89</v>
      </c>
      <c r="E465" s="59" t="s">
        <v>90</v>
      </c>
      <c r="F465" s="60">
        <v>39399</v>
      </c>
      <c r="G465" s="82">
        <v>2007</v>
      </c>
      <c r="H465" s="49" t="s">
        <v>1867</v>
      </c>
      <c r="I465" s="49" t="str">
        <f t="shared" si="21"/>
        <v>IL</v>
      </c>
      <c r="J465" s="49" t="str">
        <f t="shared" si="22"/>
        <v>ON</v>
      </c>
      <c r="K465" s="49" t="str">
        <f t="shared" si="23"/>
        <v>Midwest, Canada</v>
      </c>
      <c r="L465" s="49" t="str">
        <f>INDEX('State '!$A$1:$C$62,MATCH($I465,'State '!$B:$B,0),3)</f>
        <v>Midwest</v>
      </c>
      <c r="M465" s="49" t="str">
        <f>INDEX('State '!$A$1:$C$62,MATCH($J465,'State '!$B:$B,0),3)</f>
        <v>Canada</v>
      </c>
      <c r="N465" s="49"/>
      <c r="O465" s="78">
        <v>70.400000000000006</v>
      </c>
      <c r="P465" s="53"/>
      <c r="Q465" s="53">
        <v>245</v>
      </c>
      <c r="R465" s="78">
        <v>42</v>
      </c>
      <c r="S465" s="83" t="s">
        <v>92</v>
      </c>
      <c r="T465" s="50" t="s">
        <v>93</v>
      </c>
      <c r="U465" s="57" t="s">
        <v>1868</v>
      </c>
      <c r="V465" s="49"/>
      <c r="W465" s="79"/>
      <c r="X465" s="79"/>
      <c r="Y465" s="79"/>
      <c r="Z465" s="25"/>
      <c r="AA465" s="25"/>
      <c r="AB465" s="25"/>
    </row>
    <row r="466" spans="1:28" ht="12.75" customHeight="1" x14ac:dyDescent="0.2">
      <c r="A466" s="49">
        <v>39990</v>
      </c>
      <c r="B466" s="55" t="s">
        <v>1869</v>
      </c>
      <c r="C466" s="55" t="s">
        <v>339</v>
      </c>
      <c r="D466" s="55" t="s">
        <v>161</v>
      </c>
      <c r="E466" s="59" t="s">
        <v>90</v>
      </c>
      <c r="F466" s="60">
        <v>39401</v>
      </c>
      <c r="G466" s="85">
        <v>2007</v>
      </c>
      <c r="H466" s="49" t="s">
        <v>443</v>
      </c>
      <c r="I466" s="49" t="str">
        <f t="shared" si="21"/>
        <v>WY</v>
      </c>
      <c r="J466" s="49" t="str">
        <f t="shared" si="22"/>
        <v>WY</v>
      </c>
      <c r="K466" s="49" t="str">
        <f t="shared" si="23"/>
        <v>Mountain</v>
      </c>
      <c r="L466" s="49" t="str">
        <f>INDEX('State '!$A$1:$C$62,MATCH($I466,'State '!$B:$B,0),3)</f>
        <v>Mountain</v>
      </c>
      <c r="M466" s="49" t="str">
        <f>INDEX('State '!$A$1:$C$62,MATCH($J466,'State '!$B:$B,0),3)</f>
        <v>Mountain</v>
      </c>
      <c r="N466" s="49"/>
      <c r="O466" s="78">
        <v>15.2</v>
      </c>
      <c r="P466" s="53">
        <v>2.6</v>
      </c>
      <c r="Q466" s="53">
        <v>150</v>
      </c>
      <c r="R466" s="78">
        <v>16</v>
      </c>
      <c r="S466" s="83" t="s">
        <v>92</v>
      </c>
      <c r="T466" s="50" t="s">
        <v>93</v>
      </c>
      <c r="U466" s="57" t="s">
        <v>1870</v>
      </c>
      <c r="V466" s="49"/>
      <c r="W466" s="79"/>
      <c r="X466" s="79"/>
      <c r="Y466" s="79"/>
      <c r="Z466" s="25"/>
      <c r="AA466" s="25"/>
      <c r="AB466" s="25"/>
    </row>
    <row r="467" spans="1:28" ht="12.75" customHeight="1" x14ac:dyDescent="0.2">
      <c r="A467" s="49">
        <v>39990</v>
      </c>
      <c r="B467" s="55" t="s">
        <v>1871</v>
      </c>
      <c r="C467" s="55" t="s">
        <v>980</v>
      </c>
      <c r="D467" s="55" t="s">
        <v>89</v>
      </c>
      <c r="E467" s="59" t="s">
        <v>90</v>
      </c>
      <c r="F467" s="60">
        <v>39406</v>
      </c>
      <c r="G467" s="82">
        <v>2007</v>
      </c>
      <c r="H467" s="49" t="s">
        <v>217</v>
      </c>
      <c r="I467" s="49" t="str">
        <f t="shared" si="21"/>
        <v>TX</v>
      </c>
      <c r="J467" s="49" t="str">
        <f t="shared" si="22"/>
        <v>LA</v>
      </c>
      <c r="K467" s="49" t="str">
        <f t="shared" si="23"/>
        <v>South Central</v>
      </c>
      <c r="L467" s="49" t="str">
        <f>INDEX('State '!$A$1:$C$62,MATCH($I467,'State '!$B:$B,0),3)</f>
        <v>South Central</v>
      </c>
      <c r="M467" s="49" t="str">
        <f>INDEX('State '!$A$1:$C$62,MATCH($J467,'State '!$B:$B,0),3)</f>
        <v>South Central</v>
      </c>
      <c r="N467" s="49"/>
      <c r="O467" s="78">
        <v>178.9</v>
      </c>
      <c r="P467" s="53">
        <v>45</v>
      </c>
      <c r="Q467" s="53">
        <v>625</v>
      </c>
      <c r="R467" s="78">
        <v>36</v>
      </c>
      <c r="S467" s="83" t="s">
        <v>92</v>
      </c>
      <c r="T467" s="50" t="s">
        <v>93</v>
      </c>
      <c r="U467" s="57" t="s">
        <v>1872</v>
      </c>
      <c r="V467" s="49"/>
      <c r="W467" s="79"/>
      <c r="X467" s="79"/>
      <c r="Y467" s="79"/>
      <c r="Z467" s="25"/>
      <c r="AA467" s="25"/>
      <c r="AB467" s="25"/>
    </row>
    <row r="468" spans="1:28" ht="12.75" customHeight="1" x14ac:dyDescent="0.2">
      <c r="A468" s="49">
        <v>39990</v>
      </c>
      <c r="B468" s="55" t="s">
        <v>1873</v>
      </c>
      <c r="C468" s="55" t="s">
        <v>124</v>
      </c>
      <c r="D468" s="55" t="s">
        <v>89</v>
      </c>
      <c r="E468" s="59" t="s">
        <v>90</v>
      </c>
      <c r="F468" s="60">
        <v>39416</v>
      </c>
      <c r="G468" s="82">
        <v>2007</v>
      </c>
      <c r="H468" s="49" t="s">
        <v>1874</v>
      </c>
      <c r="I468" s="49" t="str">
        <f t="shared" si="21"/>
        <v>PA</v>
      </c>
      <c r="J468" s="49" t="str">
        <f t="shared" si="22"/>
        <v>NJ</v>
      </c>
      <c r="K468" s="49" t="str">
        <f t="shared" si="23"/>
        <v>Northeast</v>
      </c>
      <c r="L468" s="49" t="str">
        <f>INDEX('State '!$A$1:$C$62,MATCH($I468,'State '!$B:$B,0),3)</f>
        <v>Northeast</v>
      </c>
      <c r="M468" s="49" t="str">
        <f>INDEX('State '!$A$1:$C$62,MATCH($J468,'State '!$B:$B,0),3)</f>
        <v>Northeast</v>
      </c>
      <c r="N468" s="49"/>
      <c r="O468" s="78">
        <v>116.7</v>
      </c>
      <c r="P468" s="53">
        <v>21.64</v>
      </c>
      <c r="Q468" s="53">
        <v>150</v>
      </c>
      <c r="R468" s="78">
        <v>36</v>
      </c>
      <c r="S468" s="83" t="s">
        <v>92</v>
      </c>
      <c r="T468" s="50" t="s">
        <v>93</v>
      </c>
      <c r="U468" s="57" t="s">
        <v>1875</v>
      </c>
      <c r="V468" s="49"/>
      <c r="W468" s="79"/>
      <c r="X468" s="79"/>
      <c r="Y468" s="79"/>
      <c r="Z468" s="25"/>
      <c r="AA468" s="25"/>
      <c r="AB468" s="25"/>
    </row>
    <row r="469" spans="1:28" ht="12.75" customHeight="1" x14ac:dyDescent="0.2">
      <c r="A469" s="49">
        <v>39990</v>
      </c>
      <c r="B469" s="55" t="s">
        <v>1876</v>
      </c>
      <c r="C469" s="55" t="s">
        <v>488</v>
      </c>
      <c r="D469" s="55" t="s">
        <v>161</v>
      </c>
      <c r="E469" s="59" t="s">
        <v>90</v>
      </c>
      <c r="F469" s="60">
        <v>39417</v>
      </c>
      <c r="G469" s="85">
        <v>2007</v>
      </c>
      <c r="H469" s="49" t="s">
        <v>642</v>
      </c>
      <c r="I469" s="49" t="str">
        <f t="shared" si="21"/>
        <v>MA</v>
      </c>
      <c r="J469" s="49" t="str">
        <f t="shared" si="22"/>
        <v>MA</v>
      </c>
      <c r="K469" s="49" t="str">
        <f t="shared" si="23"/>
        <v>Northeast</v>
      </c>
      <c r="L469" s="49" t="str">
        <f>INDEX('State '!$A$1:$C$62,MATCH($I469,'State '!$B:$B,0),3)</f>
        <v>Northeast</v>
      </c>
      <c r="M469" s="49" t="str">
        <f>INDEX('State '!$A$1:$C$62,MATCH($J469,'State '!$B:$B,0),3)</f>
        <v>Northeast</v>
      </c>
      <c r="N469" s="49"/>
      <c r="O469" s="78">
        <v>15</v>
      </c>
      <c r="P469" s="53">
        <v>3.8</v>
      </c>
      <c r="Q469" s="53">
        <v>38</v>
      </c>
      <c r="R469" s="78">
        <v>18</v>
      </c>
      <c r="S469" s="83" t="s">
        <v>92</v>
      </c>
      <c r="T469" s="50" t="s">
        <v>93</v>
      </c>
      <c r="U469" s="57" t="s">
        <v>1877</v>
      </c>
      <c r="V469" s="49"/>
      <c r="W469" s="79"/>
      <c r="X469" s="79"/>
      <c r="Y469" s="79"/>
      <c r="Z469" s="25"/>
      <c r="AA469" s="25"/>
      <c r="AB469" s="25"/>
    </row>
    <row r="470" spans="1:28" ht="12.75" customHeight="1" x14ac:dyDescent="0.2">
      <c r="A470" s="49">
        <v>39990</v>
      </c>
      <c r="B470" s="55" t="s">
        <v>1878</v>
      </c>
      <c r="C470" s="55" t="s">
        <v>401</v>
      </c>
      <c r="D470" s="55" t="s">
        <v>89</v>
      </c>
      <c r="E470" s="59" t="s">
        <v>90</v>
      </c>
      <c r="F470" s="60">
        <v>39417</v>
      </c>
      <c r="G470" s="82">
        <v>2007</v>
      </c>
      <c r="H470" s="49" t="s">
        <v>143</v>
      </c>
      <c r="I470" s="49" t="str">
        <f t="shared" si="21"/>
        <v>OH</v>
      </c>
      <c r="J470" s="49" t="str">
        <f t="shared" si="22"/>
        <v>OH</v>
      </c>
      <c r="K470" s="49" t="str">
        <f t="shared" si="23"/>
        <v>Northeast</v>
      </c>
      <c r="L470" s="49" t="str">
        <f>INDEX('State '!$A$1:$C$62,MATCH($I470,'State '!$B:$B,0),3)</f>
        <v>Northeast</v>
      </c>
      <c r="M470" s="49" t="str">
        <f>INDEX('State '!$A$1:$C$62,MATCH($J470,'State '!$B:$B,0),3)</f>
        <v>Northeast</v>
      </c>
      <c r="N470" s="49"/>
      <c r="O470" s="78">
        <v>13.5</v>
      </c>
      <c r="P470" s="53">
        <v>10</v>
      </c>
      <c r="Q470" s="53">
        <v>100</v>
      </c>
      <c r="R470" s="78">
        <v>16</v>
      </c>
      <c r="S470" s="83" t="s">
        <v>105</v>
      </c>
      <c r="T470" s="50" t="s">
        <v>786</v>
      </c>
      <c r="U470" s="57" t="s">
        <v>144</v>
      </c>
      <c r="V470" s="49"/>
      <c r="W470" s="79"/>
      <c r="X470" s="79"/>
      <c r="Y470" s="79"/>
      <c r="Z470" s="25"/>
      <c r="AA470" s="25"/>
      <c r="AB470" s="25"/>
    </row>
    <row r="471" spans="1:28" ht="12.75" customHeight="1" x14ac:dyDescent="0.2">
      <c r="A471" s="49">
        <v>39990</v>
      </c>
      <c r="B471" s="55" t="s">
        <v>1879</v>
      </c>
      <c r="C471" s="55" t="s">
        <v>1797</v>
      </c>
      <c r="D471" s="55" t="s">
        <v>89</v>
      </c>
      <c r="E471" s="59" t="s">
        <v>90</v>
      </c>
      <c r="F471" s="60">
        <v>39417</v>
      </c>
      <c r="G471" s="82">
        <v>2007</v>
      </c>
      <c r="H471" s="49" t="s">
        <v>443</v>
      </c>
      <c r="I471" s="49" t="str">
        <f t="shared" si="21"/>
        <v>WY</v>
      </c>
      <c r="J471" s="49" t="str">
        <f t="shared" si="22"/>
        <v>WY</v>
      </c>
      <c r="K471" s="49" t="str">
        <f t="shared" si="23"/>
        <v>Mountain</v>
      </c>
      <c r="L471" s="49" t="str">
        <f>INDEX('State '!$A$1:$C$62,MATCH($I471,'State '!$B:$B,0),3)</f>
        <v>Mountain</v>
      </c>
      <c r="M471" s="49" t="str">
        <f>INDEX('State '!$A$1:$C$62,MATCH($J471,'State '!$B:$B,0),3)</f>
        <v>Mountain</v>
      </c>
      <c r="N471" s="49"/>
      <c r="O471" s="78">
        <v>202.3</v>
      </c>
      <c r="P471" s="53">
        <v>77</v>
      </c>
      <c r="Q471" s="53">
        <v>750</v>
      </c>
      <c r="R471" s="78">
        <v>36</v>
      </c>
      <c r="S471" s="83" t="s">
        <v>92</v>
      </c>
      <c r="T471" s="50" t="s">
        <v>93</v>
      </c>
      <c r="U471" s="57" t="s">
        <v>1880</v>
      </c>
      <c r="V471" s="49"/>
      <c r="W471" s="50"/>
      <c r="X471" s="50"/>
      <c r="Y471" s="50"/>
      <c r="Z471" s="25"/>
      <c r="AA471" s="25"/>
      <c r="AB471" s="25"/>
    </row>
    <row r="472" spans="1:28" ht="12.75" customHeight="1" x14ac:dyDescent="0.2">
      <c r="A472" s="49">
        <v>39990</v>
      </c>
      <c r="B472" s="55" t="s">
        <v>1881</v>
      </c>
      <c r="C472" s="55" t="s">
        <v>1148</v>
      </c>
      <c r="D472" s="55" t="s">
        <v>89</v>
      </c>
      <c r="E472" s="59" t="s">
        <v>90</v>
      </c>
      <c r="F472" s="60">
        <v>39417</v>
      </c>
      <c r="G472" s="82">
        <v>2007</v>
      </c>
      <c r="H472" s="49" t="s">
        <v>1882</v>
      </c>
      <c r="I472" s="49" t="str">
        <f t="shared" si="21"/>
        <v>MT</v>
      </c>
      <c r="J472" s="49" t="str">
        <f t="shared" si="22"/>
        <v>ND</v>
      </c>
      <c r="K472" s="49" t="str">
        <f t="shared" si="23"/>
        <v>Mountain</v>
      </c>
      <c r="L472" s="49" t="str">
        <f>INDEX('State '!$A$1:$C$62,MATCH($I472,'State '!$B:$B,0),3)</f>
        <v>Mountain</v>
      </c>
      <c r="M472" s="49" t="str">
        <f>INDEX('State '!$A$1:$C$62,MATCH($J472,'State '!$B:$B,0),3)</f>
        <v>Mountain</v>
      </c>
      <c r="N472" s="49"/>
      <c r="O472" s="78">
        <v>6</v>
      </c>
      <c r="P472" s="53"/>
      <c r="Q472" s="53">
        <v>41</v>
      </c>
      <c r="R472" s="78"/>
      <c r="S472" s="83" t="s">
        <v>92</v>
      </c>
      <c r="T472" s="50" t="s">
        <v>93</v>
      </c>
      <c r="U472" s="57" t="s">
        <v>1883</v>
      </c>
      <c r="V472" s="49"/>
      <c r="W472" s="79"/>
      <c r="X472" s="79"/>
      <c r="Y472" s="79"/>
      <c r="Z472" s="25"/>
      <c r="AA472" s="25"/>
      <c r="AB472" s="25"/>
    </row>
    <row r="473" spans="1:28" ht="12.75" customHeight="1" x14ac:dyDescent="0.2">
      <c r="A473" s="49">
        <v>39990</v>
      </c>
      <c r="B473" s="46" t="s">
        <v>1884</v>
      </c>
      <c r="C473" s="46" t="s">
        <v>871</v>
      </c>
      <c r="D473" s="46" t="s">
        <v>89</v>
      </c>
      <c r="E473" s="46" t="s">
        <v>90</v>
      </c>
      <c r="F473" s="47">
        <v>39417</v>
      </c>
      <c r="G473" s="53">
        <v>2007</v>
      </c>
      <c r="H473" s="49" t="s">
        <v>1512</v>
      </c>
      <c r="I473" s="49" t="str">
        <f t="shared" si="21"/>
        <v>UT</v>
      </c>
      <c r="J473" s="49" t="str">
        <f t="shared" si="22"/>
        <v>WY</v>
      </c>
      <c r="K473" s="49" t="str">
        <f t="shared" si="23"/>
        <v>Mountain</v>
      </c>
      <c r="L473" s="49" t="str">
        <f>INDEX('State '!$A$1:$C$62,MATCH($I473,'State '!$B:$B,0),3)</f>
        <v>Mountain</v>
      </c>
      <c r="M473" s="49" t="str">
        <f>INDEX('State '!$A$1:$C$62,MATCH($J473,'State '!$B:$B,0),3)</f>
        <v>Mountain</v>
      </c>
      <c r="N473" s="49"/>
      <c r="O473" s="78">
        <v>61</v>
      </c>
      <c r="P473" s="78">
        <v>51.5</v>
      </c>
      <c r="Q473" s="78">
        <v>406</v>
      </c>
      <c r="R473" s="53">
        <v>24</v>
      </c>
      <c r="S473" s="49" t="s">
        <v>92</v>
      </c>
      <c r="T473" s="49" t="s">
        <v>93</v>
      </c>
      <c r="U473" s="49" t="s">
        <v>1885</v>
      </c>
      <c r="V473" s="49"/>
      <c r="W473" s="50"/>
      <c r="X473" s="50"/>
      <c r="Y473" s="50"/>
      <c r="Z473" s="25"/>
      <c r="AA473" s="25"/>
      <c r="AB473" s="25"/>
    </row>
    <row r="474" spans="1:28" ht="12.75" customHeight="1" x14ac:dyDescent="0.2">
      <c r="A474" s="49">
        <v>40246</v>
      </c>
      <c r="B474" s="55" t="s">
        <v>1886</v>
      </c>
      <c r="C474" s="55" t="s">
        <v>1887</v>
      </c>
      <c r="D474" s="55" t="s">
        <v>101</v>
      </c>
      <c r="E474" s="59" t="s">
        <v>90</v>
      </c>
      <c r="F474" s="60">
        <v>39419</v>
      </c>
      <c r="G474" s="85">
        <v>2007</v>
      </c>
      <c r="H474" s="49" t="s">
        <v>803</v>
      </c>
      <c r="I474" s="49" t="str">
        <f t="shared" si="21"/>
        <v>MI</v>
      </c>
      <c r="J474" s="49" t="str">
        <f t="shared" si="22"/>
        <v>MI</v>
      </c>
      <c r="K474" s="49" t="str">
        <f t="shared" si="23"/>
        <v>Midwest</v>
      </c>
      <c r="L474" s="49" t="str">
        <f>INDEX('State '!$A$1:$C$62,MATCH($I474,'State '!$B:$B,0),3)</f>
        <v>Midwest</v>
      </c>
      <c r="M474" s="49" t="str">
        <f>INDEX('State '!$A$1:$C$62,MATCH($J474,'State '!$B:$B,0),3)</f>
        <v>Midwest</v>
      </c>
      <c r="N474" s="49"/>
      <c r="O474" s="78">
        <v>5.0999999999999996</v>
      </c>
      <c r="P474" s="53">
        <v>4.5</v>
      </c>
      <c r="Q474" s="53">
        <v>100</v>
      </c>
      <c r="R474" s="78">
        <v>20</v>
      </c>
      <c r="S474" s="83" t="s">
        <v>105</v>
      </c>
      <c r="T474" s="50" t="s">
        <v>786</v>
      </c>
      <c r="U474" s="57" t="s">
        <v>1888</v>
      </c>
      <c r="V474" s="49"/>
      <c r="W474" s="79"/>
      <c r="X474" s="79"/>
      <c r="Y474" s="79"/>
      <c r="Z474" s="25"/>
      <c r="AA474" s="25"/>
      <c r="AB474" s="25"/>
    </row>
    <row r="475" spans="1:28" ht="12.75" customHeight="1" x14ac:dyDescent="0.2">
      <c r="A475" s="49">
        <v>39990</v>
      </c>
      <c r="B475" s="46" t="s">
        <v>1889</v>
      </c>
      <c r="C475" s="46" t="s">
        <v>1890</v>
      </c>
      <c r="D475" s="46" t="s">
        <v>161</v>
      </c>
      <c r="E475" s="46" t="s">
        <v>90</v>
      </c>
      <c r="F475" s="47">
        <v>39420</v>
      </c>
      <c r="G475" s="53">
        <v>2007</v>
      </c>
      <c r="H475" s="49" t="s">
        <v>170</v>
      </c>
      <c r="I475" s="49" t="str">
        <f t="shared" si="21"/>
        <v>LA</v>
      </c>
      <c r="J475" s="49" t="str">
        <f t="shared" si="22"/>
        <v>LA</v>
      </c>
      <c r="K475" s="49" t="str">
        <f t="shared" si="23"/>
        <v>South Central</v>
      </c>
      <c r="L475" s="49" t="str">
        <f>INDEX('State '!$A$1:$C$62,MATCH($I475,'State '!$B:$B,0),3)</f>
        <v>South Central</v>
      </c>
      <c r="M475" s="49" t="str">
        <f>INDEX('State '!$A$1:$C$62,MATCH($J475,'State '!$B:$B,0),3)</f>
        <v>South Central</v>
      </c>
      <c r="N475" s="49"/>
      <c r="O475" s="78">
        <v>75</v>
      </c>
      <c r="P475" s="78">
        <v>42.83</v>
      </c>
      <c r="Q475" s="78">
        <v>600</v>
      </c>
      <c r="R475" s="53">
        <v>24</v>
      </c>
      <c r="S475" s="49" t="s">
        <v>92</v>
      </c>
      <c r="T475" s="49" t="s">
        <v>93</v>
      </c>
      <c r="U475" s="49" t="s">
        <v>1891</v>
      </c>
      <c r="V475" s="49"/>
      <c r="W475" s="79"/>
      <c r="X475" s="79"/>
      <c r="Y475" s="79"/>
      <c r="Z475" s="25"/>
      <c r="AA475" s="25"/>
      <c r="AB475" s="25"/>
    </row>
    <row r="476" spans="1:28" ht="12.75" customHeight="1" x14ac:dyDescent="0.2">
      <c r="A476" s="49">
        <v>39990</v>
      </c>
      <c r="B476" s="46" t="s">
        <v>1892</v>
      </c>
      <c r="C476" s="46" t="s">
        <v>553</v>
      </c>
      <c r="D476" s="46" t="s">
        <v>89</v>
      </c>
      <c r="E476" s="46" t="s">
        <v>90</v>
      </c>
      <c r="F476" s="47">
        <v>39429</v>
      </c>
      <c r="G476" s="53">
        <v>2007</v>
      </c>
      <c r="H476" s="49" t="s">
        <v>460</v>
      </c>
      <c r="I476" s="49" t="str">
        <f t="shared" si="21"/>
        <v>PA</v>
      </c>
      <c r="J476" s="49" t="str">
        <f t="shared" si="22"/>
        <v>NY</v>
      </c>
      <c r="K476" s="49" t="str">
        <f t="shared" si="23"/>
        <v>Northeast</v>
      </c>
      <c r="L476" s="49" t="str">
        <f>INDEX('State '!$A$1:$C$62,MATCH($I476,'State '!$B:$B,0),3)</f>
        <v>Northeast</v>
      </c>
      <c r="M476" s="49" t="str">
        <f>INDEX('State '!$A$1:$C$62,MATCH($J476,'State '!$B:$B,0),3)</f>
        <v>Northeast</v>
      </c>
      <c r="N476" s="49"/>
      <c r="O476" s="78">
        <v>162.1</v>
      </c>
      <c r="P476" s="78">
        <v>15</v>
      </c>
      <c r="Q476" s="78">
        <v>100</v>
      </c>
      <c r="R476" s="53"/>
      <c r="S476" s="49" t="s">
        <v>92</v>
      </c>
      <c r="T476" s="49" t="s">
        <v>93</v>
      </c>
      <c r="U476" s="49" t="s">
        <v>1893</v>
      </c>
      <c r="V476" s="49"/>
      <c r="W476" s="79"/>
      <c r="X476" s="79"/>
      <c r="Y476" s="79"/>
      <c r="Z476" s="25"/>
      <c r="AA476" s="25"/>
      <c r="AB476" s="25"/>
    </row>
    <row r="477" spans="1:28" ht="12.75" customHeight="1" x14ac:dyDescent="0.2">
      <c r="A477" s="49">
        <v>39990</v>
      </c>
      <c r="B477" s="55" t="s">
        <v>1894</v>
      </c>
      <c r="C477" s="55" t="s">
        <v>488</v>
      </c>
      <c r="D477" s="55" t="s">
        <v>89</v>
      </c>
      <c r="E477" s="59" t="s">
        <v>90</v>
      </c>
      <c r="F477" s="60">
        <v>39431</v>
      </c>
      <c r="G477" s="85">
        <v>2007</v>
      </c>
      <c r="H477" s="49" t="s">
        <v>642</v>
      </c>
      <c r="I477" s="49" t="str">
        <f t="shared" si="21"/>
        <v>MA</v>
      </c>
      <c r="J477" s="49" t="str">
        <f t="shared" si="22"/>
        <v>MA</v>
      </c>
      <c r="K477" s="49" t="str">
        <f t="shared" si="23"/>
        <v>Northeast</v>
      </c>
      <c r="L477" s="49" t="str">
        <f>INDEX('State '!$A$1:$C$62,MATCH($I477,'State '!$B:$B,0),3)</f>
        <v>Northeast</v>
      </c>
      <c r="M477" s="49" t="str">
        <f>INDEX('State '!$A$1:$C$62,MATCH($J477,'State '!$B:$B,0),3)</f>
        <v>Northeast</v>
      </c>
      <c r="N477" s="49"/>
      <c r="O477" s="78">
        <v>179.7</v>
      </c>
      <c r="P477" s="53">
        <v>16.399999999999999</v>
      </c>
      <c r="Q477" s="53">
        <v>800</v>
      </c>
      <c r="R477" s="78">
        <v>24</v>
      </c>
      <c r="S477" s="83" t="s">
        <v>92</v>
      </c>
      <c r="T477" s="50" t="s">
        <v>93</v>
      </c>
      <c r="U477" s="57" t="s">
        <v>1895</v>
      </c>
      <c r="V477" s="49"/>
      <c r="W477" s="79"/>
      <c r="X477" s="79"/>
      <c r="Y477" s="79"/>
      <c r="Z477" s="25"/>
      <c r="AA477" s="25"/>
      <c r="AB477" s="25"/>
    </row>
    <row r="478" spans="1:28" ht="12.75" customHeight="1" x14ac:dyDescent="0.2">
      <c r="A478" s="49">
        <v>39990</v>
      </c>
      <c r="B478" s="55" t="s">
        <v>1896</v>
      </c>
      <c r="C478" s="55" t="s">
        <v>850</v>
      </c>
      <c r="D478" s="55" t="s">
        <v>89</v>
      </c>
      <c r="E478" s="59" t="s">
        <v>90</v>
      </c>
      <c r="F478" s="60">
        <v>39431</v>
      </c>
      <c r="G478" s="85">
        <v>2007</v>
      </c>
      <c r="H478" s="49" t="s">
        <v>1197</v>
      </c>
      <c r="I478" s="49" t="str">
        <f t="shared" si="21"/>
        <v>PA</v>
      </c>
      <c r="J478" s="49" t="str">
        <f t="shared" si="22"/>
        <v>DE</v>
      </c>
      <c r="K478" s="49" t="str">
        <f t="shared" si="23"/>
        <v>Northeast</v>
      </c>
      <c r="L478" s="49" t="str">
        <f>INDEX('State '!$A$1:$C$62,MATCH($I478,'State '!$B:$B,0),3)</f>
        <v>Northeast</v>
      </c>
      <c r="M478" s="49" t="str">
        <f>INDEX('State '!$A$1:$C$62,MATCH($J478,'State '!$B:$B,0),3)</f>
        <v>Northeast</v>
      </c>
      <c r="N478" s="49"/>
      <c r="O478" s="78">
        <v>7.95</v>
      </c>
      <c r="P478" s="53">
        <v>11</v>
      </c>
      <c r="Q478" s="53">
        <v>10.3</v>
      </c>
      <c r="R478" s="53" t="s">
        <v>954</v>
      </c>
      <c r="S478" s="83" t="s">
        <v>92</v>
      </c>
      <c r="T478" s="50" t="s">
        <v>93</v>
      </c>
      <c r="U478" s="57" t="s">
        <v>1749</v>
      </c>
      <c r="V478" s="49"/>
      <c r="W478" s="79"/>
      <c r="X478" s="79"/>
      <c r="Y478" s="79"/>
      <c r="Z478" s="25"/>
      <c r="AA478" s="25"/>
      <c r="AB478" s="25"/>
    </row>
    <row r="479" spans="1:28" ht="12.75" customHeight="1" x14ac:dyDescent="0.2">
      <c r="A479" s="49">
        <v>39990</v>
      </c>
      <c r="B479" s="55" t="s">
        <v>1897</v>
      </c>
      <c r="C479" s="55" t="s">
        <v>1898</v>
      </c>
      <c r="D479" s="55" t="s">
        <v>101</v>
      </c>
      <c r="E479" s="59" t="s">
        <v>90</v>
      </c>
      <c r="F479" s="60">
        <v>39436</v>
      </c>
      <c r="G479" s="85">
        <v>2007</v>
      </c>
      <c r="H479" s="49" t="s">
        <v>249</v>
      </c>
      <c r="I479" s="49" t="str">
        <f t="shared" si="21"/>
        <v>IL</v>
      </c>
      <c r="J479" s="49" t="str">
        <f t="shared" si="22"/>
        <v>IL</v>
      </c>
      <c r="K479" s="49" t="str">
        <f t="shared" si="23"/>
        <v>Midwest</v>
      </c>
      <c r="L479" s="49" t="str">
        <f>INDEX('State '!$A$1:$C$62,MATCH($I479,'State '!$B:$B,0),3)</f>
        <v>Midwest</v>
      </c>
      <c r="M479" s="49" t="str">
        <f>INDEX('State '!$A$1:$C$62,MATCH($J479,'State '!$B:$B,0),3)</f>
        <v>Midwest</v>
      </c>
      <c r="N479" s="49"/>
      <c r="O479" s="78">
        <v>13.3</v>
      </c>
      <c r="P479" s="53">
        <v>3.1</v>
      </c>
      <c r="Q479" s="53">
        <v>360</v>
      </c>
      <c r="R479" s="78">
        <v>24</v>
      </c>
      <c r="S479" s="83" t="s">
        <v>92</v>
      </c>
      <c r="T479" s="50" t="s">
        <v>93</v>
      </c>
      <c r="U479" s="57" t="s">
        <v>1899</v>
      </c>
      <c r="V479" s="49"/>
      <c r="W479" s="79"/>
      <c r="X479" s="79"/>
      <c r="Y479" s="79"/>
      <c r="Z479" s="25"/>
      <c r="AA479" s="25"/>
      <c r="AB479" s="25"/>
    </row>
    <row r="480" spans="1:28" ht="12.75" customHeight="1" x14ac:dyDescent="0.2">
      <c r="A480" s="49">
        <v>39990</v>
      </c>
      <c r="B480" s="55" t="s">
        <v>1900</v>
      </c>
      <c r="C480" s="55" t="s">
        <v>1064</v>
      </c>
      <c r="D480" s="55" t="s">
        <v>161</v>
      </c>
      <c r="E480" s="59" t="s">
        <v>90</v>
      </c>
      <c r="F480" s="60">
        <v>39438</v>
      </c>
      <c r="G480" s="85">
        <v>2007</v>
      </c>
      <c r="H480" s="49" t="s">
        <v>734</v>
      </c>
      <c r="I480" s="49" t="str">
        <f t="shared" si="21"/>
        <v>FL</v>
      </c>
      <c r="J480" s="49" t="str">
        <f t="shared" si="22"/>
        <v>FL</v>
      </c>
      <c r="K480" s="49" t="str">
        <f t="shared" si="23"/>
        <v>Southeast</v>
      </c>
      <c r="L480" s="49" t="str">
        <f>INDEX('State '!$A$1:$C$62,MATCH($I480,'State '!$B:$B,0),3)</f>
        <v>Southeast</v>
      </c>
      <c r="M480" s="49" t="str">
        <f>INDEX('State '!$A$1:$C$62,MATCH($J480,'State '!$B:$B,0),3)</f>
        <v>Southeast</v>
      </c>
      <c r="N480" s="49"/>
      <c r="O480" s="78">
        <v>63.5</v>
      </c>
      <c r="P480" s="53">
        <v>17.3</v>
      </c>
      <c r="Q480" s="53">
        <v>95</v>
      </c>
      <c r="R480" s="78">
        <v>36</v>
      </c>
      <c r="S480" s="83" t="s">
        <v>92</v>
      </c>
      <c r="T480" s="50" t="s">
        <v>93</v>
      </c>
      <c r="U480" s="57" t="s">
        <v>1901</v>
      </c>
      <c r="V480" s="49"/>
      <c r="W480" s="79"/>
      <c r="X480" s="79"/>
      <c r="Y480" s="79"/>
      <c r="Z480" s="25"/>
      <c r="AA480" s="25"/>
      <c r="AB480" s="25"/>
    </row>
    <row r="481" spans="1:28" ht="12.75" customHeight="1" x14ac:dyDescent="0.2">
      <c r="A481" s="49">
        <v>39990</v>
      </c>
      <c r="B481" s="46" t="s">
        <v>1902</v>
      </c>
      <c r="C481" s="46" t="s">
        <v>871</v>
      </c>
      <c r="D481" s="46" t="s">
        <v>89</v>
      </c>
      <c r="E481" s="46" t="s">
        <v>90</v>
      </c>
      <c r="F481" s="47">
        <v>39442</v>
      </c>
      <c r="G481" s="53">
        <v>2007</v>
      </c>
      <c r="H481" s="49" t="s">
        <v>1512</v>
      </c>
      <c r="I481" s="49" t="str">
        <f t="shared" si="21"/>
        <v>UT</v>
      </c>
      <c r="J481" s="49" t="str">
        <f t="shared" si="22"/>
        <v>WY</v>
      </c>
      <c r="K481" s="49" t="str">
        <f t="shared" si="23"/>
        <v>Mountain</v>
      </c>
      <c r="L481" s="49" t="str">
        <f>INDEX('State '!$A$1:$C$62,MATCH($I481,'State '!$B:$B,0),3)</f>
        <v>Mountain</v>
      </c>
      <c r="M481" s="49" t="str">
        <f>INDEX('State '!$A$1:$C$62,MATCH($J481,'State '!$B:$B,0),3)</f>
        <v>Mountain</v>
      </c>
      <c r="N481" s="49"/>
      <c r="O481" s="78">
        <v>60</v>
      </c>
      <c r="P481" s="78">
        <v>71.5</v>
      </c>
      <c r="Q481" s="78"/>
      <c r="R481" s="53">
        <v>24</v>
      </c>
      <c r="S481" s="49" t="s">
        <v>92</v>
      </c>
      <c r="T481" s="49" t="s">
        <v>93</v>
      </c>
      <c r="U481" s="49" t="s">
        <v>1885</v>
      </c>
      <c r="V481" s="49"/>
      <c r="W481" s="50"/>
      <c r="X481" s="79"/>
      <c r="Y481" s="79"/>
      <c r="Z481" s="25"/>
      <c r="AA481" s="25"/>
      <c r="AB481" s="25"/>
    </row>
    <row r="482" spans="1:28" ht="12.75" customHeight="1" x14ac:dyDescent="0.2">
      <c r="A482" s="49">
        <v>39990</v>
      </c>
      <c r="B482" s="55" t="s">
        <v>1903</v>
      </c>
      <c r="C482" s="55" t="s">
        <v>1714</v>
      </c>
      <c r="D482" s="55" t="s">
        <v>89</v>
      </c>
      <c r="E482" s="59" t="s">
        <v>90</v>
      </c>
      <c r="F482" s="60">
        <v>39447</v>
      </c>
      <c r="G482" s="85">
        <v>2007</v>
      </c>
      <c r="H482" s="49" t="s">
        <v>1715</v>
      </c>
      <c r="I482" s="49" t="str">
        <f t="shared" si="21"/>
        <v>CO</v>
      </c>
      <c r="J482" s="49" t="str">
        <f t="shared" si="22"/>
        <v>WY</v>
      </c>
      <c r="K482" s="49" t="str">
        <f t="shared" si="23"/>
        <v>Mountain</v>
      </c>
      <c r="L482" s="49" t="str">
        <f>INDEX('State '!$A$1:$C$62,MATCH($I482,'State '!$B:$B,0),3)</f>
        <v>Mountain</v>
      </c>
      <c r="M482" s="49" t="str">
        <f>INDEX('State '!$A$1:$C$62,MATCH($J482,'State '!$B:$B,0),3)</f>
        <v>Mountain</v>
      </c>
      <c r="N482" s="49"/>
      <c r="O482" s="78">
        <v>160</v>
      </c>
      <c r="P482" s="53"/>
      <c r="Q482" s="53">
        <v>750</v>
      </c>
      <c r="R482" s="78"/>
      <c r="S482" s="83" t="s">
        <v>92</v>
      </c>
      <c r="T482" s="50" t="s">
        <v>93</v>
      </c>
      <c r="U482" s="57" t="s">
        <v>1716</v>
      </c>
      <c r="V482" s="49"/>
      <c r="W482" s="79"/>
      <c r="X482" s="79"/>
      <c r="Y482" s="79"/>
      <c r="Z482" s="25"/>
      <c r="AA482" s="25"/>
      <c r="AB482" s="25"/>
    </row>
    <row r="483" spans="1:28" ht="12.75" customHeight="1" x14ac:dyDescent="0.2">
      <c r="A483" s="49">
        <v>39990</v>
      </c>
      <c r="B483" s="46" t="s">
        <v>1904</v>
      </c>
      <c r="C483" s="46" t="s">
        <v>839</v>
      </c>
      <c r="D483" s="46" t="s">
        <v>89</v>
      </c>
      <c r="E483" s="46" t="s">
        <v>90</v>
      </c>
      <c r="F483" s="47">
        <v>39447</v>
      </c>
      <c r="G483" s="53">
        <v>2007</v>
      </c>
      <c r="H483" s="49" t="s">
        <v>1905</v>
      </c>
      <c r="I483" s="49" t="str">
        <f t="shared" si="21"/>
        <v>NM</v>
      </c>
      <c r="J483" s="49" t="str">
        <f t="shared" si="22"/>
        <v>CO</v>
      </c>
      <c r="K483" s="49" t="str">
        <f t="shared" si="23"/>
        <v>Mountain</v>
      </c>
      <c r="L483" s="49" t="str">
        <f>INDEX('State '!$A$1:$C$62,MATCH($I483,'State '!$B:$B,0),3)</f>
        <v>Mountain</v>
      </c>
      <c r="M483" s="49" t="str">
        <f>INDEX('State '!$A$1:$C$62,MATCH($J483,'State '!$B:$B,0),3)</f>
        <v>Mountain</v>
      </c>
      <c r="N483" s="49"/>
      <c r="O483" s="78">
        <v>58.1</v>
      </c>
      <c r="P483" s="78">
        <v>0.25</v>
      </c>
      <c r="Q483" s="78">
        <v>250</v>
      </c>
      <c r="R483" s="53" t="s">
        <v>1126</v>
      </c>
      <c r="S483" s="49" t="s">
        <v>92</v>
      </c>
      <c r="T483" s="49" t="s">
        <v>93</v>
      </c>
      <c r="U483" s="49" t="s">
        <v>1906</v>
      </c>
      <c r="V483" s="49"/>
      <c r="W483" s="79"/>
      <c r="X483" s="79"/>
      <c r="Y483" s="79"/>
      <c r="Z483" s="25"/>
      <c r="AA483" s="25"/>
      <c r="AB483" s="25"/>
    </row>
    <row r="484" spans="1:28" ht="12.75" customHeight="1" x14ac:dyDescent="0.2">
      <c r="A484" s="49">
        <v>39990</v>
      </c>
      <c r="B484" s="55" t="s">
        <v>1907</v>
      </c>
      <c r="C484" s="55" t="s">
        <v>1426</v>
      </c>
      <c r="D484" s="55" t="s">
        <v>101</v>
      </c>
      <c r="E484" s="59" t="s">
        <v>90</v>
      </c>
      <c r="F484" s="60">
        <v>39483</v>
      </c>
      <c r="G484" s="85">
        <v>2007</v>
      </c>
      <c r="H484" s="49" t="s">
        <v>217</v>
      </c>
      <c r="I484" s="49" t="str">
        <f t="shared" si="21"/>
        <v>TX</v>
      </c>
      <c r="J484" s="49" t="str">
        <f t="shared" si="22"/>
        <v>LA</v>
      </c>
      <c r="K484" s="49" t="str">
        <f t="shared" si="23"/>
        <v>South Central</v>
      </c>
      <c r="L484" s="49" t="str">
        <f>INDEX('State '!$A$1:$C$62,MATCH($I484,'State '!$B:$B,0),3)</f>
        <v>South Central</v>
      </c>
      <c r="M484" s="49" t="str">
        <f>INDEX('State '!$A$1:$C$62,MATCH($J484,'State '!$B:$B,0),3)</f>
        <v>South Central</v>
      </c>
      <c r="N484" s="49"/>
      <c r="O484" s="78">
        <v>425</v>
      </c>
      <c r="P484" s="53">
        <v>172</v>
      </c>
      <c r="Q484" s="53">
        <v>1237</v>
      </c>
      <c r="R484" s="78">
        <v>42</v>
      </c>
      <c r="S484" s="83" t="s">
        <v>92</v>
      </c>
      <c r="T484" s="50" t="s">
        <v>93</v>
      </c>
      <c r="U484" s="57" t="s">
        <v>1908</v>
      </c>
      <c r="V484" s="49"/>
      <c r="W484" s="79"/>
      <c r="X484" s="79"/>
      <c r="Y484" s="79"/>
      <c r="Z484" s="25"/>
      <c r="AA484" s="25"/>
      <c r="AB484" s="25"/>
    </row>
    <row r="485" spans="1:28" ht="12.75" customHeight="1" x14ac:dyDescent="0.2">
      <c r="A485" s="49">
        <v>39990</v>
      </c>
      <c r="B485" s="55" t="s">
        <v>1909</v>
      </c>
      <c r="C485" s="55" t="s">
        <v>1407</v>
      </c>
      <c r="D485" s="55" t="s">
        <v>89</v>
      </c>
      <c r="E485" s="59" t="s">
        <v>90</v>
      </c>
      <c r="F485" s="60">
        <v>39522</v>
      </c>
      <c r="G485" s="85">
        <v>2007</v>
      </c>
      <c r="H485" s="49" t="s">
        <v>1910</v>
      </c>
      <c r="I485" s="49" t="str">
        <f t="shared" si="21"/>
        <v>MX</v>
      </c>
      <c r="J485" s="49" t="str">
        <f t="shared" si="22"/>
        <v>AZ</v>
      </c>
      <c r="K485" s="49" t="str">
        <f t="shared" si="23"/>
        <v>Mexico, Mountain</v>
      </c>
      <c r="L485" s="49" t="str">
        <f>INDEX('State '!$A$1:$C$62,MATCH($I485,'State '!$B:$B,0),3)</f>
        <v>Mexico</v>
      </c>
      <c r="M485" s="49" t="str">
        <f>INDEX('State '!$A$1:$C$62,MATCH($J485,'State '!$B:$B,0),3)</f>
        <v>Mountain</v>
      </c>
      <c r="N485" s="49"/>
      <c r="O485" s="78">
        <v>4</v>
      </c>
      <c r="P485" s="53">
        <v>2</v>
      </c>
      <c r="Q485" s="53">
        <v>614</v>
      </c>
      <c r="R485" s="53" t="s">
        <v>1354</v>
      </c>
      <c r="S485" s="83" t="s">
        <v>92</v>
      </c>
      <c r="T485" s="50" t="s">
        <v>93</v>
      </c>
      <c r="U485" s="57" t="s">
        <v>1911</v>
      </c>
      <c r="V485" s="49"/>
      <c r="W485" s="79"/>
      <c r="X485" s="79"/>
      <c r="Y485" s="79"/>
      <c r="Z485" s="25"/>
      <c r="AA485" s="25"/>
      <c r="AB485" s="25"/>
    </row>
    <row r="486" spans="1:28" ht="12.75" customHeight="1" x14ac:dyDescent="0.2">
      <c r="A486" s="49">
        <v>39990</v>
      </c>
      <c r="B486" s="46" t="s">
        <v>1912</v>
      </c>
      <c r="C486" s="46" t="s">
        <v>814</v>
      </c>
      <c r="D486" s="46" t="s">
        <v>89</v>
      </c>
      <c r="E486" s="46" t="s">
        <v>90</v>
      </c>
      <c r="F486" s="47">
        <v>39462</v>
      </c>
      <c r="G486" s="53">
        <v>2008</v>
      </c>
      <c r="H486" s="49" t="s">
        <v>1913</v>
      </c>
      <c r="I486" s="49" t="str">
        <f t="shared" si="21"/>
        <v>UT</v>
      </c>
      <c r="J486" s="49" t="str">
        <f t="shared" si="22"/>
        <v>CO</v>
      </c>
      <c r="K486" s="49" t="str">
        <f t="shared" si="23"/>
        <v>Mountain</v>
      </c>
      <c r="L486" s="49" t="str">
        <f>INDEX('State '!$A$1:$C$62,MATCH($I486,'State '!$B:$B,0),3)</f>
        <v>Mountain</v>
      </c>
      <c r="M486" s="49" t="str">
        <f>INDEX('State '!$A$1:$C$62,MATCH($J486,'State '!$B:$B,0),3)</f>
        <v>Mountain</v>
      </c>
      <c r="N486" s="49"/>
      <c r="O486" s="78">
        <v>12</v>
      </c>
      <c r="P486" s="78"/>
      <c r="Q486" s="78">
        <v>75</v>
      </c>
      <c r="R486" s="53">
        <v>24</v>
      </c>
      <c r="S486" s="49" t="s">
        <v>92</v>
      </c>
      <c r="T486" s="49" t="s">
        <v>93</v>
      </c>
      <c r="U486" s="49" t="s">
        <v>144</v>
      </c>
      <c r="V486" s="49"/>
      <c r="W486" s="79"/>
      <c r="X486" s="79"/>
      <c r="Y486" s="79"/>
      <c r="Z486" s="25"/>
      <c r="AA486" s="25"/>
      <c r="AB486" s="25"/>
    </row>
    <row r="487" spans="1:28" ht="12.75" customHeight="1" x14ac:dyDescent="0.2">
      <c r="A487" s="49">
        <v>39990</v>
      </c>
      <c r="B487" s="46" t="s">
        <v>1914</v>
      </c>
      <c r="C487" s="46" t="s">
        <v>980</v>
      </c>
      <c r="D487" s="46" t="s">
        <v>89</v>
      </c>
      <c r="E487" s="46" t="s">
        <v>90</v>
      </c>
      <c r="F487" s="47">
        <v>39479</v>
      </c>
      <c r="G487" s="53">
        <v>2008</v>
      </c>
      <c r="H487" s="49" t="s">
        <v>170</v>
      </c>
      <c r="I487" s="49" t="str">
        <f t="shared" si="21"/>
        <v>LA</v>
      </c>
      <c r="J487" s="49" t="str">
        <f t="shared" si="22"/>
        <v>LA</v>
      </c>
      <c r="K487" s="49" t="str">
        <f t="shared" si="23"/>
        <v>South Central</v>
      </c>
      <c r="L487" s="49" t="str">
        <f>INDEX('State '!$A$1:$C$62,MATCH($I487,'State '!$B:$B,0),3)</f>
        <v>South Central</v>
      </c>
      <c r="M487" s="49" t="str">
        <f>INDEX('State '!$A$1:$C$62,MATCH($J487,'State '!$B:$B,0),3)</f>
        <v>South Central</v>
      </c>
      <c r="N487" s="49"/>
      <c r="O487" s="78">
        <v>20</v>
      </c>
      <c r="P487" s="78">
        <v>13.5</v>
      </c>
      <c r="Q487" s="78">
        <v>625</v>
      </c>
      <c r="R487" s="53">
        <v>36</v>
      </c>
      <c r="S487" s="49" t="s">
        <v>92</v>
      </c>
      <c r="T487" s="49" t="s">
        <v>93</v>
      </c>
      <c r="U487" s="49" t="s">
        <v>1872</v>
      </c>
      <c r="V487" s="49"/>
      <c r="W487" s="79"/>
      <c r="X487" s="79"/>
      <c r="Y487" s="79"/>
      <c r="Z487" s="25"/>
      <c r="AA487" s="25"/>
      <c r="AB487" s="25"/>
    </row>
    <row r="488" spans="1:28" ht="12.75" customHeight="1" x14ac:dyDescent="0.2">
      <c r="A488" s="49">
        <v>39990</v>
      </c>
      <c r="B488" s="55" t="s">
        <v>1915</v>
      </c>
      <c r="C488" s="55" t="s">
        <v>871</v>
      </c>
      <c r="D488" s="55" t="s">
        <v>89</v>
      </c>
      <c r="E488" s="59" t="s">
        <v>90</v>
      </c>
      <c r="F488" s="60">
        <v>39483</v>
      </c>
      <c r="G488" s="82">
        <v>2008</v>
      </c>
      <c r="H488" s="49" t="s">
        <v>443</v>
      </c>
      <c r="I488" s="49" t="str">
        <f t="shared" si="21"/>
        <v>WY</v>
      </c>
      <c r="J488" s="49" t="str">
        <f t="shared" si="22"/>
        <v>WY</v>
      </c>
      <c r="K488" s="49" t="str">
        <f t="shared" si="23"/>
        <v>Mountain</v>
      </c>
      <c r="L488" s="49" t="str">
        <f>INDEX('State '!$A$1:$C$62,MATCH($I488,'State '!$B:$B,0),3)</f>
        <v>Mountain</v>
      </c>
      <c r="M488" s="49" t="str">
        <f>INDEX('State '!$A$1:$C$62,MATCH($J488,'State '!$B:$B,0),3)</f>
        <v>Mountain</v>
      </c>
      <c r="N488" s="49"/>
      <c r="O488" s="78">
        <v>22.2</v>
      </c>
      <c r="P488" s="53"/>
      <c r="Q488" s="53">
        <v>150</v>
      </c>
      <c r="R488" s="78"/>
      <c r="S488" s="83" t="s">
        <v>92</v>
      </c>
      <c r="T488" s="50" t="s">
        <v>93</v>
      </c>
      <c r="U488" s="57" t="s">
        <v>1885</v>
      </c>
      <c r="V488" s="49"/>
      <c r="W488" s="79"/>
      <c r="X488" s="79"/>
      <c r="Y488" s="58" t="s">
        <v>1916</v>
      </c>
      <c r="Z488" s="25"/>
      <c r="AA488" s="25"/>
      <c r="AB488" s="25"/>
    </row>
    <row r="489" spans="1:28" ht="12.75" customHeight="1" x14ac:dyDescent="0.2">
      <c r="A489" s="49">
        <v>39990</v>
      </c>
      <c r="B489" s="55" t="s">
        <v>1917</v>
      </c>
      <c r="C489" s="55" t="s">
        <v>282</v>
      </c>
      <c r="D489" s="55" t="s">
        <v>89</v>
      </c>
      <c r="E489" s="59" t="s">
        <v>90</v>
      </c>
      <c r="F489" s="60">
        <v>39486</v>
      </c>
      <c r="G489" s="85">
        <v>2008</v>
      </c>
      <c r="H489" s="49" t="s">
        <v>713</v>
      </c>
      <c r="I489" s="49" t="str">
        <f t="shared" si="21"/>
        <v>NY</v>
      </c>
      <c r="J489" s="49" t="str">
        <f t="shared" si="22"/>
        <v>NY</v>
      </c>
      <c r="K489" s="49" t="str">
        <f t="shared" si="23"/>
        <v>Northeast</v>
      </c>
      <c r="L489" s="49" t="str">
        <f>INDEX('State '!$A$1:$C$62,MATCH($I489,'State '!$B:$B,0),3)</f>
        <v>Northeast</v>
      </c>
      <c r="M489" s="49" t="str">
        <f>INDEX('State '!$A$1:$C$62,MATCH($J489,'State '!$B:$B,0),3)</f>
        <v>Northeast</v>
      </c>
      <c r="N489" s="49"/>
      <c r="O489" s="78"/>
      <c r="P489" s="53">
        <v>8.8000000000000007</v>
      </c>
      <c r="Q489" s="53"/>
      <c r="R489" s="78">
        <v>30</v>
      </c>
      <c r="S489" s="83" t="s">
        <v>92</v>
      </c>
      <c r="T489" s="50" t="s">
        <v>93</v>
      </c>
      <c r="U489" s="57" t="s">
        <v>1918</v>
      </c>
      <c r="V489" s="49"/>
      <c r="W489" s="79"/>
      <c r="X489" s="79"/>
      <c r="Y489" s="79"/>
      <c r="Z489" s="25"/>
      <c r="AA489" s="25"/>
      <c r="AB489" s="25"/>
    </row>
    <row r="490" spans="1:28" ht="12.75" customHeight="1" x14ac:dyDescent="0.2">
      <c r="A490" s="49">
        <v>39990</v>
      </c>
      <c r="B490" s="46" t="s">
        <v>1919</v>
      </c>
      <c r="C490" s="46" t="s">
        <v>452</v>
      </c>
      <c r="D490" s="46" t="s">
        <v>89</v>
      </c>
      <c r="E490" s="46" t="s">
        <v>90</v>
      </c>
      <c r="F490" s="47">
        <v>39492</v>
      </c>
      <c r="G490" s="48">
        <v>2008</v>
      </c>
      <c r="H490" s="49" t="s">
        <v>217</v>
      </c>
      <c r="I490" s="49" t="str">
        <f t="shared" si="21"/>
        <v>TX</v>
      </c>
      <c r="J490" s="49" t="str">
        <f t="shared" si="22"/>
        <v>LA</v>
      </c>
      <c r="K490" s="49" t="str">
        <f t="shared" si="23"/>
        <v>South Central</v>
      </c>
      <c r="L490" s="49" t="str">
        <f>INDEX('State '!$A$1:$C$62,MATCH($I490,'State '!$B:$B,0),3)</f>
        <v>South Central</v>
      </c>
      <c r="M490" s="49" t="str">
        <f>INDEX('State '!$A$1:$C$62,MATCH($J490,'State '!$B:$B,0),3)</f>
        <v>South Central</v>
      </c>
      <c r="N490" s="49"/>
      <c r="O490" s="78">
        <v>69</v>
      </c>
      <c r="P490" s="78">
        <v>4.5</v>
      </c>
      <c r="Q490" s="78">
        <v>200</v>
      </c>
      <c r="R490" s="53">
        <v>36</v>
      </c>
      <c r="S490" s="49" t="s">
        <v>92</v>
      </c>
      <c r="T490" s="49" t="s">
        <v>93</v>
      </c>
      <c r="U490" s="49" t="s">
        <v>1920</v>
      </c>
      <c r="V490" s="49"/>
      <c r="W490" s="79"/>
      <c r="X490" s="79"/>
      <c r="Y490" s="79"/>
      <c r="Z490" s="25"/>
      <c r="AA490" s="25"/>
      <c r="AB490" s="25"/>
    </row>
    <row r="491" spans="1:28" ht="12.75" customHeight="1" x14ac:dyDescent="0.2">
      <c r="A491" s="49">
        <v>39990</v>
      </c>
      <c r="B491" s="46" t="s">
        <v>1921</v>
      </c>
      <c r="C491" s="46" t="s">
        <v>963</v>
      </c>
      <c r="D491" s="46" t="s">
        <v>89</v>
      </c>
      <c r="E491" s="46" t="s">
        <v>90</v>
      </c>
      <c r="F491" s="47">
        <v>39493</v>
      </c>
      <c r="G491" s="48">
        <v>2008</v>
      </c>
      <c r="H491" s="49" t="s">
        <v>443</v>
      </c>
      <c r="I491" s="49" t="str">
        <f t="shared" si="21"/>
        <v>WY</v>
      </c>
      <c r="J491" s="49" t="str">
        <f t="shared" si="22"/>
        <v>WY</v>
      </c>
      <c r="K491" s="49" t="str">
        <f t="shared" si="23"/>
        <v>Mountain</v>
      </c>
      <c r="L491" s="49" t="str">
        <f>INDEX('State '!$A$1:$C$62,MATCH($I491,'State '!$B:$B,0),3)</f>
        <v>Mountain</v>
      </c>
      <c r="M491" s="49" t="str">
        <f>INDEX('State '!$A$1:$C$62,MATCH($J491,'State '!$B:$B,0),3)</f>
        <v>Mountain</v>
      </c>
      <c r="N491" s="49"/>
      <c r="O491" s="78">
        <v>3.86</v>
      </c>
      <c r="P491" s="78"/>
      <c r="Q491" s="78">
        <v>45</v>
      </c>
      <c r="R491" s="53"/>
      <c r="S491" s="49" t="s">
        <v>92</v>
      </c>
      <c r="T491" s="49" t="s">
        <v>93</v>
      </c>
      <c r="U491" s="49" t="s">
        <v>1922</v>
      </c>
      <c r="V491" s="49"/>
      <c r="W491" s="79"/>
      <c r="X491" s="79"/>
      <c r="Y491" s="79"/>
      <c r="Z491" s="25"/>
      <c r="AA491" s="25"/>
      <c r="AB491" s="25"/>
    </row>
    <row r="492" spans="1:28" ht="12.75" customHeight="1" x14ac:dyDescent="0.2">
      <c r="A492" s="49">
        <v>39990</v>
      </c>
      <c r="B492" s="55" t="s">
        <v>1923</v>
      </c>
      <c r="C492" s="55" t="s">
        <v>1426</v>
      </c>
      <c r="D492" s="55" t="s">
        <v>89</v>
      </c>
      <c r="E492" s="59" t="s">
        <v>90</v>
      </c>
      <c r="F492" s="60">
        <v>39508</v>
      </c>
      <c r="G492" s="85">
        <v>2008</v>
      </c>
      <c r="H492" s="49" t="s">
        <v>1427</v>
      </c>
      <c r="I492" s="49" t="str">
        <f t="shared" si="21"/>
        <v>AR</v>
      </c>
      <c r="J492" s="49" t="str">
        <f t="shared" si="22"/>
        <v>AR</v>
      </c>
      <c r="K492" s="49" t="str">
        <f t="shared" si="23"/>
        <v>South Central</v>
      </c>
      <c r="L492" s="49" t="str">
        <f>INDEX('State '!$A$1:$C$62,MATCH($I492,'State '!$B:$B,0),3)</f>
        <v>South Central</v>
      </c>
      <c r="M492" s="49" t="str">
        <f>INDEX('State '!$A$1:$C$62,MATCH($J492,'State '!$B:$B,0),3)</f>
        <v>South Central</v>
      </c>
      <c r="N492" s="49"/>
      <c r="O492" s="78">
        <v>17.7</v>
      </c>
      <c r="P492" s="53">
        <v>25</v>
      </c>
      <c r="Q492" s="53"/>
      <c r="R492" s="78">
        <v>24</v>
      </c>
      <c r="S492" s="83" t="s">
        <v>92</v>
      </c>
      <c r="T492" s="50" t="s">
        <v>93</v>
      </c>
      <c r="U492" s="57" t="s">
        <v>1924</v>
      </c>
      <c r="V492" s="49"/>
      <c r="W492" s="79"/>
      <c r="X492" s="79"/>
      <c r="Y492" s="79"/>
      <c r="Z492" s="25"/>
      <c r="AA492" s="25"/>
      <c r="AB492" s="25"/>
    </row>
    <row r="493" spans="1:28" ht="12.75" customHeight="1" x14ac:dyDescent="0.2">
      <c r="A493" s="49">
        <v>39990</v>
      </c>
      <c r="B493" s="55" t="s">
        <v>1925</v>
      </c>
      <c r="C493" s="46" t="s">
        <v>277</v>
      </c>
      <c r="D493" s="55" t="s">
        <v>89</v>
      </c>
      <c r="E493" s="59" t="s">
        <v>90</v>
      </c>
      <c r="F493" s="60">
        <v>39522</v>
      </c>
      <c r="G493" s="85">
        <v>2008</v>
      </c>
      <c r="H493" s="49" t="s">
        <v>170</v>
      </c>
      <c r="I493" s="49" t="str">
        <f t="shared" si="21"/>
        <v>LA</v>
      </c>
      <c r="J493" s="49" t="str">
        <f t="shared" si="22"/>
        <v>LA</v>
      </c>
      <c r="K493" s="49" t="str">
        <f t="shared" si="23"/>
        <v>South Central</v>
      </c>
      <c r="L493" s="49" t="str">
        <f>INDEX('State '!$A$1:$C$62,MATCH($I493,'State '!$B:$B,0),3)</f>
        <v>South Central</v>
      </c>
      <c r="M493" s="49" t="str">
        <f>INDEX('State '!$A$1:$C$62,MATCH($J493,'State '!$B:$B,0),3)</f>
        <v>South Central</v>
      </c>
      <c r="N493" s="49"/>
      <c r="O493" s="78">
        <v>25</v>
      </c>
      <c r="P493" s="53"/>
      <c r="Q493" s="53">
        <v>230</v>
      </c>
      <c r="R493" s="78"/>
      <c r="S493" s="83" t="s">
        <v>92</v>
      </c>
      <c r="T493" s="50" t="s">
        <v>93</v>
      </c>
      <c r="U493" s="57" t="s">
        <v>144</v>
      </c>
      <c r="V493" s="49"/>
      <c r="W493" s="50"/>
      <c r="X493" s="79"/>
      <c r="Y493" s="79"/>
      <c r="Z493" s="25"/>
      <c r="AA493" s="25"/>
      <c r="AB493" s="25"/>
    </row>
    <row r="494" spans="1:28" ht="12.75" customHeight="1" x14ac:dyDescent="0.2">
      <c r="A494" s="49">
        <v>39990</v>
      </c>
      <c r="B494" s="46" t="s">
        <v>1926</v>
      </c>
      <c r="C494" s="46" t="s">
        <v>277</v>
      </c>
      <c r="D494" s="46" t="s">
        <v>89</v>
      </c>
      <c r="E494" s="46" t="s">
        <v>90</v>
      </c>
      <c r="F494" s="47">
        <v>39527</v>
      </c>
      <c r="G494" s="48">
        <v>2008</v>
      </c>
      <c r="H494" s="49" t="s">
        <v>170</v>
      </c>
      <c r="I494" s="49" t="str">
        <f t="shared" si="21"/>
        <v>LA</v>
      </c>
      <c r="J494" s="49" t="str">
        <f t="shared" si="22"/>
        <v>LA</v>
      </c>
      <c r="K494" s="49" t="str">
        <f t="shared" si="23"/>
        <v>South Central</v>
      </c>
      <c r="L494" s="49" t="str">
        <f>INDEX('State '!$A$1:$C$62,MATCH($I494,'State '!$B:$B,0),3)</f>
        <v>South Central</v>
      </c>
      <c r="M494" s="49" t="str">
        <f>INDEX('State '!$A$1:$C$62,MATCH($J494,'State '!$B:$B,0),3)</f>
        <v>South Central</v>
      </c>
      <c r="N494" s="49"/>
      <c r="O494" s="78">
        <v>17.5</v>
      </c>
      <c r="P494" s="78"/>
      <c r="Q494" s="78">
        <v>180</v>
      </c>
      <c r="R494" s="53"/>
      <c r="S494" s="49" t="s">
        <v>92</v>
      </c>
      <c r="T494" s="49" t="s">
        <v>93</v>
      </c>
      <c r="U494" s="49" t="s">
        <v>1927</v>
      </c>
      <c r="V494" s="49"/>
      <c r="W494" s="79"/>
      <c r="X494" s="79"/>
      <c r="Y494" s="79"/>
      <c r="Z494" s="25"/>
      <c r="AA494" s="25"/>
      <c r="AB494" s="25"/>
    </row>
    <row r="495" spans="1:28" ht="12.75" customHeight="1" x14ac:dyDescent="0.2">
      <c r="A495" s="49">
        <v>39990</v>
      </c>
      <c r="B495" s="55" t="s">
        <v>1928</v>
      </c>
      <c r="C495" s="55" t="s">
        <v>1929</v>
      </c>
      <c r="D495" s="55" t="s">
        <v>101</v>
      </c>
      <c r="E495" s="59" t="s">
        <v>90</v>
      </c>
      <c r="F495" s="60">
        <v>39539</v>
      </c>
      <c r="G495" s="85">
        <v>2008</v>
      </c>
      <c r="H495" s="49" t="s">
        <v>179</v>
      </c>
      <c r="I495" s="49" t="str">
        <f t="shared" si="21"/>
        <v>KY</v>
      </c>
      <c r="J495" s="49" t="str">
        <f t="shared" si="22"/>
        <v>KY</v>
      </c>
      <c r="K495" s="49" t="str">
        <f t="shared" si="23"/>
        <v>Midwest</v>
      </c>
      <c r="L495" s="49" t="str">
        <f>INDEX('State '!$A$1:$C$62,MATCH($I495,'State '!$B:$B,0),3)</f>
        <v>Midwest</v>
      </c>
      <c r="M495" s="49" t="str">
        <f>INDEX('State '!$A$1:$C$62,MATCH($J495,'State '!$B:$B,0),3)</f>
        <v>Midwest</v>
      </c>
      <c r="N495" s="49"/>
      <c r="O495" s="78">
        <v>60</v>
      </c>
      <c r="P495" s="53">
        <v>68</v>
      </c>
      <c r="Q495" s="53">
        <v>70</v>
      </c>
      <c r="R495" s="78">
        <v>20</v>
      </c>
      <c r="S495" s="83" t="s">
        <v>92</v>
      </c>
      <c r="T495" s="50" t="s">
        <v>93</v>
      </c>
      <c r="U495" s="57" t="s">
        <v>1930</v>
      </c>
      <c r="V495" s="49"/>
      <c r="W495" s="79"/>
      <c r="X495" s="79"/>
      <c r="Y495" s="79"/>
      <c r="Z495" s="25"/>
      <c r="AA495" s="25"/>
      <c r="AB495" s="25"/>
    </row>
    <row r="496" spans="1:28" ht="12.75" customHeight="1" x14ac:dyDescent="0.2">
      <c r="A496" s="49">
        <v>39990</v>
      </c>
      <c r="B496" s="55" t="s">
        <v>1931</v>
      </c>
      <c r="C496" s="55" t="s">
        <v>1929</v>
      </c>
      <c r="D496" s="55" t="s">
        <v>161</v>
      </c>
      <c r="E496" s="46" t="s">
        <v>90</v>
      </c>
      <c r="F496" s="47">
        <v>39539</v>
      </c>
      <c r="G496" s="48">
        <v>2008</v>
      </c>
      <c r="H496" s="49" t="s">
        <v>179</v>
      </c>
      <c r="I496" s="49" t="str">
        <f t="shared" si="21"/>
        <v>KY</v>
      </c>
      <c r="J496" s="49" t="str">
        <f t="shared" si="22"/>
        <v>KY</v>
      </c>
      <c r="K496" s="49" t="str">
        <f t="shared" si="23"/>
        <v>Midwest</v>
      </c>
      <c r="L496" s="49" t="str">
        <f>INDEX('State '!$A$1:$C$62,MATCH($I496,'State '!$B:$B,0),3)</f>
        <v>Midwest</v>
      </c>
      <c r="M496" s="49" t="str">
        <f>INDEX('State '!$A$1:$C$62,MATCH($J496,'State '!$B:$B,0),3)</f>
        <v>Midwest</v>
      </c>
      <c r="N496" s="49"/>
      <c r="O496" s="78">
        <v>20</v>
      </c>
      <c r="P496" s="78"/>
      <c r="Q496" s="53">
        <v>60</v>
      </c>
      <c r="R496" s="53">
        <v>20</v>
      </c>
      <c r="S496" s="49" t="s">
        <v>92</v>
      </c>
      <c r="T496" s="49" t="s">
        <v>93</v>
      </c>
      <c r="U496" s="49" t="s">
        <v>1930</v>
      </c>
      <c r="V496" s="49"/>
      <c r="W496" s="79"/>
      <c r="X496" s="79"/>
      <c r="Y496" s="79"/>
      <c r="Z496" s="25"/>
      <c r="AA496" s="25"/>
      <c r="AB496" s="25"/>
    </row>
    <row r="497" spans="1:28" ht="12.75" customHeight="1" x14ac:dyDescent="0.2">
      <c r="A497" s="49">
        <v>39990</v>
      </c>
      <c r="B497" s="55" t="s">
        <v>1932</v>
      </c>
      <c r="C497" s="55" t="s">
        <v>1933</v>
      </c>
      <c r="D497" s="55" t="s">
        <v>89</v>
      </c>
      <c r="E497" s="59" t="s">
        <v>90</v>
      </c>
      <c r="F497" s="60">
        <v>39539</v>
      </c>
      <c r="G497" s="85">
        <v>2008</v>
      </c>
      <c r="H497" s="49" t="s">
        <v>121</v>
      </c>
      <c r="I497" s="49" t="str">
        <f t="shared" si="21"/>
        <v>TX</v>
      </c>
      <c r="J497" s="49" t="str">
        <f t="shared" si="22"/>
        <v>TX</v>
      </c>
      <c r="K497" s="49" t="str">
        <f t="shared" si="23"/>
        <v>South Central</v>
      </c>
      <c r="L497" s="49" t="str">
        <f>INDEX('State '!$A$1:$C$62,MATCH($I497,'State '!$B:$B,0),3)</f>
        <v>South Central</v>
      </c>
      <c r="M497" s="49" t="str">
        <f>INDEX('State '!$A$1:$C$62,MATCH($J497,'State '!$B:$B,0),3)</f>
        <v>South Central</v>
      </c>
      <c r="N497" s="49"/>
      <c r="O497" s="78">
        <v>56</v>
      </c>
      <c r="P497" s="53">
        <v>30</v>
      </c>
      <c r="Q497" s="53">
        <v>2600</v>
      </c>
      <c r="R497" s="78">
        <v>42</v>
      </c>
      <c r="S497" s="83" t="s">
        <v>105</v>
      </c>
      <c r="T497" s="50" t="s">
        <v>786</v>
      </c>
      <c r="U497" s="57" t="s">
        <v>144</v>
      </c>
      <c r="V497" s="49"/>
      <c r="W497" s="79"/>
      <c r="X497" s="79"/>
      <c r="Y497" s="79"/>
      <c r="Z497" s="25"/>
      <c r="AA497" s="25"/>
      <c r="AB497" s="25"/>
    </row>
    <row r="498" spans="1:28" ht="12.75" customHeight="1" x14ac:dyDescent="0.2">
      <c r="A498" s="49">
        <v>39990</v>
      </c>
      <c r="B498" s="46" t="s">
        <v>1934</v>
      </c>
      <c r="C498" s="46" t="s">
        <v>1933</v>
      </c>
      <c r="D498" s="46" t="s">
        <v>89</v>
      </c>
      <c r="E498" s="46" t="s">
        <v>90</v>
      </c>
      <c r="F498" s="47">
        <v>39539</v>
      </c>
      <c r="G498" s="48">
        <v>2008</v>
      </c>
      <c r="H498" s="49" t="s">
        <v>121</v>
      </c>
      <c r="I498" s="49" t="str">
        <f t="shared" si="21"/>
        <v>TX</v>
      </c>
      <c r="J498" s="49" t="str">
        <f t="shared" si="22"/>
        <v>TX</v>
      </c>
      <c r="K498" s="49" t="str">
        <f t="shared" si="23"/>
        <v>South Central</v>
      </c>
      <c r="L498" s="49" t="str">
        <f>INDEX('State '!$A$1:$C$62,MATCH($I498,'State '!$B:$B,0),3)</f>
        <v>South Central</v>
      </c>
      <c r="M498" s="49" t="str">
        <f>INDEX('State '!$A$1:$C$62,MATCH($J498,'State '!$B:$B,0),3)</f>
        <v>South Central</v>
      </c>
      <c r="N498" s="49"/>
      <c r="O498" s="78">
        <v>18</v>
      </c>
      <c r="P498" s="78">
        <v>9.8000000000000007</v>
      </c>
      <c r="Q498" s="78">
        <v>1750</v>
      </c>
      <c r="R498" s="53">
        <v>42</v>
      </c>
      <c r="S498" s="49" t="s">
        <v>92</v>
      </c>
      <c r="T498" s="49" t="s">
        <v>93</v>
      </c>
      <c r="U498" s="49" t="s">
        <v>1935</v>
      </c>
      <c r="V498" s="49"/>
      <c r="W498" s="79"/>
      <c r="X498" s="79"/>
      <c r="Y498" s="79"/>
      <c r="Z498" s="25"/>
      <c r="AA498" s="25"/>
      <c r="AB498" s="25"/>
    </row>
    <row r="499" spans="1:28" ht="12.75" customHeight="1" x14ac:dyDescent="0.2">
      <c r="A499" s="49">
        <v>39990</v>
      </c>
      <c r="B499" s="46" t="s">
        <v>1936</v>
      </c>
      <c r="C499" s="46" t="s">
        <v>920</v>
      </c>
      <c r="D499" s="46" t="s">
        <v>89</v>
      </c>
      <c r="E499" s="46" t="s">
        <v>90</v>
      </c>
      <c r="F499" s="47">
        <v>39539</v>
      </c>
      <c r="G499" s="53">
        <v>2008</v>
      </c>
      <c r="H499" s="49" t="s">
        <v>244</v>
      </c>
      <c r="I499" s="49" t="str">
        <f t="shared" si="21"/>
        <v>GA</v>
      </c>
      <c r="J499" s="49" t="str">
        <f t="shared" si="22"/>
        <v>GA</v>
      </c>
      <c r="K499" s="49" t="str">
        <f t="shared" si="23"/>
        <v>Southeast</v>
      </c>
      <c r="L499" s="49" t="str">
        <f>INDEX('State '!$A$1:$C$62,MATCH($I499,'State '!$B:$B,0),3)</f>
        <v>Southeast</v>
      </c>
      <c r="M499" s="49" t="str">
        <f>INDEX('State '!$A$1:$C$62,MATCH($J499,'State '!$B:$B,0),3)</f>
        <v>Southeast</v>
      </c>
      <c r="N499" s="49"/>
      <c r="O499" s="78">
        <v>21</v>
      </c>
      <c r="P499" s="78"/>
      <c r="Q499" s="78">
        <v>100</v>
      </c>
      <c r="R499" s="53"/>
      <c r="S499" s="49" t="s">
        <v>92</v>
      </c>
      <c r="T499" s="49" t="s">
        <v>93</v>
      </c>
      <c r="U499" s="49" t="s">
        <v>1828</v>
      </c>
      <c r="V499" s="49"/>
      <c r="W499" s="79"/>
      <c r="X499" s="79"/>
      <c r="Y499" s="79"/>
      <c r="Z499" s="25"/>
      <c r="AA499" s="25"/>
      <c r="AB499" s="25"/>
    </row>
    <row r="500" spans="1:28" ht="12.75" customHeight="1" x14ac:dyDescent="0.2">
      <c r="A500" s="49">
        <v>39990</v>
      </c>
      <c r="B500" s="46" t="s">
        <v>1937</v>
      </c>
      <c r="C500" s="46" t="s">
        <v>1224</v>
      </c>
      <c r="D500" s="46" t="s">
        <v>161</v>
      </c>
      <c r="E500" s="46" t="s">
        <v>90</v>
      </c>
      <c r="F500" s="47">
        <v>39539</v>
      </c>
      <c r="G500" s="53">
        <v>2008</v>
      </c>
      <c r="H500" s="49" t="s">
        <v>966</v>
      </c>
      <c r="I500" s="49" t="str">
        <f t="shared" si="21"/>
        <v>NV</v>
      </c>
      <c r="J500" s="49" t="str">
        <f t="shared" si="22"/>
        <v>CA</v>
      </c>
      <c r="K500" s="49" t="str">
        <f t="shared" si="23"/>
        <v>Mountain, Pacific</v>
      </c>
      <c r="L500" s="49" t="str">
        <f>INDEX('State '!$A$1:$C$62,MATCH($I500,'State '!$B:$B,0),3)</f>
        <v>Mountain</v>
      </c>
      <c r="M500" s="49" t="str">
        <f>INDEX('State '!$A$1:$C$62,MATCH($J500,'State '!$B:$B,0),3)</f>
        <v>Pacific</v>
      </c>
      <c r="N500" s="49"/>
      <c r="O500" s="78">
        <v>17.420000000000002</v>
      </c>
      <c r="P500" s="78">
        <v>0.2</v>
      </c>
      <c r="Q500" s="78">
        <v>40</v>
      </c>
      <c r="R500" s="53"/>
      <c r="S500" s="49" t="s">
        <v>92</v>
      </c>
      <c r="T500" s="49" t="s">
        <v>93</v>
      </c>
      <c r="U500" s="49" t="s">
        <v>1938</v>
      </c>
      <c r="V500" s="49"/>
      <c r="W500" s="79"/>
      <c r="X500" s="79"/>
      <c r="Y500" s="79"/>
      <c r="Z500" s="25"/>
      <c r="AA500" s="25"/>
      <c r="AB500" s="25"/>
    </row>
    <row r="501" spans="1:28" ht="12.75" customHeight="1" x14ac:dyDescent="0.2">
      <c r="A501" s="49">
        <v>39990</v>
      </c>
      <c r="B501" s="46" t="s">
        <v>1939</v>
      </c>
      <c r="C501" s="46" t="s">
        <v>1806</v>
      </c>
      <c r="D501" s="46" t="s">
        <v>89</v>
      </c>
      <c r="E501" s="46" t="s">
        <v>90</v>
      </c>
      <c r="F501" s="47">
        <v>39539</v>
      </c>
      <c r="G501" s="53">
        <v>2008</v>
      </c>
      <c r="H501" s="49" t="s">
        <v>1084</v>
      </c>
      <c r="I501" s="49" t="str">
        <f t="shared" si="21"/>
        <v>IN</v>
      </c>
      <c r="J501" s="49" t="str">
        <f t="shared" si="22"/>
        <v>OH</v>
      </c>
      <c r="K501" s="49" t="str">
        <f t="shared" si="23"/>
        <v>Midwest, Northeast</v>
      </c>
      <c r="L501" s="49" t="str">
        <f>INDEX('State '!$A$1:$C$62,MATCH($I501,'State '!$B:$B,0),3)</f>
        <v>Midwest</v>
      </c>
      <c r="M501" s="49" t="str">
        <f>INDEX('State '!$A$1:$C$62,MATCH($J501,'State '!$B:$B,0),3)</f>
        <v>Northeast</v>
      </c>
      <c r="N501" s="49"/>
      <c r="O501" s="78">
        <v>55.8</v>
      </c>
      <c r="P501" s="78">
        <v>31</v>
      </c>
      <c r="Q501" s="78">
        <v>500</v>
      </c>
      <c r="R501" s="53">
        <v>30</v>
      </c>
      <c r="S501" s="49" t="s">
        <v>92</v>
      </c>
      <c r="T501" s="49" t="s">
        <v>93</v>
      </c>
      <c r="U501" s="49" t="s">
        <v>1940</v>
      </c>
      <c r="V501" s="49"/>
      <c r="W501" s="79"/>
      <c r="X501" s="79"/>
      <c r="Y501" s="79"/>
      <c r="Z501" s="25"/>
      <c r="AA501" s="25"/>
      <c r="AB501" s="25"/>
    </row>
    <row r="502" spans="1:28" ht="12.75" customHeight="1" x14ac:dyDescent="0.2">
      <c r="A502" s="49">
        <v>39990</v>
      </c>
      <c r="B502" s="55" t="s">
        <v>1941</v>
      </c>
      <c r="C502" s="55" t="s">
        <v>1942</v>
      </c>
      <c r="D502" s="55" t="s">
        <v>161</v>
      </c>
      <c r="E502" s="59" t="s">
        <v>90</v>
      </c>
      <c r="F502" s="60">
        <v>39553</v>
      </c>
      <c r="G502" s="85">
        <v>2008</v>
      </c>
      <c r="H502" s="49" t="s">
        <v>809</v>
      </c>
      <c r="I502" s="49" t="str">
        <f t="shared" si="21"/>
        <v>MN</v>
      </c>
      <c r="J502" s="49" t="str">
        <f t="shared" si="22"/>
        <v>MN</v>
      </c>
      <c r="K502" s="49" t="str">
        <f t="shared" si="23"/>
        <v>Midwest</v>
      </c>
      <c r="L502" s="49" t="str">
        <f>INDEX('State '!$A$1:$C$62,MATCH($I502,'State '!$B:$B,0),3)</f>
        <v>Midwest</v>
      </c>
      <c r="M502" s="49" t="str">
        <f>INDEX('State '!$A$1:$C$62,MATCH($J502,'State '!$B:$B,0),3)</f>
        <v>Midwest</v>
      </c>
      <c r="N502" s="49"/>
      <c r="O502" s="78">
        <v>7.2</v>
      </c>
      <c r="P502" s="53">
        <v>13</v>
      </c>
      <c r="Q502" s="53">
        <v>91.2</v>
      </c>
      <c r="R502" s="78">
        <v>16</v>
      </c>
      <c r="S502" s="83" t="s">
        <v>105</v>
      </c>
      <c r="T502" s="50" t="s">
        <v>786</v>
      </c>
      <c r="U502" s="57" t="s">
        <v>144</v>
      </c>
      <c r="V502" s="49"/>
      <c r="W502" s="79"/>
      <c r="X502" s="79"/>
      <c r="Y502" s="79"/>
      <c r="Z502" s="25"/>
      <c r="AA502" s="25"/>
      <c r="AB502" s="25"/>
    </row>
    <row r="503" spans="1:28" ht="12.75" customHeight="1" x14ac:dyDescent="0.2">
      <c r="A503" s="49">
        <v>39990</v>
      </c>
      <c r="B503" s="55" t="s">
        <v>1943</v>
      </c>
      <c r="C503" s="55" t="s">
        <v>1656</v>
      </c>
      <c r="D503" s="55" t="s">
        <v>89</v>
      </c>
      <c r="E503" s="59" t="s">
        <v>90</v>
      </c>
      <c r="F503" s="60">
        <v>39553</v>
      </c>
      <c r="G503" s="85">
        <v>2008</v>
      </c>
      <c r="H503" s="49" t="s">
        <v>121</v>
      </c>
      <c r="I503" s="49" t="str">
        <f t="shared" si="21"/>
        <v>TX</v>
      </c>
      <c r="J503" s="49" t="str">
        <f t="shared" si="22"/>
        <v>TX</v>
      </c>
      <c r="K503" s="49" t="str">
        <f t="shared" si="23"/>
        <v>South Central</v>
      </c>
      <c r="L503" s="49" t="str">
        <f>INDEX('State '!$A$1:$C$62,MATCH($I503,'State '!$B:$B,0),3)</f>
        <v>South Central</v>
      </c>
      <c r="M503" s="49" t="str">
        <f>INDEX('State '!$A$1:$C$62,MATCH($J503,'State '!$B:$B,0),3)</f>
        <v>South Central</v>
      </c>
      <c r="N503" s="49"/>
      <c r="O503" s="78">
        <v>465</v>
      </c>
      <c r="P503" s="53">
        <v>190</v>
      </c>
      <c r="Q503" s="53">
        <v>700</v>
      </c>
      <c r="R503" s="78">
        <v>36</v>
      </c>
      <c r="S503" s="83" t="s">
        <v>105</v>
      </c>
      <c r="T503" s="50" t="s">
        <v>786</v>
      </c>
      <c r="U503" s="57" t="s">
        <v>144</v>
      </c>
      <c r="V503" s="49"/>
      <c r="W503" s="79"/>
      <c r="X503" s="79"/>
      <c r="Y503" s="79"/>
      <c r="Z503" s="25"/>
      <c r="AA503" s="25"/>
      <c r="AB503" s="25"/>
    </row>
    <row r="504" spans="1:28" ht="25.5" customHeight="1" x14ac:dyDescent="0.2">
      <c r="A504" s="49">
        <v>39990</v>
      </c>
      <c r="B504" s="55" t="s">
        <v>1944</v>
      </c>
      <c r="C504" s="55" t="s">
        <v>1714</v>
      </c>
      <c r="D504" s="55" t="s">
        <v>101</v>
      </c>
      <c r="E504" s="59" t="s">
        <v>90</v>
      </c>
      <c r="F504" s="60">
        <v>39553</v>
      </c>
      <c r="G504" s="85">
        <v>2008</v>
      </c>
      <c r="H504" s="49" t="s">
        <v>1945</v>
      </c>
      <c r="I504" s="49" t="str">
        <f t="shared" si="21"/>
        <v>CO</v>
      </c>
      <c r="J504" s="49" t="str">
        <f t="shared" si="22"/>
        <v>MO</v>
      </c>
      <c r="K504" s="49" t="str">
        <f t="shared" si="23"/>
        <v>Mountain, South Central, Midwest</v>
      </c>
      <c r="L504" s="49" t="str">
        <f>INDEX('State '!$A$1:$C$62,MATCH($I504,'State '!$B:$B,0),3)</f>
        <v>Mountain</v>
      </c>
      <c r="M504" s="49" t="str">
        <f>INDEX('State '!$A$1:$C$62,MATCH($J504,'State '!$B:$B,0),3)</f>
        <v>Midwest</v>
      </c>
      <c r="N504" s="49" t="s">
        <v>697</v>
      </c>
      <c r="O504" s="78">
        <v>1930</v>
      </c>
      <c r="P504" s="53">
        <v>718</v>
      </c>
      <c r="Q504" s="53">
        <v>1500</v>
      </c>
      <c r="R504" s="53" t="s">
        <v>1689</v>
      </c>
      <c r="S504" s="83" t="s">
        <v>92</v>
      </c>
      <c r="T504" s="50" t="s">
        <v>93</v>
      </c>
      <c r="U504" s="57" t="s">
        <v>1946</v>
      </c>
      <c r="V504" s="49"/>
      <c r="W504" s="79"/>
      <c r="X504" s="79"/>
      <c r="Y504" s="79"/>
      <c r="Z504" s="25"/>
      <c r="AA504" s="25"/>
      <c r="AB504" s="25"/>
    </row>
    <row r="505" spans="1:28" ht="12.75" customHeight="1" x14ac:dyDescent="0.2">
      <c r="A505" s="49">
        <v>39990</v>
      </c>
      <c r="B505" s="46" t="s">
        <v>1947</v>
      </c>
      <c r="C505" s="46" t="s">
        <v>1251</v>
      </c>
      <c r="D505" s="46" t="s">
        <v>89</v>
      </c>
      <c r="E505" s="46" t="s">
        <v>90</v>
      </c>
      <c r="F505" s="47">
        <v>39553</v>
      </c>
      <c r="G505" s="48">
        <v>2008</v>
      </c>
      <c r="H505" s="49" t="s">
        <v>241</v>
      </c>
      <c r="I505" s="49" t="str">
        <f t="shared" si="21"/>
        <v>TN</v>
      </c>
      <c r="J505" s="49" t="str">
        <f t="shared" si="22"/>
        <v>TN</v>
      </c>
      <c r="K505" s="49" t="str">
        <f t="shared" si="23"/>
        <v>Midwest</v>
      </c>
      <c r="L505" s="49" t="str">
        <f>INDEX('State '!$A$1:$C$62,MATCH($I505,'State '!$B:$B,0),3)</f>
        <v>Midwest</v>
      </c>
      <c r="M505" s="49" t="str">
        <f>INDEX('State '!$A$1:$C$62,MATCH($J505,'State '!$B:$B,0),3)</f>
        <v>Midwest</v>
      </c>
      <c r="N505" s="49"/>
      <c r="O505" s="78">
        <v>26.27</v>
      </c>
      <c r="P505" s="78">
        <v>30.9</v>
      </c>
      <c r="Q505" s="78">
        <v>120</v>
      </c>
      <c r="R505" s="53">
        <v>16</v>
      </c>
      <c r="S505" s="49" t="s">
        <v>92</v>
      </c>
      <c r="T505" s="49" t="s">
        <v>93</v>
      </c>
      <c r="U505" s="49" t="s">
        <v>1948</v>
      </c>
      <c r="V505" s="49"/>
      <c r="W505" s="79"/>
      <c r="X505" s="79"/>
      <c r="Y505" s="79"/>
      <c r="Z505" s="25"/>
      <c r="AA505" s="25"/>
      <c r="AB505" s="25"/>
    </row>
    <row r="506" spans="1:28" ht="12.75" customHeight="1" x14ac:dyDescent="0.2">
      <c r="A506" s="49">
        <v>39990</v>
      </c>
      <c r="B506" s="55" t="s">
        <v>1949</v>
      </c>
      <c r="C506" s="55" t="s">
        <v>1585</v>
      </c>
      <c r="D506" s="55" t="s">
        <v>101</v>
      </c>
      <c r="E506" s="59" t="s">
        <v>90</v>
      </c>
      <c r="F506" s="60">
        <v>39566</v>
      </c>
      <c r="G506" s="85">
        <v>2008</v>
      </c>
      <c r="H506" s="49" t="s">
        <v>121</v>
      </c>
      <c r="I506" s="49" t="str">
        <f t="shared" si="21"/>
        <v>TX</v>
      </c>
      <c r="J506" s="49" t="str">
        <f t="shared" si="22"/>
        <v>TX</v>
      </c>
      <c r="K506" s="49" t="str">
        <f t="shared" si="23"/>
        <v>South Central</v>
      </c>
      <c r="L506" s="49" t="str">
        <f>INDEX('State '!$A$1:$C$62,MATCH($I506,'State '!$B:$B,0),3)</f>
        <v>South Central</v>
      </c>
      <c r="M506" s="49" t="str">
        <f>INDEX('State '!$A$1:$C$62,MATCH($J506,'State '!$B:$B,0),3)</f>
        <v>South Central</v>
      </c>
      <c r="N506" s="49"/>
      <c r="O506" s="78">
        <v>360</v>
      </c>
      <c r="P506" s="53">
        <v>165</v>
      </c>
      <c r="Q506" s="53">
        <v>900</v>
      </c>
      <c r="R506" s="53" t="s">
        <v>1689</v>
      </c>
      <c r="S506" s="83" t="s">
        <v>105</v>
      </c>
      <c r="T506" s="50" t="s">
        <v>786</v>
      </c>
      <c r="U506" s="57" t="s">
        <v>144</v>
      </c>
      <c r="V506" s="49"/>
      <c r="W506" s="79"/>
      <c r="X506" s="79"/>
      <c r="Y506" s="79"/>
      <c r="Z506" s="25"/>
      <c r="AA506" s="25"/>
      <c r="AB506" s="25"/>
    </row>
    <row r="507" spans="1:28" ht="12.75" customHeight="1" x14ac:dyDescent="0.2">
      <c r="A507" s="49">
        <v>40388</v>
      </c>
      <c r="B507" s="55" t="s">
        <v>1950</v>
      </c>
      <c r="C507" s="46" t="s">
        <v>1951</v>
      </c>
      <c r="D507" s="55" t="s">
        <v>89</v>
      </c>
      <c r="E507" s="59" t="s">
        <v>90</v>
      </c>
      <c r="F507" s="60">
        <v>39566</v>
      </c>
      <c r="G507" s="82">
        <v>2008</v>
      </c>
      <c r="H507" s="49" t="s">
        <v>170</v>
      </c>
      <c r="I507" s="49" t="str">
        <f t="shared" si="21"/>
        <v>LA</v>
      </c>
      <c r="J507" s="49" t="str">
        <f t="shared" si="22"/>
        <v>LA</v>
      </c>
      <c r="K507" s="49" t="str">
        <f t="shared" si="23"/>
        <v>South Central</v>
      </c>
      <c r="L507" s="49" t="str">
        <f>INDEX('State '!$A$1:$C$62,MATCH($I507,'State '!$B:$B,0),3)</f>
        <v>South Central</v>
      </c>
      <c r="M507" s="49" t="str">
        <f>INDEX('State '!$A$1:$C$62,MATCH($J507,'State '!$B:$B,0),3)</f>
        <v>South Central</v>
      </c>
      <c r="N507" s="49"/>
      <c r="O507" s="78">
        <v>350</v>
      </c>
      <c r="P507" s="53">
        <v>16</v>
      </c>
      <c r="Q507" s="53">
        <v>2000</v>
      </c>
      <c r="R507" s="78">
        <v>42</v>
      </c>
      <c r="S507" s="83" t="s">
        <v>92</v>
      </c>
      <c r="T507" s="50" t="s">
        <v>93</v>
      </c>
      <c r="U507" s="57" t="s">
        <v>1952</v>
      </c>
      <c r="V507" s="49"/>
      <c r="W507" s="79"/>
      <c r="X507" s="79"/>
      <c r="Y507" s="79"/>
      <c r="Z507" s="25"/>
      <c r="AA507" s="25"/>
      <c r="AB507" s="25"/>
    </row>
    <row r="508" spans="1:28" ht="12.75" customHeight="1" x14ac:dyDescent="0.2">
      <c r="A508" s="49">
        <v>39990</v>
      </c>
      <c r="B508" s="46" t="s">
        <v>1953</v>
      </c>
      <c r="C508" s="46" t="s">
        <v>1426</v>
      </c>
      <c r="D508" s="46" t="s">
        <v>89</v>
      </c>
      <c r="E508" s="46" t="s">
        <v>90</v>
      </c>
      <c r="F508" s="47">
        <v>39570</v>
      </c>
      <c r="G508" s="48">
        <v>2008</v>
      </c>
      <c r="H508" s="49" t="s">
        <v>217</v>
      </c>
      <c r="I508" s="49" t="str">
        <f t="shared" si="21"/>
        <v>TX</v>
      </c>
      <c r="J508" s="49" t="str">
        <f t="shared" si="22"/>
        <v>LA</v>
      </c>
      <c r="K508" s="49" t="str">
        <f t="shared" si="23"/>
        <v>South Central</v>
      </c>
      <c r="L508" s="49" t="str">
        <f>INDEX('State '!$A$1:$C$62,MATCH($I508,'State '!$B:$B,0),3)</f>
        <v>South Central</v>
      </c>
      <c r="M508" s="49" t="str">
        <f>INDEX('State '!$A$1:$C$62,MATCH($J508,'State '!$B:$B,0),3)</f>
        <v>South Central</v>
      </c>
      <c r="N508" s="49"/>
      <c r="O508" s="78">
        <v>41.3</v>
      </c>
      <c r="P508" s="78"/>
      <c r="Q508" s="78">
        <v>316</v>
      </c>
      <c r="R508" s="53"/>
      <c r="S508" s="49" t="s">
        <v>92</v>
      </c>
      <c r="T508" s="49" t="s">
        <v>93</v>
      </c>
      <c r="U508" s="49" t="s">
        <v>1954</v>
      </c>
      <c r="V508" s="49"/>
      <c r="W508" s="79"/>
      <c r="X508" s="79"/>
      <c r="Y508" s="79"/>
      <c r="Z508" s="25"/>
      <c r="AA508" s="25"/>
      <c r="AB508" s="25"/>
    </row>
    <row r="509" spans="1:28" ht="12.75" customHeight="1" x14ac:dyDescent="0.2">
      <c r="A509" s="49">
        <v>39990</v>
      </c>
      <c r="B509" s="46" t="s">
        <v>1955</v>
      </c>
      <c r="C509" s="46" t="s">
        <v>124</v>
      </c>
      <c r="D509" s="46" t="s">
        <v>161</v>
      </c>
      <c r="E509" s="46" t="s">
        <v>90</v>
      </c>
      <c r="F509" s="47">
        <v>39596</v>
      </c>
      <c r="G509" s="53">
        <v>2008</v>
      </c>
      <c r="H509" s="49" t="s">
        <v>121</v>
      </c>
      <c r="I509" s="49" t="str">
        <f t="shared" si="21"/>
        <v>TX</v>
      </c>
      <c r="J509" s="49" t="str">
        <f t="shared" si="22"/>
        <v>TX</v>
      </c>
      <c r="K509" s="49" t="str">
        <f t="shared" si="23"/>
        <v>South Central</v>
      </c>
      <c r="L509" s="49" t="str">
        <f>INDEX('State '!$A$1:$C$62,MATCH($I509,'State '!$B:$B,0),3)</f>
        <v>South Central</v>
      </c>
      <c r="M509" s="49" t="str">
        <f>INDEX('State '!$A$1:$C$62,MATCH($J509,'State '!$B:$B,0),3)</f>
        <v>South Central</v>
      </c>
      <c r="N509" s="49"/>
      <c r="O509" s="78">
        <v>16.5</v>
      </c>
      <c r="P509" s="78">
        <v>3.79</v>
      </c>
      <c r="Q509" s="78">
        <v>360</v>
      </c>
      <c r="R509" s="53">
        <v>20</v>
      </c>
      <c r="S509" s="49" t="s">
        <v>92</v>
      </c>
      <c r="T509" s="49" t="s">
        <v>93</v>
      </c>
      <c r="U509" s="49" t="s">
        <v>1956</v>
      </c>
      <c r="V509" s="49"/>
      <c r="W509" s="79"/>
      <c r="X509" s="79"/>
      <c r="Y509" s="79"/>
      <c r="Z509" s="25"/>
      <c r="AA509" s="25"/>
      <c r="AB509" s="25"/>
    </row>
    <row r="510" spans="1:28" ht="12.75" customHeight="1" x14ac:dyDescent="0.2">
      <c r="A510" s="49">
        <v>39990</v>
      </c>
      <c r="B510" s="46" t="s">
        <v>1957</v>
      </c>
      <c r="C510" s="46" t="s">
        <v>950</v>
      </c>
      <c r="D510" s="46" t="s">
        <v>89</v>
      </c>
      <c r="E510" s="46" t="s">
        <v>90</v>
      </c>
      <c r="F510" s="47">
        <v>39600</v>
      </c>
      <c r="G510" s="48">
        <v>2008</v>
      </c>
      <c r="H510" s="49" t="s">
        <v>416</v>
      </c>
      <c r="I510" s="49" t="str">
        <f t="shared" si="21"/>
        <v>MS</v>
      </c>
      <c r="J510" s="49" t="str">
        <f t="shared" si="22"/>
        <v>AL</v>
      </c>
      <c r="K510" s="49" t="str">
        <f t="shared" si="23"/>
        <v>South Central</v>
      </c>
      <c r="L510" s="49" t="str">
        <f>INDEX('State '!$A$1:$C$62,MATCH($I510,'State '!$B:$B,0),3)</f>
        <v>South Central</v>
      </c>
      <c r="M510" s="49" t="str">
        <f>INDEX('State '!$A$1:$C$62,MATCH($J510,'State '!$B:$B,0),3)</f>
        <v>South Central</v>
      </c>
      <c r="N510" s="49"/>
      <c r="O510" s="78">
        <v>1296</v>
      </c>
      <c r="P510" s="78">
        <v>111</v>
      </c>
      <c r="Q510" s="78">
        <v>1272</v>
      </c>
      <c r="R510" s="53">
        <v>42</v>
      </c>
      <c r="S510" s="49" t="s">
        <v>92</v>
      </c>
      <c r="T510" s="49" t="s">
        <v>93</v>
      </c>
      <c r="U510" s="49" t="s">
        <v>1958</v>
      </c>
      <c r="V510" s="49"/>
      <c r="W510" s="79"/>
      <c r="X510" s="79"/>
      <c r="Y510" s="79"/>
      <c r="Z510" s="25"/>
      <c r="AA510" s="25"/>
      <c r="AB510" s="25"/>
    </row>
    <row r="511" spans="1:28" ht="12.75" customHeight="1" x14ac:dyDescent="0.2">
      <c r="A511" s="49">
        <v>40388</v>
      </c>
      <c r="B511" s="46" t="s">
        <v>1959</v>
      </c>
      <c r="C511" s="46" t="s">
        <v>950</v>
      </c>
      <c r="D511" s="46" t="s">
        <v>89</v>
      </c>
      <c r="E511" s="46" t="s">
        <v>90</v>
      </c>
      <c r="F511" s="47">
        <v>39601</v>
      </c>
      <c r="G511" s="48">
        <v>2008</v>
      </c>
      <c r="H511" s="49" t="s">
        <v>545</v>
      </c>
      <c r="I511" s="49" t="str">
        <f t="shared" si="21"/>
        <v>LA</v>
      </c>
      <c r="J511" s="49" t="str">
        <f t="shared" si="22"/>
        <v>MS</v>
      </c>
      <c r="K511" s="49" t="str">
        <f t="shared" si="23"/>
        <v>South Central</v>
      </c>
      <c r="L511" s="49" t="str">
        <f>INDEX('State '!$A$1:$C$62,MATCH($I511,'State '!$B:$B,0),3)</f>
        <v>South Central</v>
      </c>
      <c r="M511" s="49" t="str">
        <f>INDEX('State '!$A$1:$C$62,MATCH($J511,'State '!$B:$B,0),3)</f>
        <v>South Central</v>
      </c>
      <c r="N511" s="49"/>
      <c r="O511" s="78">
        <v>961</v>
      </c>
      <c r="P511" s="78">
        <v>243</v>
      </c>
      <c r="Q511" s="78">
        <v>1700</v>
      </c>
      <c r="R511" s="53" t="s">
        <v>417</v>
      </c>
      <c r="S511" s="49" t="s">
        <v>92</v>
      </c>
      <c r="T511" s="49" t="s">
        <v>93</v>
      </c>
      <c r="U511" s="49" t="s">
        <v>1960</v>
      </c>
      <c r="V511" s="49"/>
      <c r="W511" s="79"/>
      <c r="X511" s="79"/>
      <c r="Y511" s="79"/>
      <c r="Z511" s="25"/>
      <c r="AA511" s="25"/>
      <c r="AB511" s="25"/>
    </row>
    <row r="512" spans="1:28" ht="12.75" customHeight="1" x14ac:dyDescent="0.2">
      <c r="A512" s="45">
        <v>40388</v>
      </c>
      <c r="B512" s="46" t="s">
        <v>1961</v>
      </c>
      <c r="C512" s="46" t="s">
        <v>1962</v>
      </c>
      <c r="D512" s="46" t="s">
        <v>101</v>
      </c>
      <c r="E512" s="46" t="s">
        <v>90</v>
      </c>
      <c r="F512" s="47">
        <v>39621</v>
      </c>
      <c r="G512" s="48">
        <v>2008</v>
      </c>
      <c r="H512" s="49" t="s">
        <v>1963</v>
      </c>
      <c r="I512" s="49" t="str">
        <f t="shared" si="21"/>
        <v>LA</v>
      </c>
      <c r="J512" s="49" t="str">
        <f t="shared" si="22"/>
        <v>AL</v>
      </c>
      <c r="K512" s="49" t="str">
        <f t="shared" si="23"/>
        <v>South Central</v>
      </c>
      <c r="L512" s="49" t="str">
        <f>INDEX('State '!$A$1:$C$62,MATCH($I512,'State '!$B:$B,0),3)</f>
        <v>South Central</v>
      </c>
      <c r="M512" s="49" t="str">
        <f>INDEX('State '!$A$1:$C$62,MATCH($J512,'State '!$B:$B,0),3)</f>
        <v>South Central</v>
      </c>
      <c r="N512" s="49"/>
      <c r="O512" s="78">
        <v>583</v>
      </c>
      <c r="P512" s="78">
        <v>135</v>
      </c>
      <c r="Q512" s="78">
        <v>2000</v>
      </c>
      <c r="R512" s="53" t="s">
        <v>417</v>
      </c>
      <c r="S512" s="49" t="s">
        <v>92</v>
      </c>
      <c r="T512" s="49" t="s">
        <v>93</v>
      </c>
      <c r="U512" s="49" t="s">
        <v>1964</v>
      </c>
      <c r="V512" s="49"/>
      <c r="W512" s="79"/>
      <c r="X512" s="79"/>
      <c r="Y512" s="79"/>
      <c r="Z512" s="25"/>
      <c r="AA512" s="25"/>
      <c r="AB512" s="25"/>
    </row>
    <row r="513" spans="1:28" ht="12.75" customHeight="1" x14ac:dyDescent="0.2">
      <c r="A513" s="49">
        <v>39990</v>
      </c>
      <c r="B513" s="55" t="s">
        <v>1965</v>
      </c>
      <c r="C513" s="55" t="s">
        <v>1064</v>
      </c>
      <c r="D513" s="55" t="s">
        <v>161</v>
      </c>
      <c r="E513" s="46" t="s">
        <v>90</v>
      </c>
      <c r="F513" s="47">
        <v>39630</v>
      </c>
      <c r="G513" s="48">
        <v>2008</v>
      </c>
      <c r="H513" s="49" t="s">
        <v>734</v>
      </c>
      <c r="I513" s="49" t="str">
        <f t="shared" si="21"/>
        <v>FL</v>
      </c>
      <c r="J513" s="49" t="str">
        <f t="shared" si="22"/>
        <v>FL</v>
      </c>
      <c r="K513" s="49" t="str">
        <f t="shared" si="23"/>
        <v>Southeast</v>
      </c>
      <c r="L513" s="49" t="str">
        <f>INDEX('State '!$A$1:$C$62,MATCH($I513,'State '!$B:$B,0),3)</f>
        <v>Southeast</v>
      </c>
      <c r="M513" s="49" t="str">
        <f>INDEX('State '!$A$1:$C$62,MATCH($J513,'State '!$B:$B,0),3)</f>
        <v>Southeast</v>
      </c>
      <c r="N513" s="49"/>
      <c r="O513" s="78">
        <v>16</v>
      </c>
      <c r="P513" s="78">
        <v>6.64</v>
      </c>
      <c r="Q513" s="53">
        <v>10</v>
      </c>
      <c r="R513" s="53">
        <v>30</v>
      </c>
      <c r="S513" s="49" t="s">
        <v>92</v>
      </c>
      <c r="T513" s="49" t="s">
        <v>93</v>
      </c>
      <c r="U513" s="49" t="s">
        <v>1966</v>
      </c>
      <c r="V513" s="49"/>
      <c r="W513" s="79"/>
      <c r="X513" s="79"/>
      <c r="Y513" s="79"/>
      <c r="Z513" s="25"/>
      <c r="AA513" s="25"/>
      <c r="AB513" s="25"/>
    </row>
    <row r="514" spans="1:28" ht="12.75" customHeight="1" x14ac:dyDescent="0.2">
      <c r="A514" s="49">
        <v>39990</v>
      </c>
      <c r="B514" s="46" t="s">
        <v>1967</v>
      </c>
      <c r="C514" s="46" t="s">
        <v>843</v>
      </c>
      <c r="D514" s="46" t="s">
        <v>89</v>
      </c>
      <c r="E514" s="46" t="s">
        <v>90</v>
      </c>
      <c r="F514" s="47">
        <v>39651</v>
      </c>
      <c r="G514" s="53">
        <v>2008</v>
      </c>
      <c r="H514" s="49" t="s">
        <v>656</v>
      </c>
      <c r="I514" s="49" t="str">
        <f t="shared" si="21"/>
        <v>NM</v>
      </c>
      <c r="J514" s="49" t="str">
        <f t="shared" si="22"/>
        <v>NM</v>
      </c>
      <c r="K514" s="49" t="str">
        <f t="shared" si="23"/>
        <v>Mountain</v>
      </c>
      <c r="L514" s="49" t="str">
        <f>INDEX('State '!$A$1:$C$62,MATCH($I514,'State '!$B:$B,0),3)</f>
        <v>Mountain</v>
      </c>
      <c r="M514" s="49" t="str">
        <f>INDEX('State '!$A$1:$C$62,MATCH($J514,'State '!$B:$B,0),3)</f>
        <v>Mountain</v>
      </c>
      <c r="N514" s="49"/>
      <c r="O514" s="78">
        <v>107.2</v>
      </c>
      <c r="P514" s="78">
        <v>25</v>
      </c>
      <c r="Q514" s="78">
        <v>375</v>
      </c>
      <c r="R514" s="53">
        <v>36</v>
      </c>
      <c r="S514" s="49" t="s">
        <v>92</v>
      </c>
      <c r="T514" s="49" t="s">
        <v>93</v>
      </c>
      <c r="U514" s="49" t="s">
        <v>1968</v>
      </c>
      <c r="V514" s="49"/>
      <c r="W514" s="79"/>
      <c r="X514" s="79"/>
      <c r="Y514" s="79"/>
      <c r="Z514" s="25"/>
      <c r="AA514" s="25"/>
      <c r="AB514" s="25"/>
    </row>
    <row r="515" spans="1:28" ht="12.75" customHeight="1" x14ac:dyDescent="0.2">
      <c r="A515" s="49">
        <v>39990</v>
      </c>
      <c r="B515" s="55" t="s">
        <v>1969</v>
      </c>
      <c r="C515" s="55" t="s">
        <v>1585</v>
      </c>
      <c r="D515" s="55" t="s">
        <v>101</v>
      </c>
      <c r="E515" s="59" t="s">
        <v>90</v>
      </c>
      <c r="F515" s="60">
        <v>39661</v>
      </c>
      <c r="G515" s="85">
        <v>2008</v>
      </c>
      <c r="H515" s="49" t="s">
        <v>121</v>
      </c>
      <c r="I515" s="49" t="str">
        <f t="shared" ref="I515:I578" si="24">LEFT($H515,2)</f>
        <v>TX</v>
      </c>
      <c r="J515" s="49" t="str">
        <f t="shared" ref="J515:J578" si="25">RIGHT($H515,2)</f>
        <v>TX</v>
      </c>
      <c r="K515" s="49" t="str">
        <f t="shared" ref="K515:K578" si="26">IF($L515=$M515,L515,CONCATENATE($L515,", ",IF(ISBLANK(N515),"",CONCATENATE(N515,", ")),$M515))</f>
        <v>South Central</v>
      </c>
      <c r="L515" s="49" t="str">
        <f>INDEX('State '!$A$1:$C$62,MATCH($I515,'State '!$B:$B,0),3)</f>
        <v>South Central</v>
      </c>
      <c r="M515" s="49" t="str">
        <f>INDEX('State '!$A$1:$C$62,MATCH($J515,'State '!$B:$B,0),3)</f>
        <v>South Central</v>
      </c>
      <c r="N515" s="49"/>
      <c r="O515" s="78">
        <v>50</v>
      </c>
      <c r="P515" s="53">
        <v>25</v>
      </c>
      <c r="Q515" s="53">
        <v>600</v>
      </c>
      <c r="R515" s="78">
        <v>36</v>
      </c>
      <c r="S515" s="83" t="s">
        <v>105</v>
      </c>
      <c r="T515" s="50" t="s">
        <v>786</v>
      </c>
      <c r="U515" s="57" t="s">
        <v>144</v>
      </c>
      <c r="V515" s="49"/>
      <c r="W515" s="79"/>
      <c r="X515" s="79"/>
      <c r="Y515" s="79"/>
      <c r="Z515" s="25"/>
      <c r="AA515" s="25"/>
      <c r="AB515" s="25"/>
    </row>
    <row r="516" spans="1:28" ht="12.75" customHeight="1" x14ac:dyDescent="0.2">
      <c r="A516" s="49">
        <v>39990</v>
      </c>
      <c r="B516" s="55" t="s">
        <v>1970</v>
      </c>
      <c r="C516" s="55" t="s">
        <v>1585</v>
      </c>
      <c r="D516" s="55" t="s">
        <v>101</v>
      </c>
      <c r="E516" s="59" t="s">
        <v>90</v>
      </c>
      <c r="F516" s="60">
        <v>39661</v>
      </c>
      <c r="G516" s="85">
        <v>2008</v>
      </c>
      <c r="H516" s="49" t="s">
        <v>121</v>
      </c>
      <c r="I516" s="49" t="str">
        <f t="shared" si="24"/>
        <v>TX</v>
      </c>
      <c r="J516" s="49" t="str">
        <f t="shared" si="25"/>
        <v>TX</v>
      </c>
      <c r="K516" s="49" t="str">
        <f t="shared" si="26"/>
        <v>South Central</v>
      </c>
      <c r="L516" s="49" t="str">
        <f>INDEX('State '!$A$1:$C$62,MATCH($I516,'State '!$B:$B,0),3)</f>
        <v>South Central</v>
      </c>
      <c r="M516" s="49" t="str">
        <f>INDEX('State '!$A$1:$C$62,MATCH($J516,'State '!$B:$B,0),3)</f>
        <v>South Central</v>
      </c>
      <c r="N516" s="49"/>
      <c r="O516" s="78">
        <v>260</v>
      </c>
      <c r="P516" s="53">
        <v>145</v>
      </c>
      <c r="Q516" s="53">
        <v>350</v>
      </c>
      <c r="R516" s="53" t="s">
        <v>651</v>
      </c>
      <c r="S516" s="83" t="s">
        <v>105</v>
      </c>
      <c r="T516" s="50" t="s">
        <v>786</v>
      </c>
      <c r="U516" s="57" t="s">
        <v>144</v>
      </c>
      <c r="V516" s="49"/>
      <c r="W516" s="79"/>
      <c r="X516" s="79"/>
      <c r="Y516" s="79"/>
      <c r="Z516" s="25"/>
      <c r="AA516" s="25"/>
      <c r="AB516" s="25"/>
    </row>
    <row r="517" spans="1:28" ht="12.75" customHeight="1" x14ac:dyDescent="0.2">
      <c r="A517" s="49">
        <v>39990</v>
      </c>
      <c r="B517" s="46" t="s">
        <v>1971</v>
      </c>
      <c r="C517" s="46" t="s">
        <v>1683</v>
      </c>
      <c r="D517" s="46" t="s">
        <v>89</v>
      </c>
      <c r="E517" s="46" t="s">
        <v>90</v>
      </c>
      <c r="F517" s="47">
        <v>39675</v>
      </c>
      <c r="G517" s="48">
        <v>2008</v>
      </c>
      <c r="H517" s="49" t="s">
        <v>1624</v>
      </c>
      <c r="I517" s="49" t="str">
        <f t="shared" si="24"/>
        <v>CO</v>
      </c>
      <c r="J517" s="49" t="str">
        <f t="shared" si="25"/>
        <v>KS</v>
      </c>
      <c r="K517" s="49" t="str">
        <f t="shared" si="26"/>
        <v>Mountain, South Central</v>
      </c>
      <c r="L517" s="49" t="str">
        <f>INDEX('State '!$A$1:$C$62,MATCH($I517,'State '!$B:$B,0),3)</f>
        <v>Mountain</v>
      </c>
      <c r="M517" s="49" t="str">
        <f>INDEX('State '!$A$1:$C$62,MATCH($J517,'State '!$B:$B,0),3)</f>
        <v>South Central</v>
      </c>
      <c r="N517" s="49"/>
      <c r="O517" s="78">
        <v>20.2</v>
      </c>
      <c r="P517" s="78"/>
      <c r="Q517" s="78">
        <v>90</v>
      </c>
      <c r="R517" s="53">
        <v>36</v>
      </c>
      <c r="S517" s="49" t="s">
        <v>92</v>
      </c>
      <c r="T517" s="49" t="s">
        <v>93</v>
      </c>
      <c r="U517" s="49" t="s">
        <v>1972</v>
      </c>
      <c r="V517" s="49"/>
      <c r="W517" s="79"/>
      <c r="X517" s="79"/>
      <c r="Y517" s="79"/>
      <c r="Z517" s="25"/>
      <c r="AA517" s="25"/>
      <c r="AB517" s="25"/>
    </row>
    <row r="518" spans="1:28" ht="12.75" customHeight="1" x14ac:dyDescent="0.2">
      <c r="A518" s="49">
        <v>40367</v>
      </c>
      <c r="B518" s="55" t="s">
        <v>1973</v>
      </c>
      <c r="C518" s="55" t="s">
        <v>1371</v>
      </c>
      <c r="D518" s="55" t="s">
        <v>161</v>
      </c>
      <c r="E518" s="59" t="s">
        <v>90</v>
      </c>
      <c r="F518" s="60">
        <v>39681</v>
      </c>
      <c r="G518" s="85">
        <v>2008</v>
      </c>
      <c r="H518" s="49" t="s">
        <v>734</v>
      </c>
      <c r="I518" s="49" t="str">
        <f t="shared" si="24"/>
        <v>FL</v>
      </c>
      <c r="J518" s="49" t="str">
        <f t="shared" si="25"/>
        <v>FL</v>
      </c>
      <c r="K518" s="49" t="str">
        <f t="shared" si="26"/>
        <v>Southeast</v>
      </c>
      <c r="L518" s="49" t="str">
        <f>INDEX('State '!$A$1:$C$62,MATCH($I518,'State '!$B:$B,0),3)</f>
        <v>Southeast</v>
      </c>
      <c r="M518" s="49" t="str">
        <f>INDEX('State '!$A$1:$C$62,MATCH($J518,'State '!$B:$B,0),3)</f>
        <v>Southeast</v>
      </c>
      <c r="N518" s="49"/>
      <c r="O518" s="78">
        <v>112.3</v>
      </c>
      <c r="P518" s="53">
        <v>34.299999999999997</v>
      </c>
      <c r="Q518" s="53">
        <v>160</v>
      </c>
      <c r="R518" s="78">
        <v>30</v>
      </c>
      <c r="S518" s="83" t="s">
        <v>92</v>
      </c>
      <c r="T518" s="50" t="s">
        <v>93</v>
      </c>
      <c r="U518" s="57" t="s">
        <v>1974</v>
      </c>
      <c r="V518" s="49"/>
      <c r="W518" s="79"/>
      <c r="X518" s="79"/>
      <c r="Y518" s="79"/>
      <c r="Z518" s="25"/>
      <c r="AA518" s="25"/>
      <c r="AB518" s="25"/>
    </row>
    <row r="519" spans="1:28" ht="12.75" customHeight="1" x14ac:dyDescent="0.2">
      <c r="A519" s="49">
        <v>39990</v>
      </c>
      <c r="B519" s="46" t="s">
        <v>1975</v>
      </c>
      <c r="C519" s="46" t="s">
        <v>950</v>
      </c>
      <c r="D519" s="46" t="s">
        <v>89</v>
      </c>
      <c r="E519" s="46" t="s">
        <v>90</v>
      </c>
      <c r="F519" s="47">
        <v>39691</v>
      </c>
      <c r="G519" s="48">
        <v>2008</v>
      </c>
      <c r="H519" s="49" t="s">
        <v>416</v>
      </c>
      <c r="I519" s="49" t="str">
        <f t="shared" si="24"/>
        <v>MS</v>
      </c>
      <c r="J519" s="49" t="str">
        <f t="shared" si="25"/>
        <v>AL</v>
      </c>
      <c r="K519" s="49" t="str">
        <f t="shared" si="26"/>
        <v>South Central</v>
      </c>
      <c r="L519" s="49" t="str">
        <f>INDEX('State '!$A$1:$C$62,MATCH($I519,'State '!$B:$B,0),3)</f>
        <v>South Central</v>
      </c>
      <c r="M519" s="49" t="str">
        <f>INDEX('State '!$A$1:$C$62,MATCH($J519,'State '!$B:$B,0),3)</f>
        <v>South Central</v>
      </c>
      <c r="N519" s="49"/>
      <c r="O519" s="78">
        <v>22.99</v>
      </c>
      <c r="P519" s="78"/>
      <c r="Q519" s="78">
        <v>250</v>
      </c>
      <c r="R519" s="53"/>
      <c r="S519" s="49" t="s">
        <v>92</v>
      </c>
      <c r="T519" s="49" t="s">
        <v>93</v>
      </c>
      <c r="U519" s="49" t="s">
        <v>1976</v>
      </c>
      <c r="V519" s="49"/>
      <c r="W519" s="79"/>
      <c r="X519" s="79"/>
      <c r="Y519" s="79"/>
      <c r="Z519" s="25"/>
      <c r="AA519" s="25"/>
      <c r="AB519" s="25"/>
    </row>
    <row r="520" spans="1:28" ht="12.75" customHeight="1" x14ac:dyDescent="0.2">
      <c r="A520" s="49">
        <v>39990</v>
      </c>
      <c r="B520" s="46" t="s">
        <v>353</v>
      </c>
      <c r="C520" s="46" t="s">
        <v>1977</v>
      </c>
      <c r="D520" s="46" t="s">
        <v>89</v>
      </c>
      <c r="E520" s="46" t="s">
        <v>90</v>
      </c>
      <c r="F520" s="47">
        <v>39692</v>
      </c>
      <c r="G520" s="48">
        <v>2008</v>
      </c>
      <c r="H520" s="49" t="s">
        <v>170</v>
      </c>
      <c r="I520" s="49" t="str">
        <f t="shared" si="24"/>
        <v>LA</v>
      </c>
      <c r="J520" s="49" t="str">
        <f t="shared" si="25"/>
        <v>LA</v>
      </c>
      <c r="K520" s="49" t="str">
        <f t="shared" si="26"/>
        <v>South Central</v>
      </c>
      <c r="L520" s="49" t="str">
        <f>INDEX('State '!$A$1:$C$62,MATCH($I520,'State '!$B:$B,0),3)</f>
        <v>South Central</v>
      </c>
      <c r="M520" s="49" t="str">
        <f>INDEX('State '!$A$1:$C$62,MATCH($J520,'State '!$B:$B,0),3)</f>
        <v>South Central</v>
      </c>
      <c r="N520" s="49"/>
      <c r="O520" s="78">
        <v>115.1</v>
      </c>
      <c r="P520" s="78">
        <v>36.1</v>
      </c>
      <c r="Q520" s="78">
        <v>2350</v>
      </c>
      <c r="R520" s="53">
        <v>42</v>
      </c>
      <c r="S520" s="49" t="s">
        <v>92</v>
      </c>
      <c r="T520" s="49" t="s">
        <v>93</v>
      </c>
      <c r="U520" s="49" t="s">
        <v>1978</v>
      </c>
      <c r="V520" s="49"/>
      <c r="W520" s="50"/>
      <c r="X520" s="79"/>
      <c r="Y520" s="79"/>
      <c r="Z520" s="25"/>
      <c r="AA520" s="25"/>
      <c r="AB520" s="25"/>
    </row>
    <row r="521" spans="1:28" ht="12.75" customHeight="1" x14ac:dyDescent="0.2">
      <c r="A521" s="49">
        <v>39990</v>
      </c>
      <c r="B521" s="55" t="s">
        <v>1979</v>
      </c>
      <c r="C521" s="55" t="s">
        <v>493</v>
      </c>
      <c r="D521" s="55" t="s">
        <v>89</v>
      </c>
      <c r="E521" s="46" t="s">
        <v>90</v>
      </c>
      <c r="F521" s="47">
        <v>39692</v>
      </c>
      <c r="G521" s="48">
        <v>2008</v>
      </c>
      <c r="H521" s="49" t="s">
        <v>426</v>
      </c>
      <c r="I521" s="49" t="str">
        <f t="shared" si="24"/>
        <v>VA</v>
      </c>
      <c r="J521" s="49" t="str">
        <f t="shared" si="25"/>
        <v>NC</v>
      </c>
      <c r="K521" s="49" t="str">
        <f t="shared" si="26"/>
        <v>Northeast, Southeast</v>
      </c>
      <c r="L521" s="49" t="str">
        <f>INDEX('State '!$A$1:$C$62,MATCH($I521,'State '!$B:$B,0),3)</f>
        <v>Northeast</v>
      </c>
      <c r="M521" s="49" t="str">
        <f>INDEX('State '!$A$1:$C$62,MATCH($J521,'State '!$B:$B,0),3)</f>
        <v>Southeast</v>
      </c>
      <c r="N521" s="49"/>
      <c r="O521" s="78">
        <v>4.8</v>
      </c>
      <c r="P521" s="78"/>
      <c r="Q521" s="53">
        <v>90</v>
      </c>
      <c r="R521" s="53"/>
      <c r="S521" s="49" t="s">
        <v>92</v>
      </c>
      <c r="T521" s="49" t="s">
        <v>93</v>
      </c>
      <c r="U521" s="49" t="s">
        <v>1980</v>
      </c>
      <c r="V521" s="49"/>
      <c r="W521" s="79"/>
      <c r="X521" s="79"/>
      <c r="Y521" s="79"/>
      <c r="Z521" s="25"/>
      <c r="AA521" s="25"/>
      <c r="AB521" s="25"/>
    </row>
    <row r="522" spans="1:28" ht="12.75" customHeight="1" x14ac:dyDescent="0.2">
      <c r="A522" s="49">
        <v>39990</v>
      </c>
      <c r="B522" s="55" t="s">
        <v>1981</v>
      </c>
      <c r="C522" s="55" t="s">
        <v>1371</v>
      </c>
      <c r="D522" s="55" t="s">
        <v>161</v>
      </c>
      <c r="E522" s="59" t="s">
        <v>90</v>
      </c>
      <c r="F522" s="60">
        <v>39692</v>
      </c>
      <c r="G522" s="85">
        <v>2008</v>
      </c>
      <c r="H522" s="49" t="s">
        <v>734</v>
      </c>
      <c r="I522" s="49" t="str">
        <f t="shared" si="24"/>
        <v>FL</v>
      </c>
      <c r="J522" s="49" t="str">
        <f t="shared" si="25"/>
        <v>FL</v>
      </c>
      <c r="K522" s="49" t="str">
        <f t="shared" si="26"/>
        <v>Southeast</v>
      </c>
      <c r="L522" s="49" t="str">
        <f>INDEX('State '!$A$1:$C$62,MATCH($I522,'State '!$B:$B,0),3)</f>
        <v>Southeast</v>
      </c>
      <c r="M522" s="49" t="str">
        <f>INDEX('State '!$A$1:$C$62,MATCH($J522,'State '!$B:$B,0),3)</f>
        <v>Southeast</v>
      </c>
      <c r="N522" s="49"/>
      <c r="O522" s="78">
        <v>129</v>
      </c>
      <c r="P522" s="53">
        <v>34.299999999999997</v>
      </c>
      <c r="Q522" s="53">
        <v>185</v>
      </c>
      <c r="R522" s="78">
        <v>30</v>
      </c>
      <c r="S522" s="83" t="s">
        <v>92</v>
      </c>
      <c r="T522" s="50" t="s">
        <v>93</v>
      </c>
      <c r="U522" s="57" t="s">
        <v>1974</v>
      </c>
      <c r="V522" s="49"/>
      <c r="W522" s="79"/>
      <c r="X522" s="79"/>
      <c r="Y522" s="79"/>
      <c r="Z522" s="25"/>
      <c r="AA522" s="25"/>
      <c r="AB522" s="25"/>
    </row>
    <row r="523" spans="1:28" ht="12.75" customHeight="1" x14ac:dyDescent="0.2">
      <c r="A523" s="49">
        <v>39990</v>
      </c>
      <c r="B523" s="46" t="s">
        <v>1982</v>
      </c>
      <c r="C523" s="46" t="s">
        <v>1983</v>
      </c>
      <c r="D523" s="46" t="s">
        <v>89</v>
      </c>
      <c r="E523" s="46" t="s">
        <v>90</v>
      </c>
      <c r="F523" s="47">
        <v>39692</v>
      </c>
      <c r="G523" s="48">
        <v>2008</v>
      </c>
      <c r="H523" s="49" t="s">
        <v>803</v>
      </c>
      <c r="I523" s="49" t="str">
        <f t="shared" si="24"/>
        <v>MI</v>
      </c>
      <c r="J523" s="49" t="str">
        <f t="shared" si="25"/>
        <v>MI</v>
      </c>
      <c r="K523" s="49" t="str">
        <f t="shared" si="26"/>
        <v>Midwest</v>
      </c>
      <c r="L523" s="49" t="str">
        <f>INDEX('State '!$A$1:$C$62,MATCH($I523,'State '!$B:$B,0),3)</f>
        <v>Midwest</v>
      </c>
      <c r="M523" s="49" t="str">
        <f>INDEX('State '!$A$1:$C$62,MATCH($J523,'State '!$B:$B,0),3)</f>
        <v>Midwest</v>
      </c>
      <c r="N523" s="49"/>
      <c r="O523" s="78">
        <v>80</v>
      </c>
      <c r="P523" s="78">
        <v>16</v>
      </c>
      <c r="Q523" s="78">
        <v>120</v>
      </c>
      <c r="R523" s="53">
        <v>30</v>
      </c>
      <c r="S523" s="49" t="s">
        <v>105</v>
      </c>
      <c r="T523" s="49" t="s">
        <v>786</v>
      </c>
      <c r="U523" s="49" t="s">
        <v>144</v>
      </c>
      <c r="V523" s="49"/>
      <c r="W523" s="79"/>
      <c r="X523" s="79"/>
      <c r="Y523" s="79"/>
      <c r="Z523" s="25"/>
      <c r="AA523" s="25"/>
      <c r="AB523" s="25"/>
    </row>
    <row r="524" spans="1:28" ht="12.75" customHeight="1" x14ac:dyDescent="0.2">
      <c r="A524" s="49">
        <v>39990</v>
      </c>
      <c r="B524" s="46" t="s">
        <v>1984</v>
      </c>
      <c r="C524" s="46" t="s">
        <v>1585</v>
      </c>
      <c r="D524" s="46" t="s">
        <v>89</v>
      </c>
      <c r="E524" s="46" t="s">
        <v>90</v>
      </c>
      <c r="F524" s="47">
        <v>39701</v>
      </c>
      <c r="G524" s="48">
        <v>2008</v>
      </c>
      <c r="H524" s="49" t="s">
        <v>121</v>
      </c>
      <c r="I524" s="49" t="str">
        <f t="shared" si="24"/>
        <v>TX</v>
      </c>
      <c r="J524" s="49" t="str">
        <f t="shared" si="25"/>
        <v>TX</v>
      </c>
      <c r="K524" s="49" t="str">
        <f t="shared" si="26"/>
        <v>South Central</v>
      </c>
      <c r="L524" s="49" t="str">
        <f>INDEX('State '!$A$1:$C$62,MATCH($I524,'State '!$B:$B,0),3)</f>
        <v>South Central</v>
      </c>
      <c r="M524" s="49" t="str">
        <f>INDEX('State '!$A$1:$C$62,MATCH($J524,'State '!$B:$B,0),3)</f>
        <v>South Central</v>
      </c>
      <c r="N524" s="49"/>
      <c r="O524" s="78">
        <v>94</v>
      </c>
      <c r="P524" s="78">
        <v>32</v>
      </c>
      <c r="Q524" s="78">
        <v>500</v>
      </c>
      <c r="R524" s="53">
        <v>42</v>
      </c>
      <c r="S524" s="49" t="s">
        <v>105</v>
      </c>
      <c r="T524" s="49" t="s">
        <v>786</v>
      </c>
      <c r="U524" s="49" t="s">
        <v>144</v>
      </c>
      <c r="V524" s="49"/>
      <c r="W524" s="79"/>
      <c r="X524" s="79"/>
      <c r="Y524" s="79"/>
      <c r="Z524" s="25"/>
      <c r="AA524" s="25"/>
      <c r="AB524" s="25"/>
    </row>
    <row r="525" spans="1:28" ht="12.75" customHeight="1" x14ac:dyDescent="0.2">
      <c r="A525" s="49">
        <v>39990</v>
      </c>
      <c r="B525" s="46" t="s">
        <v>1985</v>
      </c>
      <c r="C525" s="46" t="s">
        <v>339</v>
      </c>
      <c r="D525" s="46" t="s">
        <v>101</v>
      </c>
      <c r="E525" s="46" t="s">
        <v>90</v>
      </c>
      <c r="F525" s="47">
        <v>39706</v>
      </c>
      <c r="G525" s="48">
        <v>2008</v>
      </c>
      <c r="H525" s="49" t="s">
        <v>121</v>
      </c>
      <c r="I525" s="49" t="str">
        <f t="shared" si="24"/>
        <v>TX</v>
      </c>
      <c r="J525" s="49" t="str">
        <f t="shared" si="25"/>
        <v>TX</v>
      </c>
      <c r="K525" s="49" t="str">
        <f t="shared" si="26"/>
        <v>South Central</v>
      </c>
      <c r="L525" s="49" t="str">
        <f>INDEX('State '!$A$1:$C$62,MATCH($I525,'State '!$B:$B,0),3)</f>
        <v>South Central</v>
      </c>
      <c r="M525" s="49" t="str">
        <f>INDEX('State '!$A$1:$C$62,MATCH($J525,'State '!$B:$B,0),3)</f>
        <v>South Central</v>
      </c>
      <c r="N525" s="49"/>
      <c r="O525" s="78">
        <v>72</v>
      </c>
      <c r="P525" s="78">
        <v>58</v>
      </c>
      <c r="Q525" s="78">
        <v>225</v>
      </c>
      <c r="R525" s="53">
        <v>24</v>
      </c>
      <c r="S525" s="49" t="s">
        <v>105</v>
      </c>
      <c r="T525" s="49" t="s">
        <v>786</v>
      </c>
      <c r="U525" s="49" t="s">
        <v>144</v>
      </c>
      <c r="V525" s="49"/>
      <c r="W525" s="79"/>
      <c r="X525" s="79"/>
      <c r="Y525" s="79"/>
      <c r="Z525" s="25"/>
      <c r="AA525" s="25"/>
      <c r="AB525" s="25"/>
    </row>
    <row r="526" spans="1:28" ht="12.75" customHeight="1" x14ac:dyDescent="0.2">
      <c r="A526" s="49">
        <v>39990</v>
      </c>
      <c r="B526" s="46" t="s">
        <v>1986</v>
      </c>
      <c r="C526" s="46" t="s">
        <v>1570</v>
      </c>
      <c r="D526" s="46" t="s">
        <v>89</v>
      </c>
      <c r="E526" s="46" t="s">
        <v>90</v>
      </c>
      <c r="F526" s="47">
        <v>39706</v>
      </c>
      <c r="G526" s="48">
        <v>2008</v>
      </c>
      <c r="H526" s="49" t="s">
        <v>656</v>
      </c>
      <c r="I526" s="49" t="str">
        <f t="shared" si="24"/>
        <v>NM</v>
      </c>
      <c r="J526" s="49" t="str">
        <f t="shared" si="25"/>
        <v>NM</v>
      </c>
      <c r="K526" s="49" t="str">
        <f t="shared" si="26"/>
        <v>Mountain</v>
      </c>
      <c r="L526" s="49" t="str">
        <f>INDEX('State '!$A$1:$C$62,MATCH($I526,'State '!$B:$B,0),3)</f>
        <v>Mountain</v>
      </c>
      <c r="M526" s="49" t="str">
        <f>INDEX('State '!$A$1:$C$62,MATCH($J526,'State '!$B:$B,0),3)</f>
        <v>Mountain</v>
      </c>
      <c r="N526" s="49"/>
      <c r="O526" s="78">
        <v>3.2</v>
      </c>
      <c r="P526" s="78">
        <v>3.16</v>
      </c>
      <c r="Q526" s="78">
        <v>110</v>
      </c>
      <c r="R526" s="53">
        <v>16</v>
      </c>
      <c r="S526" s="49" t="s">
        <v>92</v>
      </c>
      <c r="T526" s="49" t="s">
        <v>93</v>
      </c>
      <c r="U526" s="49" t="s">
        <v>1987</v>
      </c>
      <c r="V526" s="49"/>
      <c r="W526" s="79"/>
      <c r="X526" s="79"/>
      <c r="Y526" s="79"/>
      <c r="Z526" s="25"/>
      <c r="AA526" s="25"/>
      <c r="AB526" s="25"/>
    </row>
    <row r="527" spans="1:28" ht="12.75" customHeight="1" x14ac:dyDescent="0.2">
      <c r="A527" s="45">
        <v>39990</v>
      </c>
      <c r="B527" s="46" t="s">
        <v>1988</v>
      </c>
      <c r="C527" s="46" t="s">
        <v>1698</v>
      </c>
      <c r="D527" s="46" t="s">
        <v>101</v>
      </c>
      <c r="E527" s="46" t="s">
        <v>90</v>
      </c>
      <c r="F527" s="47">
        <v>39721</v>
      </c>
      <c r="G527" s="53">
        <v>2008</v>
      </c>
      <c r="H527" s="49" t="s">
        <v>121</v>
      </c>
      <c r="I527" s="49" t="str">
        <f t="shared" si="24"/>
        <v>TX</v>
      </c>
      <c r="J527" s="49" t="str">
        <f t="shared" si="25"/>
        <v>TX</v>
      </c>
      <c r="K527" s="49" t="str">
        <f t="shared" si="26"/>
        <v>South Central</v>
      </c>
      <c r="L527" s="49" t="str">
        <f>INDEX('State '!$A$1:$C$62,MATCH($I527,'State '!$B:$B,0),3)</f>
        <v>South Central</v>
      </c>
      <c r="M527" s="49" t="str">
        <f>INDEX('State '!$A$1:$C$62,MATCH($J527,'State '!$B:$B,0),3)</f>
        <v>South Central</v>
      </c>
      <c r="N527" s="49"/>
      <c r="O527" s="78">
        <v>30</v>
      </c>
      <c r="P527" s="78">
        <v>20</v>
      </c>
      <c r="Q527" s="78">
        <v>50</v>
      </c>
      <c r="R527" s="53">
        <v>10</v>
      </c>
      <c r="S527" s="49" t="s">
        <v>105</v>
      </c>
      <c r="T527" s="49" t="s">
        <v>786</v>
      </c>
      <c r="U527" s="49" t="s">
        <v>144</v>
      </c>
      <c r="V527" s="49"/>
      <c r="W527" s="79"/>
      <c r="X527" s="79"/>
      <c r="Y527" s="79"/>
      <c r="Z527" s="25"/>
      <c r="AA527" s="25"/>
      <c r="AB527" s="25"/>
    </row>
    <row r="528" spans="1:28" ht="12.75" customHeight="1" x14ac:dyDescent="0.2">
      <c r="A528" s="49">
        <v>40381</v>
      </c>
      <c r="B528" s="46" t="s">
        <v>1989</v>
      </c>
      <c r="C528" s="46" t="s">
        <v>1990</v>
      </c>
      <c r="D528" s="46" t="s">
        <v>161</v>
      </c>
      <c r="E528" s="46" t="s">
        <v>90</v>
      </c>
      <c r="F528" s="47">
        <v>39722</v>
      </c>
      <c r="G528" s="53">
        <v>2008</v>
      </c>
      <c r="H528" s="49" t="s">
        <v>121</v>
      </c>
      <c r="I528" s="49" t="str">
        <f t="shared" si="24"/>
        <v>TX</v>
      </c>
      <c r="J528" s="49" t="str">
        <f t="shared" si="25"/>
        <v>TX</v>
      </c>
      <c r="K528" s="49" t="str">
        <f t="shared" si="26"/>
        <v>South Central</v>
      </c>
      <c r="L528" s="49" t="str">
        <f>INDEX('State '!$A$1:$C$62,MATCH($I528,'State '!$B:$B,0),3)</f>
        <v>South Central</v>
      </c>
      <c r="M528" s="49" t="str">
        <f>INDEX('State '!$A$1:$C$62,MATCH($J528,'State '!$B:$B,0),3)</f>
        <v>South Central</v>
      </c>
      <c r="N528" s="49"/>
      <c r="O528" s="78">
        <v>60</v>
      </c>
      <c r="P528" s="78">
        <v>41.72</v>
      </c>
      <c r="Q528" s="78">
        <v>2500</v>
      </c>
      <c r="R528" s="53">
        <v>36</v>
      </c>
      <c r="S528" s="49" t="s">
        <v>92</v>
      </c>
      <c r="T528" s="49" t="s">
        <v>93</v>
      </c>
      <c r="U528" s="49" t="s">
        <v>1991</v>
      </c>
      <c r="V528" s="49"/>
      <c r="W528" s="79"/>
      <c r="X528" s="79"/>
      <c r="Y528" s="79"/>
      <c r="Z528" s="25"/>
      <c r="AA528" s="25"/>
      <c r="AB528" s="25"/>
    </row>
    <row r="529" spans="1:28" ht="12.75" customHeight="1" x14ac:dyDescent="0.2">
      <c r="A529" s="45">
        <v>40381</v>
      </c>
      <c r="B529" s="46" t="s">
        <v>1992</v>
      </c>
      <c r="C529" s="46" t="s">
        <v>1993</v>
      </c>
      <c r="D529" s="46" t="s">
        <v>161</v>
      </c>
      <c r="E529" s="46" t="s">
        <v>90</v>
      </c>
      <c r="F529" s="47">
        <v>39722</v>
      </c>
      <c r="G529" s="53">
        <v>2008</v>
      </c>
      <c r="H529" s="49" t="s">
        <v>1554</v>
      </c>
      <c r="I529" s="49" t="str">
        <f t="shared" si="24"/>
        <v>WI</v>
      </c>
      <c r="J529" s="49" t="str">
        <f t="shared" si="25"/>
        <v>WI</v>
      </c>
      <c r="K529" s="49" t="str">
        <f t="shared" si="26"/>
        <v>Midwest</v>
      </c>
      <c r="L529" s="49" t="str">
        <f>INDEX('State '!$A$1:$C$62,MATCH($I529,'State '!$B:$B,0),3)</f>
        <v>Midwest</v>
      </c>
      <c r="M529" s="49" t="str">
        <f>INDEX('State '!$A$1:$C$62,MATCH($J529,'State '!$B:$B,0),3)</f>
        <v>Midwest</v>
      </c>
      <c r="N529" s="49"/>
      <c r="O529" s="78">
        <v>30</v>
      </c>
      <c r="P529" s="78">
        <v>32</v>
      </c>
      <c r="Q529" s="78">
        <v>99.99</v>
      </c>
      <c r="R529" s="53" t="s">
        <v>800</v>
      </c>
      <c r="S529" s="49" t="s">
        <v>105</v>
      </c>
      <c r="T529" s="49" t="s">
        <v>786</v>
      </c>
      <c r="U529" s="49" t="s">
        <v>144</v>
      </c>
      <c r="V529" s="49"/>
      <c r="W529" s="79"/>
      <c r="X529" s="79"/>
      <c r="Y529" s="79"/>
      <c r="Z529" s="25"/>
      <c r="AA529" s="25"/>
      <c r="AB529" s="25"/>
    </row>
    <row r="530" spans="1:28" ht="12.75" customHeight="1" x14ac:dyDescent="0.2">
      <c r="A530" s="49">
        <v>39990</v>
      </c>
      <c r="B530" s="46" t="s">
        <v>1994</v>
      </c>
      <c r="C530" s="46" t="s">
        <v>1995</v>
      </c>
      <c r="D530" s="46" t="s">
        <v>101</v>
      </c>
      <c r="E530" s="46" t="s">
        <v>90</v>
      </c>
      <c r="F530" s="47">
        <v>39726</v>
      </c>
      <c r="G530" s="53">
        <v>2008</v>
      </c>
      <c r="H530" s="49" t="s">
        <v>1963</v>
      </c>
      <c r="I530" s="49" t="str">
        <f t="shared" si="24"/>
        <v>LA</v>
      </c>
      <c r="J530" s="49" t="str">
        <f t="shared" si="25"/>
        <v>AL</v>
      </c>
      <c r="K530" s="49" t="str">
        <f t="shared" si="26"/>
        <v>South Central</v>
      </c>
      <c r="L530" s="49" t="str">
        <f>INDEX('State '!$A$1:$C$62,MATCH($I530,'State '!$B:$B,0),3)</f>
        <v>South Central</v>
      </c>
      <c r="M530" s="49" t="str">
        <f>INDEX('State '!$A$1:$C$62,MATCH($J530,'State '!$B:$B,0),3)</f>
        <v>South Central</v>
      </c>
      <c r="N530" s="49"/>
      <c r="O530" s="78">
        <v>842</v>
      </c>
      <c r="P530" s="78">
        <v>270</v>
      </c>
      <c r="Q530" s="78">
        <v>1140</v>
      </c>
      <c r="R530" s="53" t="s">
        <v>417</v>
      </c>
      <c r="S530" s="49" t="s">
        <v>92</v>
      </c>
      <c r="T530" s="49" t="s">
        <v>93</v>
      </c>
      <c r="U530" s="49" t="s">
        <v>1996</v>
      </c>
      <c r="V530" s="49"/>
      <c r="W530" s="79"/>
      <c r="X530" s="79"/>
      <c r="Y530" s="79"/>
      <c r="Z530" s="25"/>
      <c r="AA530" s="25"/>
      <c r="AB530" s="25"/>
    </row>
    <row r="531" spans="1:28" ht="12.75" customHeight="1" x14ac:dyDescent="0.2">
      <c r="A531" s="45">
        <v>39990</v>
      </c>
      <c r="B531" s="46" t="s">
        <v>1997</v>
      </c>
      <c r="C531" s="46" t="s">
        <v>1998</v>
      </c>
      <c r="D531" s="46" t="s">
        <v>161</v>
      </c>
      <c r="E531" s="46" t="s">
        <v>90</v>
      </c>
      <c r="F531" s="47">
        <v>39736</v>
      </c>
      <c r="G531" s="48">
        <v>2008</v>
      </c>
      <c r="H531" s="49" t="s">
        <v>170</v>
      </c>
      <c r="I531" s="49" t="str">
        <f t="shared" si="24"/>
        <v>LA</v>
      </c>
      <c r="J531" s="49" t="str">
        <f t="shared" si="25"/>
        <v>LA</v>
      </c>
      <c r="K531" s="49" t="str">
        <f t="shared" si="26"/>
        <v>South Central</v>
      </c>
      <c r="L531" s="49" t="str">
        <f>INDEX('State '!$A$1:$C$62,MATCH($I531,'State '!$B:$B,0),3)</f>
        <v>South Central</v>
      </c>
      <c r="M531" s="49" t="str">
        <f>INDEX('State '!$A$1:$C$62,MATCH($J531,'State '!$B:$B,0),3)</f>
        <v>South Central</v>
      </c>
      <c r="N531" s="49"/>
      <c r="O531" s="78">
        <v>30</v>
      </c>
      <c r="P531" s="78">
        <v>20.350000000000001</v>
      </c>
      <c r="Q531" s="78">
        <v>1200</v>
      </c>
      <c r="R531" s="53" t="s">
        <v>1999</v>
      </c>
      <c r="S531" s="49" t="s">
        <v>92</v>
      </c>
      <c r="T531" s="49" t="s">
        <v>93</v>
      </c>
      <c r="U531" s="49" t="s">
        <v>2000</v>
      </c>
      <c r="V531" s="49"/>
      <c r="W531" s="79"/>
      <c r="X531" s="79"/>
      <c r="Y531" s="79"/>
      <c r="Z531" s="25"/>
      <c r="AA531" s="25"/>
      <c r="AB531" s="25"/>
    </row>
    <row r="532" spans="1:28" ht="12.75" customHeight="1" x14ac:dyDescent="0.2">
      <c r="A532" s="49">
        <v>39990</v>
      </c>
      <c r="B532" s="46" t="s">
        <v>2001</v>
      </c>
      <c r="C532" s="46" t="s">
        <v>493</v>
      </c>
      <c r="D532" s="46" t="s">
        <v>161</v>
      </c>
      <c r="E532" s="46" t="s">
        <v>90</v>
      </c>
      <c r="F532" s="47">
        <v>39736</v>
      </c>
      <c r="G532" s="48">
        <v>2008</v>
      </c>
      <c r="H532" s="49" t="s">
        <v>426</v>
      </c>
      <c r="I532" s="49" t="str">
        <f t="shared" si="24"/>
        <v>VA</v>
      </c>
      <c r="J532" s="49" t="str">
        <f t="shared" si="25"/>
        <v>NC</v>
      </c>
      <c r="K532" s="49" t="str">
        <f t="shared" si="26"/>
        <v>Northeast, Southeast</v>
      </c>
      <c r="L532" s="49" t="str">
        <f>INDEX('State '!$A$1:$C$62,MATCH($I532,'State '!$B:$B,0),3)</f>
        <v>Northeast</v>
      </c>
      <c r="M532" s="49" t="str">
        <f>INDEX('State '!$A$1:$C$62,MATCH($J532,'State '!$B:$B,0),3)</f>
        <v>Southeast</v>
      </c>
      <c r="N532" s="49"/>
      <c r="O532" s="78">
        <v>20</v>
      </c>
      <c r="P532" s="78"/>
      <c r="Q532" s="78">
        <v>75</v>
      </c>
      <c r="R532" s="53" t="s">
        <v>1430</v>
      </c>
      <c r="S532" s="49" t="s">
        <v>92</v>
      </c>
      <c r="T532" s="49" t="s">
        <v>93</v>
      </c>
      <c r="U532" s="49" t="s">
        <v>1535</v>
      </c>
      <c r="V532" s="49"/>
      <c r="W532" s="79"/>
      <c r="X532" s="79"/>
      <c r="Y532" s="79"/>
      <c r="Z532" s="25"/>
      <c r="AA532" s="25"/>
      <c r="AB532" s="25"/>
    </row>
    <row r="533" spans="1:28" ht="12.75" customHeight="1" x14ac:dyDescent="0.2">
      <c r="A533" s="49">
        <v>39990</v>
      </c>
      <c r="B533" s="46" t="s">
        <v>2002</v>
      </c>
      <c r="C533" s="46" t="s">
        <v>2003</v>
      </c>
      <c r="D533" s="46" t="s">
        <v>161</v>
      </c>
      <c r="E533" s="46" t="s">
        <v>90</v>
      </c>
      <c r="F533" s="47">
        <v>39736</v>
      </c>
      <c r="G533" s="48">
        <v>2008</v>
      </c>
      <c r="H533" s="49" t="s">
        <v>642</v>
      </c>
      <c r="I533" s="49" t="str">
        <f t="shared" si="24"/>
        <v>MA</v>
      </c>
      <c r="J533" s="49" t="str">
        <f t="shared" si="25"/>
        <v>MA</v>
      </c>
      <c r="K533" s="49" t="str">
        <f t="shared" si="26"/>
        <v>Northeast</v>
      </c>
      <c r="L533" s="49" t="str">
        <f>INDEX('State '!$A$1:$C$62,MATCH($I533,'State '!$B:$B,0),3)</f>
        <v>Northeast</v>
      </c>
      <c r="M533" s="49" t="str">
        <f>INDEX('State '!$A$1:$C$62,MATCH($J533,'State '!$B:$B,0),3)</f>
        <v>Northeast</v>
      </c>
      <c r="N533" s="49"/>
      <c r="O533" s="78">
        <v>23</v>
      </c>
      <c r="P533" s="78">
        <v>13</v>
      </c>
      <c r="Q533" s="78">
        <v>750</v>
      </c>
      <c r="R533" s="53">
        <v>24</v>
      </c>
      <c r="S533" s="49" t="s">
        <v>92</v>
      </c>
      <c r="T533" s="49" t="s">
        <v>2004</v>
      </c>
      <c r="U533" s="49" t="s">
        <v>144</v>
      </c>
      <c r="V533" s="49"/>
      <c r="W533" s="79"/>
      <c r="X533" s="79"/>
      <c r="Y533" s="79"/>
      <c r="Z533" s="25"/>
      <c r="AA533" s="25"/>
      <c r="AB533" s="25"/>
    </row>
    <row r="534" spans="1:28" ht="12.75" customHeight="1" x14ac:dyDescent="0.2">
      <c r="A534" s="49">
        <v>39990</v>
      </c>
      <c r="B534" s="46" t="s">
        <v>2005</v>
      </c>
      <c r="C534" s="46" t="s">
        <v>1148</v>
      </c>
      <c r="D534" s="46" t="s">
        <v>89</v>
      </c>
      <c r="E534" s="46" t="s">
        <v>90</v>
      </c>
      <c r="F534" s="47">
        <v>39736</v>
      </c>
      <c r="G534" s="53">
        <v>2008</v>
      </c>
      <c r="H534" s="49" t="s">
        <v>150</v>
      </c>
      <c r="I534" s="49" t="str">
        <f t="shared" si="24"/>
        <v>ND</v>
      </c>
      <c r="J534" s="49" t="str">
        <f t="shared" si="25"/>
        <v>ND</v>
      </c>
      <c r="K534" s="49" t="str">
        <f t="shared" si="26"/>
        <v>Mountain</v>
      </c>
      <c r="L534" s="49" t="str">
        <f>INDEX('State '!$A$1:$C$62,MATCH($I534,'State '!$B:$B,0),3)</f>
        <v>Mountain</v>
      </c>
      <c r="M534" s="49" t="str">
        <f>INDEX('State '!$A$1:$C$62,MATCH($J534,'State '!$B:$B,0),3)</f>
        <v>Mountain</v>
      </c>
      <c r="N534" s="49"/>
      <c r="O534" s="78">
        <v>7.5</v>
      </c>
      <c r="P534" s="78">
        <v>1.1000000000000001</v>
      </c>
      <c r="Q534" s="78">
        <v>10.5</v>
      </c>
      <c r="R534" s="53">
        <v>8</v>
      </c>
      <c r="S534" s="49" t="s">
        <v>92</v>
      </c>
      <c r="T534" s="49" t="s">
        <v>93</v>
      </c>
      <c r="U534" s="49" t="s">
        <v>2006</v>
      </c>
      <c r="V534" s="49"/>
      <c r="W534" s="79"/>
      <c r="X534" s="79"/>
      <c r="Y534" s="79"/>
      <c r="Z534" s="25"/>
      <c r="AA534" s="25"/>
      <c r="AB534" s="25"/>
    </row>
    <row r="535" spans="1:28" ht="12.75" customHeight="1" x14ac:dyDescent="0.2">
      <c r="A535" s="49">
        <v>39990</v>
      </c>
      <c r="B535" s="55" t="s">
        <v>2007</v>
      </c>
      <c r="C535" s="55" t="s">
        <v>871</v>
      </c>
      <c r="D535" s="55" t="s">
        <v>89</v>
      </c>
      <c r="E535" s="59" t="s">
        <v>90</v>
      </c>
      <c r="F535" s="60">
        <v>39750</v>
      </c>
      <c r="G535" s="82">
        <v>2008</v>
      </c>
      <c r="H535" s="49" t="s">
        <v>872</v>
      </c>
      <c r="I535" s="49" t="str">
        <f t="shared" si="24"/>
        <v>WY</v>
      </c>
      <c r="J535" s="49" t="str">
        <f t="shared" si="25"/>
        <v>CO</v>
      </c>
      <c r="K535" s="49" t="str">
        <f t="shared" si="26"/>
        <v>Mountain</v>
      </c>
      <c r="L535" s="49" t="str">
        <f>INDEX('State '!$A$1:$C$62,MATCH($I535,'State '!$B:$B,0),3)</f>
        <v>Mountain</v>
      </c>
      <c r="M535" s="49" t="str">
        <f>INDEX('State '!$A$1:$C$62,MATCH($J535,'State '!$B:$B,0),3)</f>
        <v>Mountain</v>
      </c>
      <c r="N535" s="49"/>
      <c r="O535" s="78">
        <v>32</v>
      </c>
      <c r="P535" s="53"/>
      <c r="Q535" s="53">
        <v>330</v>
      </c>
      <c r="R535" s="78"/>
      <c r="S535" s="83" t="s">
        <v>92</v>
      </c>
      <c r="T535" s="50" t="s">
        <v>93</v>
      </c>
      <c r="U535" s="57" t="s">
        <v>2008</v>
      </c>
      <c r="V535" s="49"/>
      <c r="W535" s="82"/>
      <c r="X535" s="82"/>
      <c r="Y535" s="59"/>
      <c r="Z535" s="25"/>
      <c r="AA535" s="25"/>
      <c r="AB535" s="25"/>
    </row>
    <row r="536" spans="1:28" ht="12.75" customHeight="1" x14ac:dyDescent="0.2">
      <c r="A536" s="49">
        <v>39990</v>
      </c>
      <c r="B536" s="46" t="s">
        <v>2009</v>
      </c>
      <c r="C536" s="46" t="s">
        <v>488</v>
      </c>
      <c r="D536" s="46" t="s">
        <v>161</v>
      </c>
      <c r="E536" s="46" t="s">
        <v>90</v>
      </c>
      <c r="F536" s="47">
        <v>39753</v>
      </c>
      <c r="G536" s="48">
        <v>2008</v>
      </c>
      <c r="H536" s="49" t="s">
        <v>2010</v>
      </c>
      <c r="I536" s="49" t="str">
        <f t="shared" si="24"/>
        <v>NJ</v>
      </c>
      <c r="J536" s="49" t="str">
        <f t="shared" si="25"/>
        <v>CT</v>
      </c>
      <c r="K536" s="49" t="str">
        <f t="shared" si="26"/>
        <v>Northeast</v>
      </c>
      <c r="L536" s="49" t="str">
        <f>INDEX('State '!$A$1:$C$62,MATCH($I536,'State '!$B:$B,0),3)</f>
        <v>Northeast</v>
      </c>
      <c r="M536" s="49" t="str">
        <f>INDEX('State '!$A$1:$C$62,MATCH($J536,'State '!$B:$B,0),3)</f>
        <v>Northeast</v>
      </c>
      <c r="N536" s="49"/>
      <c r="O536" s="78">
        <v>191.7</v>
      </c>
      <c r="P536" s="78">
        <v>4.8</v>
      </c>
      <c r="Q536" s="78">
        <v>325</v>
      </c>
      <c r="R536" s="53">
        <v>42</v>
      </c>
      <c r="S536" s="49" t="s">
        <v>92</v>
      </c>
      <c r="T536" s="49" t="s">
        <v>93</v>
      </c>
      <c r="U536" s="49" t="s">
        <v>2011</v>
      </c>
      <c r="V536" s="49"/>
      <c r="W536" s="79"/>
      <c r="X536" s="79"/>
      <c r="Y536" s="79"/>
      <c r="Z536" s="25"/>
      <c r="AA536" s="25"/>
      <c r="AB536" s="25"/>
    </row>
    <row r="537" spans="1:28" ht="12.75" customHeight="1" x14ac:dyDescent="0.2">
      <c r="A537" s="49">
        <v>39990</v>
      </c>
      <c r="B537" s="46" t="s">
        <v>2012</v>
      </c>
      <c r="C537" s="46" t="s">
        <v>1426</v>
      </c>
      <c r="D537" s="46" t="s">
        <v>89</v>
      </c>
      <c r="E537" s="46" t="s">
        <v>90</v>
      </c>
      <c r="F537" s="47">
        <v>39753</v>
      </c>
      <c r="G537" s="48">
        <v>2008</v>
      </c>
      <c r="H537" s="49" t="s">
        <v>1427</v>
      </c>
      <c r="I537" s="49" t="str">
        <f t="shared" si="24"/>
        <v>AR</v>
      </c>
      <c r="J537" s="49" t="str">
        <f t="shared" si="25"/>
        <v>AR</v>
      </c>
      <c r="K537" s="49" t="str">
        <f t="shared" si="26"/>
        <v>South Central</v>
      </c>
      <c r="L537" s="49" t="str">
        <f>INDEX('State '!$A$1:$C$62,MATCH($I537,'State '!$B:$B,0),3)</f>
        <v>South Central</v>
      </c>
      <c r="M537" s="49" t="str">
        <f>INDEX('State '!$A$1:$C$62,MATCH($J537,'State '!$B:$B,0),3)</f>
        <v>South Central</v>
      </c>
      <c r="N537" s="49"/>
      <c r="O537" s="78">
        <v>26.26</v>
      </c>
      <c r="P537" s="78"/>
      <c r="Q537" s="78">
        <v>200</v>
      </c>
      <c r="R537" s="53"/>
      <c r="S537" s="49" t="s">
        <v>92</v>
      </c>
      <c r="T537" s="49" t="s">
        <v>93</v>
      </c>
      <c r="U537" s="49" t="s">
        <v>2013</v>
      </c>
      <c r="V537" s="49"/>
      <c r="W537" s="50"/>
      <c r="X537" s="79"/>
      <c r="Y537" s="79"/>
      <c r="Z537" s="25"/>
      <c r="AA537" s="25"/>
      <c r="AB537" s="25"/>
    </row>
    <row r="538" spans="1:28" ht="12.75" customHeight="1" x14ac:dyDescent="0.2">
      <c r="A538" s="49">
        <v>39990</v>
      </c>
      <c r="B538" s="46" t="s">
        <v>2014</v>
      </c>
      <c r="C538" s="46" t="s">
        <v>889</v>
      </c>
      <c r="D538" s="46" t="s">
        <v>89</v>
      </c>
      <c r="E538" s="46" t="s">
        <v>90</v>
      </c>
      <c r="F538" s="47">
        <v>39753</v>
      </c>
      <c r="G538" s="48">
        <v>2008</v>
      </c>
      <c r="H538" s="49" t="s">
        <v>2015</v>
      </c>
      <c r="I538" s="49" t="str">
        <f t="shared" si="24"/>
        <v>PA</v>
      </c>
      <c r="J538" s="49" t="str">
        <f t="shared" si="25"/>
        <v>MD</v>
      </c>
      <c r="K538" s="49" t="str">
        <f t="shared" si="26"/>
        <v>Northeast</v>
      </c>
      <c r="L538" s="49" t="str">
        <f>INDEX('State '!$A$1:$C$62,MATCH($I538,'State '!$B:$B,0),3)</f>
        <v>Northeast</v>
      </c>
      <c r="M538" s="49" t="str">
        <f>INDEX('State '!$A$1:$C$62,MATCH($J538,'State '!$B:$B,0),3)</f>
        <v>Northeast</v>
      </c>
      <c r="N538" s="49"/>
      <c r="O538" s="78">
        <v>175</v>
      </c>
      <c r="P538" s="78">
        <v>113</v>
      </c>
      <c r="Q538" s="78">
        <v>700</v>
      </c>
      <c r="R538" s="53" t="s">
        <v>1507</v>
      </c>
      <c r="S538" s="49" t="s">
        <v>92</v>
      </c>
      <c r="T538" s="49" t="s">
        <v>93</v>
      </c>
      <c r="U538" s="49" t="s">
        <v>2016</v>
      </c>
      <c r="V538" s="49"/>
      <c r="W538" s="79"/>
      <c r="X538" s="79"/>
      <c r="Y538" s="79"/>
      <c r="Z538" s="25"/>
      <c r="AA538" s="25"/>
      <c r="AB538" s="25"/>
    </row>
    <row r="539" spans="1:28" ht="12.75" customHeight="1" x14ac:dyDescent="0.2">
      <c r="A539" s="49">
        <v>39990</v>
      </c>
      <c r="B539" s="46" t="s">
        <v>2017</v>
      </c>
      <c r="C539" s="46" t="s">
        <v>889</v>
      </c>
      <c r="D539" s="46" t="s">
        <v>89</v>
      </c>
      <c r="E539" s="46" t="s">
        <v>90</v>
      </c>
      <c r="F539" s="47">
        <v>39753</v>
      </c>
      <c r="G539" s="48">
        <v>2008</v>
      </c>
      <c r="H539" s="49" t="s">
        <v>424</v>
      </c>
      <c r="I539" s="49" t="str">
        <f t="shared" si="24"/>
        <v>WV</v>
      </c>
      <c r="J539" s="49" t="str">
        <f t="shared" si="25"/>
        <v>WV</v>
      </c>
      <c r="K539" s="49" t="str">
        <f t="shared" si="26"/>
        <v>Northeast</v>
      </c>
      <c r="L539" s="49" t="str">
        <f>INDEX('State '!$A$1:$C$62,MATCH($I539,'State '!$B:$B,0),3)</f>
        <v>Northeast</v>
      </c>
      <c r="M539" s="49" t="str">
        <f>INDEX('State '!$A$1:$C$62,MATCH($J539,'State '!$B:$B,0),3)</f>
        <v>Northeast</v>
      </c>
      <c r="N539" s="49"/>
      <c r="O539" s="78">
        <v>14.69</v>
      </c>
      <c r="P539" s="78">
        <v>6.43</v>
      </c>
      <c r="Q539" s="78">
        <v>21.25</v>
      </c>
      <c r="R539" s="53" t="s">
        <v>800</v>
      </c>
      <c r="S539" s="49" t="s">
        <v>92</v>
      </c>
      <c r="T539" s="49" t="s">
        <v>93</v>
      </c>
      <c r="U539" s="49" t="s">
        <v>2018</v>
      </c>
      <c r="V539" s="49"/>
      <c r="W539" s="79"/>
      <c r="X539" s="79"/>
      <c r="Y539" s="79"/>
      <c r="Z539" s="25"/>
      <c r="AA539" s="25"/>
      <c r="AB539" s="25"/>
    </row>
    <row r="540" spans="1:28" ht="12.75" customHeight="1" x14ac:dyDescent="0.2">
      <c r="A540" s="49">
        <v>39990</v>
      </c>
      <c r="B540" s="55" t="s">
        <v>2019</v>
      </c>
      <c r="C540" s="55" t="s">
        <v>1585</v>
      </c>
      <c r="D540" s="55" t="s">
        <v>89</v>
      </c>
      <c r="E540" s="59" t="s">
        <v>90</v>
      </c>
      <c r="F540" s="60">
        <v>39753</v>
      </c>
      <c r="G540" s="85">
        <v>2008</v>
      </c>
      <c r="H540" s="49" t="s">
        <v>121</v>
      </c>
      <c r="I540" s="49" t="str">
        <f t="shared" si="24"/>
        <v>TX</v>
      </c>
      <c r="J540" s="49" t="str">
        <f t="shared" si="25"/>
        <v>TX</v>
      </c>
      <c r="K540" s="49" t="str">
        <f t="shared" si="26"/>
        <v>South Central</v>
      </c>
      <c r="L540" s="49" t="str">
        <f>INDEX('State '!$A$1:$C$62,MATCH($I540,'State '!$B:$B,0),3)</f>
        <v>South Central</v>
      </c>
      <c r="M540" s="49" t="str">
        <f>INDEX('State '!$A$1:$C$62,MATCH($J540,'State '!$B:$B,0),3)</f>
        <v>South Central</v>
      </c>
      <c r="N540" s="49"/>
      <c r="O540" s="78">
        <v>70</v>
      </c>
      <c r="P540" s="53"/>
      <c r="Q540" s="53">
        <v>400</v>
      </c>
      <c r="R540" s="78">
        <v>24</v>
      </c>
      <c r="S540" s="83" t="s">
        <v>105</v>
      </c>
      <c r="T540" s="50" t="s">
        <v>786</v>
      </c>
      <c r="U540" s="57" t="s">
        <v>144</v>
      </c>
      <c r="V540" s="49"/>
      <c r="W540" s="79"/>
      <c r="X540" s="79"/>
      <c r="Y540" s="79"/>
      <c r="Z540" s="25"/>
      <c r="AA540" s="25"/>
      <c r="AB540" s="25"/>
    </row>
    <row r="541" spans="1:28" ht="12.75" customHeight="1" x14ac:dyDescent="0.2">
      <c r="A541" s="49">
        <v>39990</v>
      </c>
      <c r="B541" s="55" t="s">
        <v>2020</v>
      </c>
      <c r="C541" s="55" t="s">
        <v>465</v>
      </c>
      <c r="D541" s="55" t="s">
        <v>89</v>
      </c>
      <c r="E541" s="59" t="s">
        <v>90</v>
      </c>
      <c r="F541" s="60">
        <v>39753</v>
      </c>
      <c r="G541" s="85">
        <v>2008</v>
      </c>
      <c r="H541" s="49" t="s">
        <v>1070</v>
      </c>
      <c r="I541" s="49" t="str">
        <f t="shared" si="24"/>
        <v>IA</v>
      </c>
      <c r="J541" s="49" t="str">
        <f t="shared" si="25"/>
        <v>IA</v>
      </c>
      <c r="K541" s="49" t="str">
        <f t="shared" si="26"/>
        <v>Midwest</v>
      </c>
      <c r="L541" s="49" t="str">
        <f>INDEX('State '!$A$1:$C$62,MATCH($I541,'State '!$B:$B,0),3)</f>
        <v>Midwest</v>
      </c>
      <c r="M541" s="49" t="str">
        <f>INDEX('State '!$A$1:$C$62,MATCH($J541,'State '!$B:$B,0),3)</f>
        <v>Midwest</v>
      </c>
      <c r="N541" s="49"/>
      <c r="O541" s="78">
        <v>6.89</v>
      </c>
      <c r="P541" s="53">
        <v>8</v>
      </c>
      <c r="Q541" s="53">
        <v>12.5</v>
      </c>
      <c r="R541" s="78" t="s">
        <v>2021</v>
      </c>
      <c r="S541" s="83" t="s">
        <v>92</v>
      </c>
      <c r="T541" s="50" t="s">
        <v>93</v>
      </c>
      <c r="U541" s="57" t="s">
        <v>2022</v>
      </c>
      <c r="V541" s="49"/>
      <c r="W541" s="79"/>
      <c r="X541" s="79"/>
      <c r="Y541" s="79"/>
      <c r="Z541" s="25"/>
      <c r="AA541" s="25"/>
      <c r="AB541" s="25"/>
    </row>
    <row r="542" spans="1:28" ht="12.75" customHeight="1" x14ac:dyDescent="0.2">
      <c r="A542" s="49">
        <v>39990</v>
      </c>
      <c r="B542" s="46" t="s">
        <v>2023</v>
      </c>
      <c r="C542" s="46" t="s">
        <v>465</v>
      </c>
      <c r="D542" s="46" t="s">
        <v>89</v>
      </c>
      <c r="E542" s="46" t="s">
        <v>90</v>
      </c>
      <c r="F542" s="47">
        <v>39753</v>
      </c>
      <c r="G542" s="48">
        <v>2008</v>
      </c>
      <c r="H542" s="49" t="s">
        <v>2024</v>
      </c>
      <c r="I542" s="49" t="str">
        <f t="shared" si="24"/>
        <v>NE</v>
      </c>
      <c r="J542" s="49" t="str">
        <f t="shared" si="25"/>
        <v>NE</v>
      </c>
      <c r="K542" s="49" t="str">
        <f t="shared" si="26"/>
        <v>Mountain</v>
      </c>
      <c r="L542" s="49" t="str">
        <f>INDEX('State '!$A$1:$C$62,MATCH($I542,'State '!$B:$B,0),3)</f>
        <v>Mountain</v>
      </c>
      <c r="M542" s="49" t="str">
        <f>INDEX('State '!$A$1:$C$62,MATCH($J542,'State '!$B:$B,0),3)</f>
        <v>Mountain</v>
      </c>
      <c r="N542" s="49"/>
      <c r="O542" s="78">
        <v>9.1199999999999992</v>
      </c>
      <c r="P542" s="78">
        <v>12</v>
      </c>
      <c r="Q542" s="78">
        <v>11</v>
      </c>
      <c r="R542" s="53" t="s">
        <v>1672</v>
      </c>
      <c r="S542" s="49" t="s">
        <v>92</v>
      </c>
      <c r="T542" s="49" t="s">
        <v>93</v>
      </c>
      <c r="U542" s="49" t="s">
        <v>2025</v>
      </c>
      <c r="V542" s="49"/>
      <c r="W542" s="79"/>
      <c r="X542" s="79"/>
      <c r="Y542" s="79"/>
      <c r="Z542" s="25"/>
      <c r="AA542" s="25"/>
      <c r="AB542" s="25"/>
    </row>
    <row r="543" spans="1:28" ht="12.75" customHeight="1" x14ac:dyDescent="0.2">
      <c r="A543" s="45">
        <v>39990</v>
      </c>
      <c r="B543" s="46" t="s">
        <v>2026</v>
      </c>
      <c r="C543" s="46" t="s">
        <v>925</v>
      </c>
      <c r="D543" s="46" t="s">
        <v>89</v>
      </c>
      <c r="E543" s="46" t="s">
        <v>90</v>
      </c>
      <c r="F543" s="47">
        <v>39753</v>
      </c>
      <c r="G543" s="53">
        <v>2008</v>
      </c>
      <c r="H543" s="49" t="s">
        <v>926</v>
      </c>
      <c r="I543" s="49" t="str">
        <f t="shared" si="24"/>
        <v>ON</v>
      </c>
      <c r="J543" s="49" t="str">
        <f t="shared" si="25"/>
        <v>NY</v>
      </c>
      <c r="K543" s="49" t="str">
        <f t="shared" si="26"/>
        <v>Canada, Northeast</v>
      </c>
      <c r="L543" s="49" t="str">
        <f>INDEX('State '!$A$1:$C$62,MATCH($I543,'State '!$B:$B,0),3)</f>
        <v>Canada</v>
      </c>
      <c r="M543" s="49" t="str">
        <f>INDEX('State '!$A$1:$C$62,MATCH($J543,'State '!$B:$B,0),3)</f>
        <v>Northeast</v>
      </c>
      <c r="N543" s="49"/>
      <c r="O543" s="78">
        <v>30</v>
      </c>
      <c r="P543" s="78"/>
      <c r="Q543" s="78">
        <v>130</v>
      </c>
      <c r="R543" s="53"/>
      <c r="S543" s="49" t="s">
        <v>92</v>
      </c>
      <c r="T543" s="49" t="s">
        <v>927</v>
      </c>
      <c r="U543" s="49" t="s">
        <v>144</v>
      </c>
      <c r="V543" s="49"/>
      <c r="W543" s="79"/>
      <c r="X543" s="79"/>
      <c r="Y543" s="79"/>
      <c r="Z543" s="25"/>
      <c r="AA543" s="25"/>
      <c r="AB543" s="25"/>
    </row>
    <row r="544" spans="1:28" ht="12.75" customHeight="1" x14ac:dyDescent="0.2">
      <c r="A544" s="49">
        <v>39990</v>
      </c>
      <c r="B544" s="46" t="s">
        <v>2027</v>
      </c>
      <c r="C544" s="46" t="s">
        <v>925</v>
      </c>
      <c r="D544" s="46" t="s">
        <v>89</v>
      </c>
      <c r="E544" s="46" t="s">
        <v>90</v>
      </c>
      <c r="F544" s="47">
        <v>39753</v>
      </c>
      <c r="G544" s="53">
        <v>2008</v>
      </c>
      <c r="H544" s="49" t="s">
        <v>1152</v>
      </c>
      <c r="I544" s="49" t="str">
        <f t="shared" si="24"/>
        <v>QU</v>
      </c>
      <c r="J544" s="49" t="str">
        <f t="shared" si="25"/>
        <v>VT</v>
      </c>
      <c r="K544" s="49" t="str">
        <f t="shared" si="26"/>
        <v>Canada, Northeast</v>
      </c>
      <c r="L544" s="49" t="str">
        <f>INDEX('State '!$A$1:$C$62,MATCH($I544,'State '!$B:$B,0),3)</f>
        <v>Canada</v>
      </c>
      <c r="M544" s="49" t="str">
        <f>INDEX('State '!$A$1:$C$62,MATCH($J544,'State '!$B:$B,0),3)</f>
        <v>Northeast</v>
      </c>
      <c r="N544" s="49"/>
      <c r="O544" s="78">
        <v>15</v>
      </c>
      <c r="P544" s="78">
        <v>4.0999999999999996</v>
      </c>
      <c r="Q544" s="78">
        <v>10</v>
      </c>
      <c r="R544" s="53">
        <v>12</v>
      </c>
      <c r="S544" s="49" t="s">
        <v>92</v>
      </c>
      <c r="T544" s="49" t="s">
        <v>927</v>
      </c>
      <c r="U544" s="49" t="s">
        <v>144</v>
      </c>
      <c r="V544" s="49"/>
      <c r="W544" s="79"/>
      <c r="X544" s="79"/>
      <c r="Y544" s="79"/>
      <c r="Z544" s="25"/>
      <c r="AA544" s="25"/>
      <c r="AB544" s="25"/>
    </row>
    <row r="545" spans="1:28" ht="12.75" customHeight="1" x14ac:dyDescent="0.2">
      <c r="A545" s="49">
        <v>39990</v>
      </c>
      <c r="B545" s="46" t="s">
        <v>2028</v>
      </c>
      <c r="C545" s="46" t="s">
        <v>124</v>
      </c>
      <c r="D545" s="46" t="s">
        <v>89</v>
      </c>
      <c r="E545" s="46" t="s">
        <v>90</v>
      </c>
      <c r="F545" s="47">
        <v>39753</v>
      </c>
      <c r="G545" s="53">
        <v>2008</v>
      </c>
      <c r="H545" s="49" t="s">
        <v>820</v>
      </c>
      <c r="I545" s="49" t="str">
        <f t="shared" si="24"/>
        <v>OH</v>
      </c>
      <c r="J545" s="49" t="str">
        <f t="shared" si="25"/>
        <v>NJ</v>
      </c>
      <c r="K545" s="49" t="str">
        <f t="shared" si="26"/>
        <v>Northeast</v>
      </c>
      <c r="L545" s="49" t="str">
        <f>INDEX('State '!$A$1:$C$62,MATCH($I545,'State '!$B:$B,0),3)</f>
        <v>Northeast</v>
      </c>
      <c r="M545" s="49" t="str">
        <f>INDEX('State '!$A$1:$C$62,MATCH($J545,'State '!$B:$B,0),3)</f>
        <v>Northeast</v>
      </c>
      <c r="N545" s="49"/>
      <c r="O545" s="78">
        <v>53.6</v>
      </c>
      <c r="P545" s="78">
        <v>10.27</v>
      </c>
      <c r="Q545" s="78">
        <v>150</v>
      </c>
      <c r="R545" s="53">
        <v>36</v>
      </c>
      <c r="S545" s="49" t="s">
        <v>92</v>
      </c>
      <c r="T545" s="49" t="s">
        <v>93</v>
      </c>
      <c r="U545" s="49" t="s">
        <v>1875</v>
      </c>
      <c r="V545" s="49"/>
      <c r="W545" s="79"/>
      <c r="X545" s="79"/>
      <c r="Y545" s="79"/>
      <c r="Z545" s="25"/>
      <c r="AA545" s="25"/>
      <c r="AB545" s="25"/>
    </row>
    <row r="546" spans="1:28" ht="12.75" customHeight="1" x14ac:dyDescent="0.2">
      <c r="A546" s="49">
        <v>39990</v>
      </c>
      <c r="B546" s="55" t="s">
        <v>2029</v>
      </c>
      <c r="C546" s="55" t="s">
        <v>1148</v>
      </c>
      <c r="D546" s="55" t="s">
        <v>89</v>
      </c>
      <c r="E546" s="59" t="s">
        <v>90</v>
      </c>
      <c r="F546" s="60">
        <v>39753</v>
      </c>
      <c r="G546" s="82">
        <v>2008</v>
      </c>
      <c r="H546" s="49" t="s">
        <v>2030</v>
      </c>
      <c r="I546" s="49" t="str">
        <f t="shared" si="24"/>
        <v>WY</v>
      </c>
      <c r="J546" s="49" t="str">
        <f t="shared" si="25"/>
        <v>ND</v>
      </c>
      <c r="K546" s="49" t="str">
        <f t="shared" si="26"/>
        <v>Mountain</v>
      </c>
      <c r="L546" s="49" t="str">
        <f>INDEX('State '!$A$1:$C$62,MATCH($I546,'State '!$B:$B,0),3)</f>
        <v>Mountain</v>
      </c>
      <c r="M546" s="49" t="str">
        <f>INDEX('State '!$A$1:$C$62,MATCH($J546,'State '!$B:$B,0),3)</f>
        <v>Mountain</v>
      </c>
      <c r="N546" s="49"/>
      <c r="O546" s="78">
        <v>7.3</v>
      </c>
      <c r="P546" s="53"/>
      <c r="Q546" s="53">
        <v>40.799999999999997</v>
      </c>
      <c r="R546" s="78"/>
      <c r="S546" s="83" t="s">
        <v>92</v>
      </c>
      <c r="T546" s="50" t="s">
        <v>93</v>
      </c>
      <c r="U546" s="57" t="s">
        <v>2031</v>
      </c>
      <c r="V546" s="49"/>
      <c r="W546" s="50"/>
      <c r="X546" s="50"/>
      <c r="Y546" s="50"/>
      <c r="Z546" s="25"/>
      <c r="AA546" s="25"/>
      <c r="AB546" s="25"/>
    </row>
    <row r="547" spans="1:28" ht="12.75" customHeight="1" x14ac:dyDescent="0.2">
      <c r="A547" s="49">
        <v>40246</v>
      </c>
      <c r="B547" s="55" t="s">
        <v>2032</v>
      </c>
      <c r="C547" s="55" t="s">
        <v>1993</v>
      </c>
      <c r="D547" s="55" t="s">
        <v>161</v>
      </c>
      <c r="E547" s="59" t="s">
        <v>90</v>
      </c>
      <c r="F547" s="60">
        <v>39753</v>
      </c>
      <c r="G547" s="82">
        <v>2008</v>
      </c>
      <c r="H547" s="49" t="s">
        <v>1554</v>
      </c>
      <c r="I547" s="49" t="str">
        <f t="shared" si="24"/>
        <v>WI</v>
      </c>
      <c r="J547" s="49" t="str">
        <f t="shared" si="25"/>
        <v>WI</v>
      </c>
      <c r="K547" s="49" t="str">
        <f t="shared" si="26"/>
        <v>Midwest</v>
      </c>
      <c r="L547" s="49" t="str">
        <f>INDEX('State '!$A$1:$C$62,MATCH($I547,'State '!$B:$B,0),3)</f>
        <v>Midwest</v>
      </c>
      <c r="M547" s="49" t="str">
        <f>INDEX('State '!$A$1:$C$62,MATCH($J547,'State '!$B:$B,0),3)</f>
        <v>Midwest</v>
      </c>
      <c r="N547" s="49"/>
      <c r="O547" s="78">
        <v>1</v>
      </c>
      <c r="P547" s="53">
        <v>1</v>
      </c>
      <c r="Q547" s="53">
        <v>49.99</v>
      </c>
      <c r="R547" s="78">
        <v>4</v>
      </c>
      <c r="S547" s="83" t="s">
        <v>105</v>
      </c>
      <c r="T547" s="50" t="s">
        <v>786</v>
      </c>
      <c r="U547" s="57" t="s">
        <v>144</v>
      </c>
      <c r="V547" s="49"/>
      <c r="W547" s="79"/>
      <c r="X547" s="79"/>
      <c r="Y547" s="79"/>
      <c r="Z547" s="25"/>
      <c r="AA547" s="25"/>
      <c r="AB547" s="25"/>
    </row>
    <row r="548" spans="1:28" ht="12.75" customHeight="1" x14ac:dyDescent="0.2">
      <c r="A548" s="49">
        <v>39990</v>
      </c>
      <c r="B548" s="55" t="s">
        <v>2033</v>
      </c>
      <c r="C548" s="55" t="s">
        <v>1993</v>
      </c>
      <c r="D548" s="55" t="s">
        <v>161</v>
      </c>
      <c r="E548" s="59" t="s">
        <v>90</v>
      </c>
      <c r="F548" s="60">
        <v>39753</v>
      </c>
      <c r="G548" s="82">
        <v>2008</v>
      </c>
      <c r="H548" s="49" t="s">
        <v>1554</v>
      </c>
      <c r="I548" s="49" t="str">
        <f t="shared" si="24"/>
        <v>WI</v>
      </c>
      <c r="J548" s="49" t="str">
        <f t="shared" si="25"/>
        <v>WI</v>
      </c>
      <c r="K548" s="49" t="str">
        <f t="shared" si="26"/>
        <v>Midwest</v>
      </c>
      <c r="L548" s="49" t="str">
        <f>INDEX('State '!$A$1:$C$62,MATCH($I548,'State '!$B:$B,0),3)</f>
        <v>Midwest</v>
      </c>
      <c r="M548" s="49" t="str">
        <f>INDEX('State '!$A$1:$C$62,MATCH($J548,'State '!$B:$B,0),3)</f>
        <v>Midwest</v>
      </c>
      <c r="N548" s="49"/>
      <c r="O548" s="78">
        <v>15</v>
      </c>
      <c r="P548" s="53">
        <v>14</v>
      </c>
      <c r="Q548" s="53">
        <v>99.99</v>
      </c>
      <c r="R548" s="78">
        <v>12</v>
      </c>
      <c r="S548" s="83" t="s">
        <v>105</v>
      </c>
      <c r="T548" s="50" t="s">
        <v>786</v>
      </c>
      <c r="U548" s="57" t="s">
        <v>144</v>
      </c>
      <c r="V548" s="49"/>
      <c r="W548" s="82"/>
      <c r="X548" s="79"/>
      <c r="Y548" s="79"/>
      <c r="Z548" s="25"/>
      <c r="AA548" s="25"/>
      <c r="AB548" s="25"/>
    </row>
    <row r="549" spans="1:28" ht="12.75" customHeight="1" x14ac:dyDescent="0.2">
      <c r="A549" s="45">
        <v>39990</v>
      </c>
      <c r="B549" s="55" t="s">
        <v>2034</v>
      </c>
      <c r="C549" s="55" t="s">
        <v>367</v>
      </c>
      <c r="D549" s="55" t="s">
        <v>89</v>
      </c>
      <c r="E549" s="59" t="s">
        <v>90</v>
      </c>
      <c r="F549" s="60">
        <v>39757</v>
      </c>
      <c r="G549" s="85">
        <v>2008</v>
      </c>
      <c r="H549" s="49" t="s">
        <v>2035</v>
      </c>
      <c r="I549" s="49" t="str">
        <f t="shared" si="24"/>
        <v>CT</v>
      </c>
      <c r="J549" s="49" t="str">
        <f t="shared" si="25"/>
        <v>NY</v>
      </c>
      <c r="K549" s="49" t="str">
        <f t="shared" si="26"/>
        <v>Northeast</v>
      </c>
      <c r="L549" s="49" t="str">
        <f>INDEX('State '!$A$1:$C$62,MATCH($I549,'State '!$B:$B,0),3)</f>
        <v>Northeast</v>
      </c>
      <c r="M549" s="49" t="str">
        <f>INDEX('State '!$A$1:$C$62,MATCH($J549,'State '!$B:$B,0),3)</f>
        <v>Northeast</v>
      </c>
      <c r="N549" s="49"/>
      <c r="O549" s="78">
        <v>41.6</v>
      </c>
      <c r="P549" s="53"/>
      <c r="Q549" s="53">
        <v>100</v>
      </c>
      <c r="R549" s="78"/>
      <c r="S549" s="83" t="s">
        <v>92</v>
      </c>
      <c r="T549" s="50" t="s">
        <v>93</v>
      </c>
      <c r="U549" s="57" t="s">
        <v>2036</v>
      </c>
      <c r="V549" s="49"/>
      <c r="W549" s="79"/>
      <c r="X549" s="79"/>
      <c r="Y549" s="79"/>
      <c r="Z549" s="25"/>
      <c r="AA549" s="25"/>
      <c r="AB549" s="25"/>
    </row>
    <row r="550" spans="1:28" ht="12.75" customHeight="1" x14ac:dyDescent="0.2">
      <c r="A550" s="45">
        <v>39990</v>
      </c>
      <c r="B550" s="55" t="s">
        <v>2037</v>
      </c>
      <c r="C550" s="55" t="s">
        <v>339</v>
      </c>
      <c r="D550" s="55" t="s">
        <v>89</v>
      </c>
      <c r="E550" s="59" t="s">
        <v>90</v>
      </c>
      <c r="F550" s="60">
        <v>39759</v>
      </c>
      <c r="G550" s="85">
        <v>2008</v>
      </c>
      <c r="H550" s="49" t="s">
        <v>2024</v>
      </c>
      <c r="I550" s="49" t="str">
        <f t="shared" si="24"/>
        <v>NE</v>
      </c>
      <c r="J550" s="49" t="str">
        <f t="shared" si="25"/>
        <v>NE</v>
      </c>
      <c r="K550" s="49" t="str">
        <f t="shared" si="26"/>
        <v>Mountain</v>
      </c>
      <c r="L550" s="49" t="str">
        <f>INDEX('State '!$A$1:$C$62,MATCH($I550,'State '!$B:$B,0),3)</f>
        <v>Mountain</v>
      </c>
      <c r="M550" s="49" t="str">
        <f>INDEX('State '!$A$1:$C$62,MATCH($J550,'State '!$B:$B,0),3)</f>
        <v>Mountain</v>
      </c>
      <c r="N550" s="49"/>
      <c r="O550" s="78">
        <v>23</v>
      </c>
      <c r="P550" s="53">
        <v>26</v>
      </c>
      <c r="Q550" s="53">
        <v>22</v>
      </c>
      <c r="R550" s="53" t="s">
        <v>800</v>
      </c>
      <c r="S550" s="83" t="s">
        <v>92</v>
      </c>
      <c r="T550" s="50" t="s">
        <v>93</v>
      </c>
      <c r="U550" s="57" t="s">
        <v>144</v>
      </c>
      <c r="V550" s="49"/>
      <c r="W550" s="79"/>
      <c r="X550" s="79"/>
      <c r="Y550" s="79"/>
      <c r="Z550" s="25"/>
      <c r="AA550" s="25"/>
      <c r="AB550" s="25"/>
    </row>
    <row r="551" spans="1:28" ht="12.75" customHeight="1" x14ac:dyDescent="0.2">
      <c r="A551" s="45">
        <v>40200</v>
      </c>
      <c r="B551" s="46" t="s">
        <v>2038</v>
      </c>
      <c r="C551" s="46" t="s">
        <v>783</v>
      </c>
      <c r="D551" s="46" t="s">
        <v>101</v>
      </c>
      <c r="E551" s="46" t="s">
        <v>90</v>
      </c>
      <c r="F551" s="47">
        <v>39767</v>
      </c>
      <c r="G551" s="48">
        <v>2008</v>
      </c>
      <c r="H551" s="49" t="s">
        <v>225</v>
      </c>
      <c r="I551" s="49" t="str">
        <f t="shared" si="24"/>
        <v>CO</v>
      </c>
      <c r="J551" s="49" t="str">
        <f t="shared" si="25"/>
        <v>CO</v>
      </c>
      <c r="K551" s="49" t="str">
        <f t="shared" si="26"/>
        <v>Mountain</v>
      </c>
      <c r="L551" s="49" t="str">
        <f>INDEX('State '!$A$1:$C$62,MATCH($I551,'State '!$B:$B,0),3)</f>
        <v>Mountain</v>
      </c>
      <c r="M551" s="49" t="str">
        <f>INDEX('State '!$A$1:$C$62,MATCH($J551,'State '!$B:$B,0),3)</f>
        <v>Mountain</v>
      </c>
      <c r="N551" s="49"/>
      <c r="O551" s="78">
        <v>216</v>
      </c>
      <c r="P551" s="78">
        <v>164</v>
      </c>
      <c r="Q551" s="78">
        <v>900</v>
      </c>
      <c r="R551" s="53" t="s">
        <v>1378</v>
      </c>
      <c r="S551" s="49" t="s">
        <v>92</v>
      </c>
      <c r="T551" s="49" t="s">
        <v>93</v>
      </c>
      <c r="U551" s="49" t="s">
        <v>2039</v>
      </c>
      <c r="V551" s="49"/>
      <c r="W551" s="79"/>
      <c r="X551" s="79"/>
      <c r="Y551" s="79"/>
      <c r="Z551" s="25"/>
      <c r="AA551" s="25"/>
      <c r="AB551" s="25"/>
    </row>
    <row r="552" spans="1:28" ht="12.75" customHeight="1" x14ac:dyDescent="0.2">
      <c r="A552" s="49">
        <v>39990</v>
      </c>
      <c r="B552" s="46" t="s">
        <v>2040</v>
      </c>
      <c r="C552" s="46" t="s">
        <v>850</v>
      </c>
      <c r="D552" s="46" t="s">
        <v>89</v>
      </c>
      <c r="E552" s="46" t="s">
        <v>90</v>
      </c>
      <c r="F552" s="47">
        <v>39767</v>
      </c>
      <c r="G552" s="48">
        <v>2008</v>
      </c>
      <c r="H552" s="49" t="s">
        <v>1197</v>
      </c>
      <c r="I552" s="49" t="str">
        <f t="shared" si="24"/>
        <v>PA</v>
      </c>
      <c r="J552" s="49" t="str">
        <f t="shared" si="25"/>
        <v>DE</v>
      </c>
      <c r="K552" s="49" t="str">
        <f t="shared" si="26"/>
        <v>Northeast</v>
      </c>
      <c r="L552" s="49" t="str">
        <f>INDEX('State '!$A$1:$C$62,MATCH($I552,'State '!$B:$B,0),3)</f>
        <v>Northeast</v>
      </c>
      <c r="M552" s="49" t="str">
        <f>INDEX('State '!$A$1:$C$62,MATCH($J552,'State '!$B:$B,0),3)</f>
        <v>Northeast</v>
      </c>
      <c r="N552" s="49"/>
      <c r="O552" s="78">
        <v>8.2899999999999991</v>
      </c>
      <c r="P552" s="78">
        <v>9</v>
      </c>
      <c r="Q552" s="78">
        <v>10.85</v>
      </c>
      <c r="R552" s="53">
        <v>16</v>
      </c>
      <c r="S552" s="49" t="s">
        <v>92</v>
      </c>
      <c r="T552" s="49" t="s">
        <v>93</v>
      </c>
      <c r="U552" s="49" t="s">
        <v>1749</v>
      </c>
      <c r="V552" s="49"/>
      <c r="W552" s="79"/>
      <c r="X552" s="79"/>
      <c r="Y552" s="79"/>
      <c r="Z552" s="25"/>
      <c r="AA552" s="25"/>
      <c r="AB552" s="25"/>
    </row>
    <row r="553" spans="1:28" ht="12.75" customHeight="1" x14ac:dyDescent="0.2">
      <c r="A553" s="49">
        <v>40248</v>
      </c>
      <c r="B553" s="46" t="s">
        <v>2041</v>
      </c>
      <c r="C553" s="46" t="s">
        <v>367</v>
      </c>
      <c r="D553" s="46" t="s">
        <v>89</v>
      </c>
      <c r="E553" s="46" t="s">
        <v>90</v>
      </c>
      <c r="F553" s="47">
        <v>39767</v>
      </c>
      <c r="G553" s="48">
        <v>2008</v>
      </c>
      <c r="H553" s="49" t="s">
        <v>368</v>
      </c>
      <c r="I553" s="49" t="str">
        <f t="shared" si="24"/>
        <v>NY</v>
      </c>
      <c r="J553" s="49" t="str">
        <f t="shared" si="25"/>
        <v>CT</v>
      </c>
      <c r="K553" s="49" t="str">
        <f t="shared" si="26"/>
        <v>Northeast</v>
      </c>
      <c r="L553" s="49" t="str">
        <f>INDEX('State '!$A$1:$C$62,MATCH($I553,'State '!$B:$B,0),3)</f>
        <v>Northeast</v>
      </c>
      <c r="M553" s="49" t="str">
        <f>INDEX('State '!$A$1:$C$62,MATCH($J553,'State '!$B:$B,0),3)</f>
        <v>Northeast</v>
      </c>
      <c r="N553" s="49"/>
      <c r="O553" s="78">
        <v>58</v>
      </c>
      <c r="P553" s="78">
        <v>1.6</v>
      </c>
      <c r="Q553" s="78">
        <v>95</v>
      </c>
      <c r="R553" s="53">
        <v>36</v>
      </c>
      <c r="S553" s="49" t="s">
        <v>92</v>
      </c>
      <c r="T553" s="49" t="s">
        <v>93</v>
      </c>
      <c r="U553" s="49" t="s">
        <v>2042</v>
      </c>
      <c r="V553" s="49"/>
      <c r="W553" s="79"/>
      <c r="X553" s="79"/>
      <c r="Y553" s="79"/>
      <c r="Z553" s="25"/>
      <c r="AA553" s="25"/>
      <c r="AB553" s="25"/>
    </row>
    <row r="554" spans="1:28" ht="12.75" customHeight="1" x14ac:dyDescent="0.2">
      <c r="A554" s="49">
        <v>39990</v>
      </c>
      <c r="B554" s="46" t="s">
        <v>2043</v>
      </c>
      <c r="C554" s="46" t="s">
        <v>2044</v>
      </c>
      <c r="D554" s="46" t="s">
        <v>89</v>
      </c>
      <c r="E554" s="46" t="s">
        <v>90</v>
      </c>
      <c r="F554" s="47">
        <v>39767</v>
      </c>
      <c r="G554" s="53">
        <v>2008</v>
      </c>
      <c r="H554" s="49" t="s">
        <v>1427</v>
      </c>
      <c r="I554" s="49" t="str">
        <f t="shared" si="24"/>
        <v>AR</v>
      </c>
      <c r="J554" s="49" t="str">
        <f t="shared" si="25"/>
        <v>AR</v>
      </c>
      <c r="K554" s="49" t="str">
        <f t="shared" si="26"/>
        <v>South Central</v>
      </c>
      <c r="L554" s="49" t="str">
        <f>INDEX('State '!$A$1:$C$62,MATCH($I554,'State '!$B:$B,0),3)</f>
        <v>South Central</v>
      </c>
      <c r="M554" s="49" t="str">
        <f>INDEX('State '!$A$1:$C$62,MATCH($J554,'State '!$B:$B,0),3)</f>
        <v>South Central</v>
      </c>
      <c r="N554" s="49"/>
      <c r="O554" s="78">
        <v>18.8</v>
      </c>
      <c r="P554" s="78"/>
      <c r="Q554" s="78">
        <v>100</v>
      </c>
      <c r="R554" s="53"/>
      <c r="S554" s="49" t="s">
        <v>92</v>
      </c>
      <c r="T554" s="49" t="s">
        <v>93</v>
      </c>
      <c r="U554" s="49" t="s">
        <v>2045</v>
      </c>
      <c r="V554" s="49"/>
      <c r="W554" s="79"/>
      <c r="X554" s="79"/>
      <c r="Y554" s="79"/>
      <c r="Z554" s="25"/>
      <c r="AA554" s="25"/>
      <c r="AB554" s="25"/>
    </row>
    <row r="555" spans="1:28" ht="12.75" customHeight="1" x14ac:dyDescent="0.2">
      <c r="A555" s="49">
        <v>39990</v>
      </c>
      <c r="B555" s="46" t="s">
        <v>2046</v>
      </c>
      <c r="C555" s="46" t="s">
        <v>2047</v>
      </c>
      <c r="D555" s="46" t="s">
        <v>101</v>
      </c>
      <c r="E555" s="46" t="s">
        <v>90</v>
      </c>
      <c r="F555" s="47">
        <v>39767</v>
      </c>
      <c r="G555" s="53">
        <v>2008</v>
      </c>
      <c r="H555" s="49" t="s">
        <v>378</v>
      </c>
      <c r="I555" s="49" t="str">
        <f t="shared" si="24"/>
        <v>MS</v>
      </c>
      <c r="J555" s="49" t="str">
        <f t="shared" si="25"/>
        <v>MS</v>
      </c>
      <c r="K555" s="49" t="str">
        <f t="shared" si="26"/>
        <v>South Central</v>
      </c>
      <c r="L555" s="49" t="str">
        <f>INDEX('State '!$A$1:$C$62,MATCH($I555,'State '!$B:$B,0),3)</f>
        <v>South Central</v>
      </c>
      <c r="M555" s="49" t="str">
        <f>INDEX('State '!$A$1:$C$62,MATCH($J555,'State '!$B:$B,0),3)</f>
        <v>South Central</v>
      </c>
      <c r="N555" s="49"/>
      <c r="O555" s="78">
        <v>6</v>
      </c>
      <c r="P555" s="78">
        <v>3.1</v>
      </c>
      <c r="Q555" s="78">
        <v>1000</v>
      </c>
      <c r="R555" s="53">
        <v>24</v>
      </c>
      <c r="S555" s="49" t="s">
        <v>92</v>
      </c>
      <c r="T555" s="49" t="s">
        <v>93</v>
      </c>
      <c r="U555" s="49" t="s">
        <v>1266</v>
      </c>
      <c r="V555" s="49"/>
      <c r="W555" s="79"/>
      <c r="X555" s="79"/>
      <c r="Y555" s="79"/>
      <c r="Z555" s="25"/>
      <c r="AA555" s="25"/>
      <c r="AB555" s="25"/>
    </row>
    <row r="556" spans="1:28" ht="12.75" customHeight="1" x14ac:dyDescent="0.2">
      <c r="A556" s="49">
        <v>40381</v>
      </c>
      <c r="B556" s="46" t="s">
        <v>2048</v>
      </c>
      <c r="C556" s="46" t="s">
        <v>2047</v>
      </c>
      <c r="D556" s="46" t="s">
        <v>101</v>
      </c>
      <c r="E556" s="46" t="s">
        <v>90</v>
      </c>
      <c r="F556" s="47">
        <v>39767</v>
      </c>
      <c r="G556" s="53">
        <v>2008</v>
      </c>
      <c r="H556" s="49" t="s">
        <v>416</v>
      </c>
      <c r="I556" s="49" t="str">
        <f t="shared" si="24"/>
        <v>MS</v>
      </c>
      <c r="J556" s="49" t="str">
        <f t="shared" si="25"/>
        <v>AL</v>
      </c>
      <c r="K556" s="49" t="str">
        <f t="shared" si="26"/>
        <v>South Central</v>
      </c>
      <c r="L556" s="49" t="str">
        <f>INDEX('State '!$A$1:$C$62,MATCH($I556,'State '!$B:$B,0),3)</f>
        <v>South Central</v>
      </c>
      <c r="M556" s="49" t="str">
        <f>INDEX('State '!$A$1:$C$62,MATCH($J556,'State '!$B:$B,0),3)</f>
        <v>South Central</v>
      </c>
      <c r="N556" s="49"/>
      <c r="O556" s="78">
        <v>52</v>
      </c>
      <c r="P556" s="78">
        <v>26</v>
      </c>
      <c r="Q556" s="78">
        <v>1000</v>
      </c>
      <c r="R556" s="53">
        <v>24</v>
      </c>
      <c r="S556" s="49" t="s">
        <v>92</v>
      </c>
      <c r="T556" s="49" t="s">
        <v>93</v>
      </c>
      <c r="U556" s="49" t="s">
        <v>1266</v>
      </c>
      <c r="V556" s="49"/>
      <c r="W556" s="79"/>
      <c r="X556" s="79"/>
      <c r="Y556" s="79"/>
      <c r="Z556" s="25"/>
      <c r="AA556" s="25"/>
      <c r="AB556" s="25"/>
    </row>
    <row r="557" spans="1:28" ht="12.75" customHeight="1" x14ac:dyDescent="0.2">
      <c r="A557" s="49">
        <v>39990</v>
      </c>
      <c r="B557" s="46" t="s">
        <v>2049</v>
      </c>
      <c r="C557" s="46" t="s">
        <v>980</v>
      </c>
      <c r="D557" s="46" t="s">
        <v>89</v>
      </c>
      <c r="E557" s="46" t="s">
        <v>90</v>
      </c>
      <c r="F557" s="47">
        <v>39767</v>
      </c>
      <c r="G557" s="53">
        <v>2008</v>
      </c>
      <c r="H557" s="49" t="s">
        <v>121</v>
      </c>
      <c r="I557" s="49" t="str">
        <f t="shared" si="24"/>
        <v>TX</v>
      </c>
      <c r="J557" s="49" t="str">
        <f t="shared" si="25"/>
        <v>TX</v>
      </c>
      <c r="K557" s="49" t="str">
        <f t="shared" si="26"/>
        <v>South Central</v>
      </c>
      <c r="L557" s="49" t="str">
        <f>INDEX('State '!$A$1:$C$62,MATCH($I557,'State '!$B:$B,0),3)</f>
        <v>South Central</v>
      </c>
      <c r="M557" s="49" t="str">
        <f>INDEX('State '!$A$1:$C$62,MATCH($J557,'State '!$B:$B,0),3)</f>
        <v>South Central</v>
      </c>
      <c r="N557" s="49"/>
      <c r="O557" s="78">
        <v>23.1</v>
      </c>
      <c r="P557" s="78">
        <v>6.6</v>
      </c>
      <c r="Q557" s="78">
        <v>95</v>
      </c>
      <c r="R557" s="53">
        <v>36</v>
      </c>
      <c r="S557" s="49" t="s">
        <v>92</v>
      </c>
      <c r="T557" s="49" t="s">
        <v>93</v>
      </c>
      <c r="U557" s="49" t="s">
        <v>2050</v>
      </c>
      <c r="V557" s="49"/>
      <c r="W557" s="79"/>
      <c r="X557" s="79"/>
      <c r="Y557" s="79"/>
      <c r="Z557" s="25"/>
      <c r="AA557" s="25"/>
      <c r="AB557" s="25"/>
    </row>
    <row r="558" spans="1:28" ht="12.75" customHeight="1" x14ac:dyDescent="0.2">
      <c r="A558" s="49">
        <v>39990</v>
      </c>
      <c r="B558" s="46" t="s">
        <v>2051</v>
      </c>
      <c r="C558" s="46" t="s">
        <v>1754</v>
      </c>
      <c r="D558" s="46" t="s">
        <v>89</v>
      </c>
      <c r="E558" s="46" t="s">
        <v>90</v>
      </c>
      <c r="F558" s="47">
        <v>39767</v>
      </c>
      <c r="G558" s="53">
        <v>2008</v>
      </c>
      <c r="H558" s="49" t="s">
        <v>1755</v>
      </c>
      <c r="I558" s="49" t="str">
        <f t="shared" si="24"/>
        <v>ON</v>
      </c>
      <c r="J558" s="49" t="str">
        <f t="shared" si="25"/>
        <v>ON</v>
      </c>
      <c r="K558" s="49" t="str">
        <f t="shared" si="26"/>
        <v>Canada</v>
      </c>
      <c r="L558" s="49" t="str">
        <f>INDEX('State '!$A$1:$C$62,MATCH($I558,'State '!$B:$B,0),3)</f>
        <v>Canada</v>
      </c>
      <c r="M558" s="49" t="str">
        <f>INDEX('State '!$A$1:$C$62,MATCH($J558,'State '!$B:$B,0),3)</f>
        <v>Canada</v>
      </c>
      <c r="N558" s="49"/>
      <c r="O558" s="78"/>
      <c r="P558" s="78"/>
      <c r="Q558" s="78">
        <v>485</v>
      </c>
      <c r="R558" s="53"/>
      <c r="S558" s="49" t="s">
        <v>1756</v>
      </c>
      <c r="T558" s="49" t="s">
        <v>927</v>
      </c>
      <c r="U558" s="49" t="s">
        <v>144</v>
      </c>
      <c r="V558" s="49"/>
      <c r="W558" s="79"/>
      <c r="X558" s="79"/>
      <c r="Y558" s="79"/>
      <c r="Z558" s="25"/>
      <c r="AA558" s="25"/>
      <c r="AB558" s="25"/>
    </row>
    <row r="559" spans="1:28" ht="12.75" customHeight="1" x14ac:dyDescent="0.2">
      <c r="A559" s="49">
        <v>39990</v>
      </c>
      <c r="B559" s="46" t="s">
        <v>2052</v>
      </c>
      <c r="C559" s="46" t="s">
        <v>814</v>
      </c>
      <c r="D559" s="46" t="s">
        <v>89</v>
      </c>
      <c r="E559" s="46" t="s">
        <v>90</v>
      </c>
      <c r="F559" s="47">
        <v>39767</v>
      </c>
      <c r="G559" s="53">
        <v>2008</v>
      </c>
      <c r="H559" s="49" t="s">
        <v>225</v>
      </c>
      <c r="I559" s="49" t="str">
        <f t="shared" si="24"/>
        <v>CO</v>
      </c>
      <c r="J559" s="49" t="str">
        <f t="shared" si="25"/>
        <v>CO</v>
      </c>
      <c r="K559" s="49" t="str">
        <f t="shared" si="26"/>
        <v>Mountain</v>
      </c>
      <c r="L559" s="49" t="str">
        <f>INDEX('State '!$A$1:$C$62,MATCH($I559,'State '!$B:$B,0),3)</f>
        <v>Mountain</v>
      </c>
      <c r="M559" s="49" t="str">
        <f>INDEX('State '!$A$1:$C$62,MATCH($J559,'State '!$B:$B,0),3)</f>
        <v>Mountain</v>
      </c>
      <c r="N559" s="49"/>
      <c r="O559" s="78">
        <v>58</v>
      </c>
      <c r="P559" s="78">
        <v>5.88</v>
      </c>
      <c r="Q559" s="78">
        <v>2565</v>
      </c>
      <c r="R559" s="53">
        <v>30</v>
      </c>
      <c r="S559" s="49" t="s">
        <v>92</v>
      </c>
      <c r="T559" s="49" t="s">
        <v>93</v>
      </c>
      <c r="U559" s="49" t="s">
        <v>2053</v>
      </c>
      <c r="V559" s="49"/>
      <c r="W559" s="50"/>
      <c r="X559" s="79"/>
      <c r="Y559" s="79"/>
      <c r="Z559" s="25"/>
      <c r="AA559" s="25"/>
      <c r="AB559" s="25"/>
    </row>
    <row r="560" spans="1:28" ht="12.75" customHeight="1" x14ac:dyDescent="0.2">
      <c r="A560" s="49">
        <v>39990</v>
      </c>
      <c r="B560" s="46" t="s">
        <v>2054</v>
      </c>
      <c r="C560" s="46" t="s">
        <v>1553</v>
      </c>
      <c r="D560" s="46" t="s">
        <v>161</v>
      </c>
      <c r="E560" s="46" t="s">
        <v>90</v>
      </c>
      <c r="F560" s="47">
        <v>39772</v>
      </c>
      <c r="G560" s="53">
        <v>2008</v>
      </c>
      <c r="H560" s="49" t="s">
        <v>1554</v>
      </c>
      <c r="I560" s="49" t="str">
        <f t="shared" si="24"/>
        <v>WI</v>
      </c>
      <c r="J560" s="49" t="str">
        <f t="shared" si="25"/>
        <v>WI</v>
      </c>
      <c r="K560" s="49" t="str">
        <f t="shared" si="26"/>
        <v>Midwest</v>
      </c>
      <c r="L560" s="49" t="str">
        <f>INDEX('State '!$A$1:$C$62,MATCH($I560,'State '!$B:$B,0),3)</f>
        <v>Midwest</v>
      </c>
      <c r="M560" s="49" t="str">
        <f>INDEX('State '!$A$1:$C$62,MATCH($J560,'State '!$B:$B,0),3)</f>
        <v>Midwest</v>
      </c>
      <c r="N560" s="49"/>
      <c r="O560" s="78">
        <v>15</v>
      </c>
      <c r="P560" s="78">
        <v>12.6</v>
      </c>
      <c r="Q560" s="78">
        <v>99.99</v>
      </c>
      <c r="R560" s="53" t="s">
        <v>1999</v>
      </c>
      <c r="S560" s="49" t="s">
        <v>105</v>
      </c>
      <c r="T560" s="49" t="s">
        <v>786</v>
      </c>
      <c r="U560" s="49" t="s">
        <v>144</v>
      </c>
      <c r="V560" s="49"/>
      <c r="W560" s="79"/>
      <c r="X560" s="79"/>
      <c r="Y560" s="79"/>
      <c r="Z560" s="25"/>
      <c r="AA560" s="25"/>
      <c r="AB560" s="25"/>
    </row>
    <row r="561" spans="1:28" ht="12.75" customHeight="1" x14ac:dyDescent="0.2">
      <c r="A561" s="49">
        <v>39990</v>
      </c>
      <c r="B561" s="46" t="s">
        <v>2055</v>
      </c>
      <c r="C561" s="46" t="s">
        <v>1553</v>
      </c>
      <c r="D561" s="46" t="s">
        <v>161</v>
      </c>
      <c r="E561" s="46" t="s">
        <v>90</v>
      </c>
      <c r="F561" s="47">
        <v>39772</v>
      </c>
      <c r="G561" s="53">
        <v>2008</v>
      </c>
      <c r="H561" s="49" t="s">
        <v>1554</v>
      </c>
      <c r="I561" s="49" t="str">
        <f t="shared" si="24"/>
        <v>WI</v>
      </c>
      <c r="J561" s="49" t="str">
        <f t="shared" si="25"/>
        <v>WI</v>
      </c>
      <c r="K561" s="49" t="str">
        <f t="shared" si="26"/>
        <v>Midwest</v>
      </c>
      <c r="L561" s="49" t="str">
        <f>INDEX('State '!$A$1:$C$62,MATCH($I561,'State '!$B:$B,0),3)</f>
        <v>Midwest</v>
      </c>
      <c r="M561" s="49" t="str">
        <f>INDEX('State '!$A$1:$C$62,MATCH($J561,'State '!$B:$B,0),3)</f>
        <v>Midwest</v>
      </c>
      <c r="N561" s="49"/>
      <c r="O561" s="78">
        <v>14</v>
      </c>
      <c r="P561" s="78">
        <v>12.7</v>
      </c>
      <c r="Q561" s="78">
        <v>49.99</v>
      </c>
      <c r="R561" s="53">
        <v>8</v>
      </c>
      <c r="S561" s="49" t="s">
        <v>105</v>
      </c>
      <c r="T561" s="49" t="s">
        <v>786</v>
      </c>
      <c r="U561" s="49" t="s">
        <v>144</v>
      </c>
      <c r="V561" s="49"/>
      <c r="W561" s="79"/>
      <c r="X561" s="79"/>
      <c r="Y561" s="79"/>
      <c r="Z561" s="25"/>
      <c r="AA561" s="25"/>
      <c r="AB561" s="25"/>
    </row>
    <row r="562" spans="1:28" ht="12.75" customHeight="1" x14ac:dyDescent="0.2">
      <c r="A562" s="49">
        <v>39990</v>
      </c>
      <c r="B562" s="55" t="s">
        <v>2056</v>
      </c>
      <c r="C562" s="55" t="s">
        <v>854</v>
      </c>
      <c r="D562" s="55" t="s">
        <v>161</v>
      </c>
      <c r="E562" s="59" t="s">
        <v>90</v>
      </c>
      <c r="F562" s="60">
        <v>39778</v>
      </c>
      <c r="G562" s="85">
        <v>2008</v>
      </c>
      <c r="H562" s="49" t="s">
        <v>121</v>
      </c>
      <c r="I562" s="49" t="str">
        <f t="shared" si="24"/>
        <v>TX</v>
      </c>
      <c r="J562" s="49" t="str">
        <f t="shared" si="25"/>
        <v>TX</v>
      </c>
      <c r="K562" s="49" t="str">
        <f t="shared" si="26"/>
        <v>South Central</v>
      </c>
      <c r="L562" s="49" t="str">
        <f>INDEX('State '!$A$1:$C$62,MATCH($I562,'State '!$B:$B,0),3)</f>
        <v>South Central</v>
      </c>
      <c r="M562" s="49" t="str">
        <f>INDEX('State '!$A$1:$C$62,MATCH($J562,'State '!$B:$B,0),3)</f>
        <v>South Central</v>
      </c>
      <c r="N562" s="49"/>
      <c r="O562" s="78">
        <v>16.899999999999999</v>
      </c>
      <c r="P562" s="53">
        <v>7.3</v>
      </c>
      <c r="Q562" s="53">
        <v>150</v>
      </c>
      <c r="R562" s="78">
        <v>20</v>
      </c>
      <c r="S562" s="83" t="s">
        <v>92</v>
      </c>
      <c r="T562" s="50" t="s">
        <v>93</v>
      </c>
      <c r="U562" s="57" t="s">
        <v>2057</v>
      </c>
      <c r="V562" s="49"/>
      <c r="W562" s="79"/>
      <c r="X562" s="79"/>
      <c r="Y562" s="79"/>
      <c r="Z562" s="25"/>
      <c r="AA562" s="25"/>
      <c r="AB562" s="25"/>
    </row>
    <row r="563" spans="1:28" ht="12.75" customHeight="1" x14ac:dyDescent="0.2">
      <c r="A563" s="49">
        <v>39990</v>
      </c>
      <c r="B563" s="55" t="s">
        <v>2058</v>
      </c>
      <c r="C563" s="55" t="s">
        <v>854</v>
      </c>
      <c r="D563" s="55" t="s">
        <v>89</v>
      </c>
      <c r="E563" s="59" t="s">
        <v>90</v>
      </c>
      <c r="F563" s="60">
        <v>39783</v>
      </c>
      <c r="G563" s="85">
        <v>2008</v>
      </c>
      <c r="H563" s="49" t="s">
        <v>855</v>
      </c>
      <c r="I563" s="49" t="str">
        <f t="shared" si="24"/>
        <v>AZ</v>
      </c>
      <c r="J563" s="49" t="str">
        <f t="shared" si="25"/>
        <v>AZ</v>
      </c>
      <c r="K563" s="49" t="str">
        <f t="shared" si="26"/>
        <v>Mountain</v>
      </c>
      <c r="L563" s="49" t="str">
        <f>INDEX('State '!$A$1:$C$62,MATCH($I563,'State '!$B:$B,0),3)</f>
        <v>Mountain</v>
      </c>
      <c r="M563" s="49" t="str">
        <f>INDEX('State '!$A$1:$C$62,MATCH($J563,'State '!$B:$B,0),3)</f>
        <v>Mountain</v>
      </c>
      <c r="N563" s="49"/>
      <c r="O563" s="78">
        <v>23.9</v>
      </c>
      <c r="P563" s="53"/>
      <c r="Q563" s="53">
        <v>30</v>
      </c>
      <c r="R563" s="78"/>
      <c r="S563" s="83" t="s">
        <v>92</v>
      </c>
      <c r="T563" s="50" t="s">
        <v>93</v>
      </c>
      <c r="U563" s="57" t="s">
        <v>2059</v>
      </c>
      <c r="V563" s="49"/>
      <c r="W563" s="79"/>
      <c r="X563" s="79"/>
      <c r="Y563" s="79"/>
      <c r="Z563" s="25"/>
      <c r="AA563" s="25"/>
      <c r="AB563" s="25"/>
    </row>
    <row r="564" spans="1:28" ht="12.75" customHeight="1" x14ac:dyDescent="0.2">
      <c r="A564" s="49">
        <v>39990</v>
      </c>
      <c r="B564" s="46" t="s">
        <v>2060</v>
      </c>
      <c r="C564" s="46" t="s">
        <v>2061</v>
      </c>
      <c r="D564" s="46" t="s">
        <v>161</v>
      </c>
      <c r="E564" s="46" t="s">
        <v>90</v>
      </c>
      <c r="F564" s="47">
        <v>39783</v>
      </c>
      <c r="G564" s="48">
        <v>2008</v>
      </c>
      <c r="H564" s="49" t="s">
        <v>734</v>
      </c>
      <c r="I564" s="49" t="str">
        <f t="shared" si="24"/>
        <v>FL</v>
      </c>
      <c r="J564" s="49" t="str">
        <f t="shared" si="25"/>
        <v>FL</v>
      </c>
      <c r="K564" s="49" t="str">
        <f t="shared" si="26"/>
        <v>Southeast</v>
      </c>
      <c r="L564" s="49" t="str">
        <f>INDEX('State '!$A$1:$C$62,MATCH($I564,'State '!$B:$B,0),3)</f>
        <v>Southeast</v>
      </c>
      <c r="M564" s="49" t="str">
        <f>INDEX('State '!$A$1:$C$62,MATCH($J564,'State '!$B:$B,0),3)</f>
        <v>Southeast</v>
      </c>
      <c r="N564" s="49"/>
      <c r="O564" s="78">
        <v>30</v>
      </c>
      <c r="P564" s="78">
        <v>28</v>
      </c>
      <c r="Q564" s="78">
        <v>200</v>
      </c>
      <c r="R564" s="53">
        <v>24</v>
      </c>
      <c r="S564" s="49" t="s">
        <v>105</v>
      </c>
      <c r="T564" s="49" t="s">
        <v>786</v>
      </c>
      <c r="U564" s="49" t="s">
        <v>144</v>
      </c>
      <c r="V564" s="49"/>
      <c r="W564" s="79"/>
      <c r="X564" s="79"/>
      <c r="Y564" s="79"/>
      <c r="Z564" s="25"/>
      <c r="AA564" s="25"/>
      <c r="AB564" s="25"/>
    </row>
    <row r="565" spans="1:28" ht="12.75" customHeight="1" x14ac:dyDescent="0.2">
      <c r="A565" s="49">
        <v>39990</v>
      </c>
      <c r="B565" s="55" t="s">
        <v>2062</v>
      </c>
      <c r="C565" s="55" t="s">
        <v>1371</v>
      </c>
      <c r="D565" s="55" t="s">
        <v>89</v>
      </c>
      <c r="E565" s="59" t="s">
        <v>90</v>
      </c>
      <c r="F565" s="60">
        <v>39783</v>
      </c>
      <c r="G565" s="85">
        <v>2008</v>
      </c>
      <c r="H565" s="49" t="s">
        <v>1061</v>
      </c>
      <c r="I565" s="49" t="str">
        <f t="shared" si="24"/>
        <v>AL</v>
      </c>
      <c r="J565" s="49" t="str">
        <f t="shared" si="25"/>
        <v>FL</v>
      </c>
      <c r="K565" s="49" t="str">
        <f t="shared" si="26"/>
        <v>South Central, Southeast</v>
      </c>
      <c r="L565" s="49" t="str">
        <f>INDEX('State '!$A$1:$C$62,MATCH($I565,'State '!$B:$B,0),3)</f>
        <v>South Central</v>
      </c>
      <c r="M565" s="49" t="str">
        <f>INDEX('State '!$A$1:$C$62,MATCH($J565,'State '!$B:$B,0),3)</f>
        <v>Southeast</v>
      </c>
      <c r="N565" s="49"/>
      <c r="O565" s="78">
        <v>117</v>
      </c>
      <c r="P565" s="53">
        <v>17.8</v>
      </c>
      <c r="Q565" s="53">
        <v>155</v>
      </c>
      <c r="R565" s="78">
        <v>20</v>
      </c>
      <c r="S565" s="83" t="s">
        <v>92</v>
      </c>
      <c r="T565" s="50" t="s">
        <v>93</v>
      </c>
      <c r="U565" s="57" t="s">
        <v>2063</v>
      </c>
      <c r="V565" s="49"/>
      <c r="W565" s="79"/>
      <c r="X565" s="79"/>
      <c r="Y565" s="79"/>
      <c r="Z565" s="25"/>
      <c r="AA565" s="25"/>
      <c r="AB565" s="25"/>
    </row>
    <row r="566" spans="1:28" ht="12.75" customHeight="1" x14ac:dyDescent="0.2">
      <c r="A566" s="49">
        <v>39990</v>
      </c>
      <c r="B566" s="55" t="s">
        <v>2064</v>
      </c>
      <c r="C566" s="55" t="s">
        <v>339</v>
      </c>
      <c r="D566" s="55" t="s">
        <v>161</v>
      </c>
      <c r="E566" s="59" t="s">
        <v>90</v>
      </c>
      <c r="F566" s="60">
        <v>39783</v>
      </c>
      <c r="G566" s="85">
        <v>2008</v>
      </c>
      <c r="H566" s="49" t="s">
        <v>225</v>
      </c>
      <c r="I566" s="49" t="str">
        <f t="shared" si="24"/>
        <v>CO</v>
      </c>
      <c r="J566" s="49" t="str">
        <f t="shared" si="25"/>
        <v>CO</v>
      </c>
      <c r="K566" s="49" t="str">
        <f t="shared" si="26"/>
        <v>Mountain</v>
      </c>
      <c r="L566" s="49" t="str">
        <f>INDEX('State '!$A$1:$C$62,MATCH($I566,'State '!$B:$B,0),3)</f>
        <v>Mountain</v>
      </c>
      <c r="M566" s="49" t="str">
        <f>INDEX('State '!$A$1:$C$62,MATCH($J566,'State '!$B:$B,0),3)</f>
        <v>Mountain</v>
      </c>
      <c r="N566" s="49"/>
      <c r="O566" s="78">
        <v>30</v>
      </c>
      <c r="P566" s="53">
        <v>41.4</v>
      </c>
      <c r="Q566" s="53">
        <v>74</v>
      </c>
      <c r="R566" s="78">
        <v>12</v>
      </c>
      <c r="S566" s="83" t="s">
        <v>92</v>
      </c>
      <c r="T566" s="50" t="s">
        <v>93</v>
      </c>
      <c r="U566" s="57" t="s">
        <v>2065</v>
      </c>
      <c r="V566" s="49"/>
      <c r="W566" s="79"/>
      <c r="X566" s="79"/>
      <c r="Y566" s="79"/>
      <c r="Z566" s="25"/>
      <c r="AA566" s="25"/>
      <c r="AB566" s="25"/>
    </row>
    <row r="567" spans="1:28" ht="12.75" customHeight="1" x14ac:dyDescent="0.2">
      <c r="A567" s="49">
        <v>39990</v>
      </c>
      <c r="B567" s="55" t="s">
        <v>2066</v>
      </c>
      <c r="C567" s="55" t="s">
        <v>1787</v>
      </c>
      <c r="D567" s="55" t="s">
        <v>161</v>
      </c>
      <c r="E567" s="59" t="s">
        <v>90</v>
      </c>
      <c r="F567" s="60">
        <v>39783</v>
      </c>
      <c r="G567" s="82">
        <v>2008</v>
      </c>
      <c r="H567" s="49" t="s">
        <v>713</v>
      </c>
      <c r="I567" s="49" t="str">
        <f t="shared" si="24"/>
        <v>NY</v>
      </c>
      <c r="J567" s="49" t="str">
        <f t="shared" si="25"/>
        <v>NY</v>
      </c>
      <c r="K567" s="49" t="str">
        <f t="shared" si="26"/>
        <v>Northeast</v>
      </c>
      <c r="L567" s="49" t="str">
        <f>INDEX('State '!$A$1:$C$62,MATCH($I567,'State '!$B:$B,0),3)</f>
        <v>Northeast</v>
      </c>
      <c r="M567" s="49" t="str">
        <f>INDEX('State '!$A$1:$C$62,MATCH($J567,'State '!$B:$B,0),3)</f>
        <v>Northeast</v>
      </c>
      <c r="N567" s="49"/>
      <c r="O567" s="78">
        <v>16</v>
      </c>
      <c r="P567" s="53">
        <v>9</v>
      </c>
      <c r="Q567" s="53">
        <v>400</v>
      </c>
      <c r="R567" s="78">
        <v>24</v>
      </c>
      <c r="S567" s="83" t="s">
        <v>92</v>
      </c>
      <c r="T567" s="50" t="s">
        <v>93</v>
      </c>
      <c r="U567" s="57" t="s">
        <v>1790</v>
      </c>
      <c r="V567" s="49"/>
      <c r="W567" s="79"/>
      <c r="X567" s="79"/>
      <c r="Y567" s="79"/>
      <c r="Z567" s="25"/>
      <c r="AA567" s="25"/>
      <c r="AB567" s="25"/>
    </row>
    <row r="568" spans="1:28" ht="12.75" customHeight="1" x14ac:dyDescent="0.2">
      <c r="A568" s="49">
        <v>39990</v>
      </c>
      <c r="B568" s="55" t="s">
        <v>2067</v>
      </c>
      <c r="C568" s="55" t="s">
        <v>229</v>
      </c>
      <c r="D568" s="55" t="s">
        <v>101</v>
      </c>
      <c r="E568" s="59" t="s">
        <v>90</v>
      </c>
      <c r="F568" s="60">
        <v>39794</v>
      </c>
      <c r="G568" s="85">
        <v>2008</v>
      </c>
      <c r="H568" s="49" t="s">
        <v>443</v>
      </c>
      <c r="I568" s="49" t="str">
        <f t="shared" si="24"/>
        <v>WY</v>
      </c>
      <c r="J568" s="49" t="str">
        <f t="shared" si="25"/>
        <v>WY</v>
      </c>
      <c r="K568" s="49" t="str">
        <f t="shared" si="26"/>
        <v>Mountain</v>
      </c>
      <c r="L568" s="49" t="str">
        <f>INDEX('State '!$A$1:$C$62,MATCH($I568,'State '!$B:$B,0),3)</f>
        <v>Mountain</v>
      </c>
      <c r="M568" s="49" t="str">
        <f>INDEX('State '!$A$1:$C$62,MATCH($J568,'State '!$B:$B,0),3)</f>
        <v>Mountain</v>
      </c>
      <c r="N568" s="49"/>
      <c r="O568" s="78">
        <v>20</v>
      </c>
      <c r="P568" s="53">
        <v>49.75</v>
      </c>
      <c r="Q568" s="53">
        <v>5.81</v>
      </c>
      <c r="R568" s="78">
        <v>6</v>
      </c>
      <c r="S568" s="83" t="s">
        <v>105</v>
      </c>
      <c r="T568" s="50" t="s">
        <v>786</v>
      </c>
      <c r="U568" s="57" t="s">
        <v>144</v>
      </c>
      <c r="V568" s="49"/>
      <c r="W568" s="79"/>
      <c r="X568" s="79"/>
      <c r="Y568" s="79"/>
      <c r="Z568" s="25"/>
      <c r="AA568" s="25"/>
      <c r="AB568" s="25"/>
    </row>
    <row r="569" spans="1:28" ht="12.75" customHeight="1" x14ac:dyDescent="0.2">
      <c r="A569" s="49">
        <v>39990</v>
      </c>
      <c r="B569" s="55" t="s">
        <v>2068</v>
      </c>
      <c r="C569" s="55" t="s">
        <v>1643</v>
      </c>
      <c r="D569" s="55" t="s">
        <v>89</v>
      </c>
      <c r="E569" s="59" t="s">
        <v>90</v>
      </c>
      <c r="F569" s="60">
        <v>39797</v>
      </c>
      <c r="G569" s="85">
        <v>2008</v>
      </c>
      <c r="H569" s="49" t="s">
        <v>2069</v>
      </c>
      <c r="I569" s="49" t="str">
        <f t="shared" si="24"/>
        <v>MD</v>
      </c>
      <c r="J569" s="49" t="str">
        <f t="shared" si="25"/>
        <v>MD</v>
      </c>
      <c r="K569" s="49" t="str">
        <f t="shared" si="26"/>
        <v>Northeast</v>
      </c>
      <c r="L569" s="49" t="str">
        <f>INDEX('State '!$A$1:$C$62,MATCH($I569,'State '!$B:$B,0),3)</f>
        <v>Northeast</v>
      </c>
      <c r="M569" s="49" t="str">
        <f>INDEX('State '!$A$1:$C$62,MATCH($J569,'State '!$B:$B,0),3)</f>
        <v>Northeast</v>
      </c>
      <c r="N569" s="49"/>
      <c r="O569" s="78">
        <v>159.80000000000001</v>
      </c>
      <c r="P569" s="53">
        <v>47.8</v>
      </c>
      <c r="Q569" s="53">
        <v>800</v>
      </c>
      <c r="R569" s="78">
        <v>36</v>
      </c>
      <c r="S569" s="83" t="s">
        <v>92</v>
      </c>
      <c r="T569" s="50" t="s">
        <v>93</v>
      </c>
      <c r="U569" s="57" t="s">
        <v>2070</v>
      </c>
      <c r="V569" s="49"/>
      <c r="W569" s="79"/>
      <c r="X569" s="79"/>
      <c r="Y569" s="79"/>
      <c r="Z569" s="25"/>
      <c r="AA569" s="25"/>
      <c r="AB569" s="25"/>
    </row>
    <row r="570" spans="1:28" ht="12.75" customHeight="1" x14ac:dyDescent="0.2">
      <c r="A570" s="49">
        <v>39990</v>
      </c>
      <c r="B570" s="55" t="s">
        <v>2071</v>
      </c>
      <c r="C570" s="55" t="s">
        <v>1159</v>
      </c>
      <c r="D570" s="55" t="s">
        <v>89</v>
      </c>
      <c r="E570" s="59" t="s">
        <v>90</v>
      </c>
      <c r="F570" s="60">
        <v>39797</v>
      </c>
      <c r="G570" s="85">
        <v>2008</v>
      </c>
      <c r="H570" s="49" t="s">
        <v>713</v>
      </c>
      <c r="I570" s="49" t="str">
        <f t="shared" si="24"/>
        <v>NY</v>
      </c>
      <c r="J570" s="49" t="str">
        <f t="shared" si="25"/>
        <v>NY</v>
      </c>
      <c r="K570" s="49" t="str">
        <f t="shared" si="26"/>
        <v>Northeast</v>
      </c>
      <c r="L570" s="49" t="str">
        <f>INDEX('State '!$A$1:$C$62,MATCH($I570,'State '!$B:$B,0),3)</f>
        <v>Northeast</v>
      </c>
      <c r="M570" s="49" t="str">
        <f>INDEX('State '!$A$1:$C$62,MATCH($J570,'State '!$B:$B,0),3)</f>
        <v>Northeast</v>
      </c>
      <c r="N570" s="49"/>
      <c r="O570" s="78">
        <v>187</v>
      </c>
      <c r="P570" s="53">
        <v>78</v>
      </c>
      <c r="Q570" s="53">
        <v>250</v>
      </c>
      <c r="R570" s="78">
        <v>24</v>
      </c>
      <c r="S570" s="83" t="s">
        <v>92</v>
      </c>
      <c r="T570" s="50" t="s">
        <v>93</v>
      </c>
      <c r="U570" s="57" t="s">
        <v>2072</v>
      </c>
      <c r="V570" s="49"/>
      <c r="W570" s="79"/>
      <c r="X570" s="79"/>
      <c r="Y570" s="79"/>
      <c r="Z570" s="25"/>
      <c r="AA570" s="25"/>
      <c r="AB570" s="25"/>
    </row>
    <row r="571" spans="1:28" ht="12.75" customHeight="1" x14ac:dyDescent="0.2">
      <c r="A571" s="49">
        <v>39990</v>
      </c>
      <c r="B571" s="46" t="s">
        <v>2073</v>
      </c>
      <c r="C571" s="46" t="s">
        <v>1124</v>
      </c>
      <c r="D571" s="46" t="s">
        <v>89</v>
      </c>
      <c r="E571" s="46" t="s">
        <v>90</v>
      </c>
      <c r="F571" s="47">
        <v>39797</v>
      </c>
      <c r="G571" s="48">
        <v>2008</v>
      </c>
      <c r="H571" s="49" t="s">
        <v>2074</v>
      </c>
      <c r="I571" s="49" t="str">
        <f t="shared" si="24"/>
        <v>NB</v>
      </c>
      <c r="J571" s="49" t="str">
        <f t="shared" si="25"/>
        <v>MA</v>
      </c>
      <c r="K571" s="49" t="str">
        <f t="shared" si="26"/>
        <v>Canada, Northeast</v>
      </c>
      <c r="L571" s="49" t="str">
        <f>INDEX('State '!$A$1:$C$62,MATCH($I571,'State '!$B:$B,0),3)</f>
        <v>Canada</v>
      </c>
      <c r="M571" s="49" t="str">
        <f>INDEX('State '!$A$1:$C$62,MATCH($J571,'State '!$B:$B,0),3)</f>
        <v>Northeast</v>
      </c>
      <c r="N571" s="49"/>
      <c r="O571" s="78">
        <v>321.3</v>
      </c>
      <c r="P571" s="78">
        <v>1.7</v>
      </c>
      <c r="Q571" s="78">
        <v>420</v>
      </c>
      <c r="R571" s="53">
        <v>30</v>
      </c>
      <c r="S571" s="49" t="s">
        <v>92</v>
      </c>
      <c r="T571" s="49" t="s">
        <v>93</v>
      </c>
      <c r="U571" s="49" t="s">
        <v>2075</v>
      </c>
      <c r="V571" s="49"/>
      <c r="W571" s="79"/>
      <c r="X571" s="79"/>
      <c r="Y571" s="79"/>
      <c r="Z571" s="25"/>
      <c r="AA571" s="25"/>
      <c r="AB571" s="25"/>
    </row>
    <row r="572" spans="1:28" ht="12.75" customHeight="1" x14ac:dyDescent="0.2">
      <c r="A572" s="49">
        <v>39990</v>
      </c>
      <c r="B572" s="46" t="s">
        <v>2076</v>
      </c>
      <c r="C572" s="46" t="s">
        <v>2077</v>
      </c>
      <c r="D572" s="46" t="s">
        <v>161</v>
      </c>
      <c r="E572" s="46" t="s">
        <v>90</v>
      </c>
      <c r="F572" s="47">
        <v>39797</v>
      </c>
      <c r="G572" s="48">
        <v>2008</v>
      </c>
      <c r="H572" s="49" t="s">
        <v>378</v>
      </c>
      <c r="I572" s="49" t="str">
        <f t="shared" si="24"/>
        <v>MS</v>
      </c>
      <c r="J572" s="49" t="str">
        <f t="shared" si="25"/>
        <v>MS</v>
      </c>
      <c r="K572" s="49" t="str">
        <f t="shared" si="26"/>
        <v>South Central</v>
      </c>
      <c r="L572" s="49" t="str">
        <f>INDEX('State '!$A$1:$C$62,MATCH($I572,'State '!$B:$B,0),3)</f>
        <v>South Central</v>
      </c>
      <c r="M572" s="49" t="str">
        <f>INDEX('State '!$A$1:$C$62,MATCH($J572,'State '!$B:$B,0),3)</f>
        <v>South Central</v>
      </c>
      <c r="N572" s="49"/>
      <c r="O572" s="78"/>
      <c r="P572" s="78">
        <v>11</v>
      </c>
      <c r="Q572" s="78">
        <v>1200</v>
      </c>
      <c r="R572" s="53">
        <v>36</v>
      </c>
      <c r="S572" s="49" t="s">
        <v>92</v>
      </c>
      <c r="T572" s="49" t="s">
        <v>93</v>
      </c>
      <c r="U572" s="49" t="s">
        <v>2078</v>
      </c>
      <c r="V572" s="49"/>
      <c r="W572" s="79"/>
      <c r="X572" s="79"/>
      <c r="Y572" s="79"/>
      <c r="Z572" s="25"/>
      <c r="AA572" s="25"/>
      <c r="AB572" s="25"/>
    </row>
    <row r="573" spans="1:28" ht="12.75" customHeight="1" x14ac:dyDescent="0.2">
      <c r="A573" s="49">
        <v>39990</v>
      </c>
      <c r="B573" s="46" t="s">
        <v>2079</v>
      </c>
      <c r="C573" s="46" t="s">
        <v>2080</v>
      </c>
      <c r="D573" s="46" t="s">
        <v>161</v>
      </c>
      <c r="E573" s="46" t="s">
        <v>90</v>
      </c>
      <c r="F573" s="47">
        <v>39797</v>
      </c>
      <c r="G573" s="48">
        <v>2008</v>
      </c>
      <c r="H573" s="49" t="s">
        <v>378</v>
      </c>
      <c r="I573" s="49" t="str">
        <f t="shared" si="24"/>
        <v>MS</v>
      </c>
      <c r="J573" s="49" t="str">
        <f t="shared" si="25"/>
        <v>MS</v>
      </c>
      <c r="K573" s="49" t="str">
        <f t="shared" si="26"/>
        <v>South Central</v>
      </c>
      <c r="L573" s="49" t="str">
        <f>INDEX('State '!$A$1:$C$62,MATCH($I573,'State '!$B:$B,0),3)</f>
        <v>South Central</v>
      </c>
      <c r="M573" s="49" t="str">
        <f>INDEX('State '!$A$1:$C$62,MATCH($J573,'State '!$B:$B,0),3)</f>
        <v>South Central</v>
      </c>
      <c r="N573" s="49"/>
      <c r="O573" s="78">
        <v>42</v>
      </c>
      <c r="P573" s="78">
        <v>22.9</v>
      </c>
      <c r="Q573" s="78">
        <v>465</v>
      </c>
      <c r="R573" s="53">
        <v>24</v>
      </c>
      <c r="S573" s="49" t="s">
        <v>92</v>
      </c>
      <c r="T573" s="49" t="s">
        <v>93</v>
      </c>
      <c r="U573" s="49" t="s">
        <v>2081</v>
      </c>
      <c r="V573" s="49"/>
      <c r="W573" s="79"/>
      <c r="X573" s="79"/>
      <c r="Y573" s="79"/>
      <c r="Z573" s="25"/>
      <c r="AA573" s="25"/>
      <c r="AB573" s="25"/>
    </row>
    <row r="574" spans="1:28" ht="12.75" customHeight="1" x14ac:dyDescent="0.2">
      <c r="A574" s="49">
        <v>39990</v>
      </c>
      <c r="B574" s="46" t="s">
        <v>2082</v>
      </c>
      <c r="C574" s="46" t="s">
        <v>553</v>
      </c>
      <c r="D574" s="46" t="s">
        <v>89</v>
      </c>
      <c r="E574" s="46" t="s">
        <v>90</v>
      </c>
      <c r="F574" s="47">
        <v>39797</v>
      </c>
      <c r="G574" s="53">
        <v>2008</v>
      </c>
      <c r="H574" s="49" t="s">
        <v>127</v>
      </c>
      <c r="I574" s="49" t="str">
        <f t="shared" si="24"/>
        <v>PA</v>
      </c>
      <c r="J574" s="49" t="str">
        <f t="shared" si="25"/>
        <v>NJ</v>
      </c>
      <c r="K574" s="49" t="str">
        <f t="shared" si="26"/>
        <v>Northeast</v>
      </c>
      <c r="L574" s="49" t="str">
        <f>INDEX('State '!$A$1:$C$62,MATCH($I574,'State '!$B:$B,0),3)</f>
        <v>Northeast</v>
      </c>
      <c r="M574" s="49" t="str">
        <f>INDEX('State '!$A$1:$C$62,MATCH($J574,'State '!$B:$B,0),3)</f>
        <v>Northeast</v>
      </c>
      <c r="N574" s="49"/>
      <c r="O574" s="78">
        <v>33</v>
      </c>
      <c r="P574" s="78">
        <v>3.87</v>
      </c>
      <c r="Q574" s="78">
        <v>40</v>
      </c>
      <c r="R574" s="53">
        <v>42</v>
      </c>
      <c r="S574" s="49" t="s">
        <v>92</v>
      </c>
      <c r="T574" s="49" t="s">
        <v>93</v>
      </c>
      <c r="U574" s="49" t="s">
        <v>2083</v>
      </c>
      <c r="V574" s="49"/>
      <c r="W574" s="79"/>
      <c r="X574" s="79"/>
      <c r="Y574" s="79"/>
      <c r="Z574" s="25"/>
      <c r="AA574" s="25"/>
      <c r="AB574" s="25"/>
    </row>
    <row r="575" spans="1:28" ht="12.75" customHeight="1" x14ac:dyDescent="0.2">
      <c r="A575" s="45">
        <v>39990</v>
      </c>
      <c r="B575" s="46" t="s">
        <v>2084</v>
      </c>
      <c r="C575" s="46" t="s">
        <v>2085</v>
      </c>
      <c r="D575" s="46" t="s">
        <v>101</v>
      </c>
      <c r="E575" s="46" t="s">
        <v>90</v>
      </c>
      <c r="F575" s="47">
        <v>39804</v>
      </c>
      <c r="G575" s="48">
        <v>2008</v>
      </c>
      <c r="H575" s="49" t="s">
        <v>713</v>
      </c>
      <c r="I575" s="49" t="str">
        <f t="shared" si="24"/>
        <v>NY</v>
      </c>
      <c r="J575" s="49" t="str">
        <f t="shared" si="25"/>
        <v>NY</v>
      </c>
      <c r="K575" s="49" t="str">
        <f t="shared" si="26"/>
        <v>Northeast</v>
      </c>
      <c r="L575" s="49" t="str">
        <f>INDEX('State '!$A$1:$C$62,MATCH($I575,'State '!$B:$B,0),3)</f>
        <v>Northeast</v>
      </c>
      <c r="M575" s="49" t="str">
        <f>INDEX('State '!$A$1:$C$62,MATCH($J575,'State '!$B:$B,0),3)</f>
        <v>Northeast</v>
      </c>
      <c r="N575" s="49"/>
      <c r="O575" s="78">
        <v>664</v>
      </c>
      <c r="P575" s="78">
        <v>181.7</v>
      </c>
      <c r="Q575" s="78">
        <v>525</v>
      </c>
      <c r="R575" s="53" t="s">
        <v>2086</v>
      </c>
      <c r="S575" s="49" t="s">
        <v>92</v>
      </c>
      <c r="T575" s="49" t="s">
        <v>93</v>
      </c>
      <c r="U575" s="49" t="s">
        <v>2087</v>
      </c>
      <c r="V575" s="49"/>
      <c r="W575" s="79"/>
      <c r="X575" s="79"/>
      <c r="Y575" s="79"/>
      <c r="Z575" s="25"/>
      <c r="AA575" s="25"/>
      <c r="AB575" s="25"/>
    </row>
    <row r="576" spans="1:28" ht="12.75" customHeight="1" x14ac:dyDescent="0.2">
      <c r="A576" s="49">
        <v>39990</v>
      </c>
      <c r="B576" s="46" t="s">
        <v>2088</v>
      </c>
      <c r="C576" s="46" t="s">
        <v>178</v>
      </c>
      <c r="D576" s="46" t="s">
        <v>101</v>
      </c>
      <c r="E576" s="46" t="s">
        <v>90</v>
      </c>
      <c r="F576" s="47">
        <v>39806</v>
      </c>
      <c r="G576" s="53">
        <v>2008</v>
      </c>
      <c r="H576" s="49" t="s">
        <v>1427</v>
      </c>
      <c r="I576" s="49" t="str">
        <f t="shared" si="24"/>
        <v>AR</v>
      </c>
      <c r="J576" s="49" t="str">
        <f t="shared" si="25"/>
        <v>AR</v>
      </c>
      <c r="K576" s="49" t="str">
        <f t="shared" si="26"/>
        <v>South Central</v>
      </c>
      <c r="L576" s="49" t="str">
        <f>INDEX('State '!$A$1:$C$62,MATCH($I576,'State '!$B:$B,0),3)</f>
        <v>South Central</v>
      </c>
      <c r="M576" s="49" t="str">
        <f>INDEX('State '!$A$1:$C$62,MATCH($J576,'State '!$B:$B,0),3)</f>
        <v>South Central</v>
      </c>
      <c r="N576" s="49"/>
      <c r="O576" s="78">
        <v>205</v>
      </c>
      <c r="P576" s="78">
        <v>66</v>
      </c>
      <c r="Q576" s="78">
        <v>967</v>
      </c>
      <c r="R576" s="53" t="s">
        <v>2089</v>
      </c>
      <c r="S576" s="49" t="s">
        <v>92</v>
      </c>
      <c r="T576" s="49" t="s">
        <v>93</v>
      </c>
      <c r="U576" s="49" t="s">
        <v>2090</v>
      </c>
      <c r="V576" s="49"/>
      <c r="W576" s="79"/>
      <c r="X576" s="79"/>
      <c r="Y576" s="79"/>
      <c r="Z576" s="25"/>
      <c r="AA576" s="25"/>
      <c r="AB576" s="25"/>
    </row>
    <row r="577" spans="1:28" ht="12.75" customHeight="1" x14ac:dyDescent="0.2">
      <c r="A577" s="49">
        <v>40367</v>
      </c>
      <c r="B577" s="55" t="s">
        <v>2091</v>
      </c>
      <c r="C577" s="55" t="s">
        <v>871</v>
      </c>
      <c r="D577" s="55" t="s">
        <v>89</v>
      </c>
      <c r="E577" s="59" t="s">
        <v>90</v>
      </c>
      <c r="F577" s="60">
        <v>39806</v>
      </c>
      <c r="G577" s="82">
        <v>2008</v>
      </c>
      <c r="H577" s="49" t="s">
        <v>225</v>
      </c>
      <c r="I577" s="49" t="str">
        <f t="shared" si="24"/>
        <v>CO</v>
      </c>
      <c r="J577" s="49" t="str">
        <f t="shared" si="25"/>
        <v>CO</v>
      </c>
      <c r="K577" s="49" t="str">
        <f t="shared" si="26"/>
        <v>Mountain</v>
      </c>
      <c r="L577" s="49" t="str">
        <f>INDEX('State '!$A$1:$C$62,MATCH($I577,'State '!$B:$B,0),3)</f>
        <v>Mountain</v>
      </c>
      <c r="M577" s="49" t="str">
        <f>INDEX('State '!$A$1:$C$62,MATCH($J577,'State '!$B:$B,0),3)</f>
        <v>Mountain</v>
      </c>
      <c r="N577" s="49"/>
      <c r="O577" s="78">
        <v>45.6</v>
      </c>
      <c r="P577" s="53"/>
      <c r="Q577" s="53">
        <v>50</v>
      </c>
      <c r="R577" s="78"/>
      <c r="S577" s="83" t="s">
        <v>92</v>
      </c>
      <c r="T577" s="50" t="s">
        <v>93</v>
      </c>
      <c r="U577" s="57" t="s">
        <v>2092</v>
      </c>
      <c r="V577" s="49"/>
      <c r="W577" s="79"/>
      <c r="X577" s="79"/>
      <c r="Y577" s="79"/>
      <c r="Z577" s="25"/>
      <c r="AA577" s="25"/>
      <c r="AB577" s="25"/>
    </row>
    <row r="578" spans="1:28" ht="12.75" customHeight="1" x14ac:dyDescent="0.2">
      <c r="A578" s="49">
        <v>39990</v>
      </c>
      <c r="B578" s="46" t="s">
        <v>2093</v>
      </c>
      <c r="C578" s="46" t="s">
        <v>950</v>
      </c>
      <c r="D578" s="46" t="s">
        <v>89</v>
      </c>
      <c r="E578" s="46" t="s">
        <v>90</v>
      </c>
      <c r="F578" s="47">
        <v>39811</v>
      </c>
      <c r="G578" s="48">
        <v>2008</v>
      </c>
      <c r="H578" s="49" t="s">
        <v>378</v>
      </c>
      <c r="I578" s="49" t="str">
        <f t="shared" si="24"/>
        <v>MS</v>
      </c>
      <c r="J578" s="49" t="str">
        <f t="shared" si="25"/>
        <v>MS</v>
      </c>
      <c r="K578" s="49" t="str">
        <f t="shared" si="26"/>
        <v>South Central</v>
      </c>
      <c r="L578" s="49" t="str">
        <f>INDEX('State '!$A$1:$C$62,MATCH($I578,'State '!$B:$B,0),3)</f>
        <v>South Central</v>
      </c>
      <c r="M578" s="49" t="str">
        <f>INDEX('State '!$A$1:$C$62,MATCH($J578,'State '!$B:$B,0),3)</f>
        <v>South Central</v>
      </c>
      <c r="N578" s="49"/>
      <c r="O578" s="78">
        <v>25</v>
      </c>
      <c r="P578" s="78">
        <v>17.8</v>
      </c>
      <c r="Q578" s="78">
        <v>1000</v>
      </c>
      <c r="R578" s="53">
        <v>42</v>
      </c>
      <c r="S578" s="49" t="s">
        <v>92</v>
      </c>
      <c r="T578" s="49" t="s">
        <v>93</v>
      </c>
      <c r="U578" s="49" t="s">
        <v>2094</v>
      </c>
      <c r="V578" s="49"/>
      <c r="W578" s="79"/>
      <c r="X578" s="79"/>
      <c r="Y578" s="79"/>
      <c r="Z578" s="25"/>
      <c r="AA578" s="25"/>
      <c r="AB578" s="25"/>
    </row>
    <row r="579" spans="1:28" ht="12.75" customHeight="1" x14ac:dyDescent="0.2">
      <c r="A579" s="49">
        <v>40367</v>
      </c>
      <c r="B579" s="46" t="s">
        <v>2095</v>
      </c>
      <c r="C579" s="46" t="s">
        <v>854</v>
      </c>
      <c r="D579" s="46" t="s">
        <v>89</v>
      </c>
      <c r="E579" s="46" t="s">
        <v>90</v>
      </c>
      <c r="F579" s="47">
        <v>39813</v>
      </c>
      <c r="G579" s="48">
        <v>2008</v>
      </c>
      <c r="H579" s="49" t="s">
        <v>656</v>
      </c>
      <c r="I579" s="49" t="str">
        <f t="shared" ref="I579:I642" si="27">LEFT($H579,2)</f>
        <v>NM</v>
      </c>
      <c r="J579" s="49" t="str">
        <f t="shared" ref="J579:J642" si="28">RIGHT($H579,2)</f>
        <v>NM</v>
      </c>
      <c r="K579" s="49" t="str">
        <f t="shared" ref="K579:K642" si="29">IF($L579=$M579,L579,CONCATENATE($L579,", ",IF(ISBLANK(N579),"",CONCATENATE(N579,", ")),$M579))</f>
        <v>Mountain</v>
      </c>
      <c r="L579" s="49" t="str">
        <f>INDEX('State '!$A$1:$C$62,MATCH($I579,'State '!$B:$B,0),3)</f>
        <v>Mountain</v>
      </c>
      <c r="M579" s="49" t="str">
        <f>INDEX('State '!$A$1:$C$62,MATCH($J579,'State '!$B:$B,0),3)</f>
        <v>Mountain</v>
      </c>
      <c r="N579" s="49"/>
      <c r="O579" s="78">
        <v>26.5</v>
      </c>
      <c r="P579" s="78"/>
      <c r="Q579" s="78">
        <v>12</v>
      </c>
      <c r="R579" s="53"/>
      <c r="S579" s="49" t="s">
        <v>92</v>
      </c>
      <c r="T579" s="49" t="s">
        <v>93</v>
      </c>
      <c r="U579" s="49" t="s">
        <v>2096</v>
      </c>
      <c r="V579" s="49"/>
      <c r="W579" s="79"/>
      <c r="X579" s="79"/>
      <c r="Y579" s="79"/>
      <c r="Z579" s="25"/>
      <c r="AA579" s="25"/>
      <c r="AB579" s="25"/>
    </row>
    <row r="580" spans="1:28" ht="12.75" customHeight="1" x14ac:dyDescent="0.2">
      <c r="A580" s="49">
        <v>40367</v>
      </c>
      <c r="B580" s="46" t="s">
        <v>2097</v>
      </c>
      <c r="C580" s="46" t="s">
        <v>1426</v>
      </c>
      <c r="D580" s="46" t="s">
        <v>101</v>
      </c>
      <c r="E580" s="46" t="s">
        <v>90</v>
      </c>
      <c r="F580" s="47">
        <v>39821</v>
      </c>
      <c r="G580" s="48">
        <v>2009</v>
      </c>
      <c r="H580" s="49" t="s">
        <v>2098</v>
      </c>
      <c r="I580" s="49" t="str">
        <f t="shared" si="27"/>
        <v>OK</v>
      </c>
      <c r="J580" s="49" t="str">
        <f t="shared" si="28"/>
        <v>AR</v>
      </c>
      <c r="K580" s="49" t="str">
        <f t="shared" si="29"/>
        <v>South Central</v>
      </c>
      <c r="L580" s="49" t="str">
        <f>INDEX('State '!$A$1:$C$62,MATCH($I580,'State '!$B:$B,0),3)</f>
        <v>South Central</v>
      </c>
      <c r="M580" s="49" t="str">
        <f>INDEX('State '!$A$1:$C$62,MATCH($J580,'State '!$B:$B,0),3)</f>
        <v>South Central</v>
      </c>
      <c r="N580" s="49"/>
      <c r="O580" s="78">
        <v>52.3</v>
      </c>
      <c r="P580" s="78">
        <v>16</v>
      </c>
      <c r="Q580" s="78">
        <v>132</v>
      </c>
      <c r="R580" s="53">
        <v>24</v>
      </c>
      <c r="S580" s="49" t="s">
        <v>92</v>
      </c>
      <c r="T580" s="49" t="s">
        <v>93</v>
      </c>
      <c r="U580" s="49" t="s">
        <v>2099</v>
      </c>
      <c r="V580" s="49"/>
      <c r="W580" s="79"/>
      <c r="X580" s="79"/>
      <c r="Y580" s="79"/>
      <c r="Z580" s="25"/>
      <c r="AA580" s="25"/>
      <c r="AB580" s="25"/>
    </row>
    <row r="581" spans="1:28" ht="12.75" customHeight="1" x14ac:dyDescent="0.2">
      <c r="A581" s="49">
        <v>40248</v>
      </c>
      <c r="B581" s="55" t="s">
        <v>2100</v>
      </c>
      <c r="C581" s="55" t="s">
        <v>1995</v>
      </c>
      <c r="D581" s="55" t="s">
        <v>161</v>
      </c>
      <c r="E581" s="59" t="s">
        <v>90</v>
      </c>
      <c r="F581" s="60">
        <v>39824</v>
      </c>
      <c r="G581" s="85">
        <v>2009</v>
      </c>
      <c r="H581" s="49" t="s">
        <v>2101</v>
      </c>
      <c r="I581" s="49" t="str">
        <f t="shared" si="27"/>
        <v>AL</v>
      </c>
      <c r="J581" s="49" t="str">
        <f t="shared" si="28"/>
        <v>MS</v>
      </c>
      <c r="K581" s="49" t="str">
        <f t="shared" si="29"/>
        <v>South Central</v>
      </c>
      <c r="L581" s="49" t="str">
        <f>INDEX('State '!$A$1:$C$62,MATCH($I581,'State '!$B:$B,0),3)</f>
        <v>South Central</v>
      </c>
      <c r="M581" s="49" t="str">
        <f>INDEX('State '!$A$1:$C$62,MATCH($J581,'State '!$B:$B,0),3)</f>
        <v>South Central</v>
      </c>
      <c r="N581" s="49"/>
      <c r="O581" s="78">
        <v>22.5</v>
      </c>
      <c r="P581" s="53">
        <v>11</v>
      </c>
      <c r="Q581" s="53">
        <v>175</v>
      </c>
      <c r="R581" s="78">
        <v>16</v>
      </c>
      <c r="S581" s="83" t="s">
        <v>92</v>
      </c>
      <c r="T581" s="50" t="s">
        <v>93</v>
      </c>
      <c r="U581" s="57" t="s">
        <v>1996</v>
      </c>
      <c r="V581" s="49"/>
      <c r="W581" s="79"/>
      <c r="X581" s="79"/>
      <c r="Y581" s="79"/>
      <c r="Z581" s="25"/>
      <c r="AA581" s="25"/>
      <c r="AB581" s="25"/>
    </row>
    <row r="582" spans="1:28" ht="12.75" customHeight="1" x14ac:dyDescent="0.2">
      <c r="A582" s="49">
        <v>40367</v>
      </c>
      <c r="B582" s="55" t="s">
        <v>2102</v>
      </c>
      <c r="C582" s="55" t="s">
        <v>367</v>
      </c>
      <c r="D582" s="55" t="s">
        <v>89</v>
      </c>
      <c r="E582" s="59" t="s">
        <v>90</v>
      </c>
      <c r="F582" s="60">
        <v>39827</v>
      </c>
      <c r="G582" s="85">
        <v>2009</v>
      </c>
      <c r="H582" s="49" t="s">
        <v>879</v>
      </c>
      <c r="I582" s="49" t="str">
        <f t="shared" si="27"/>
        <v>CT</v>
      </c>
      <c r="J582" s="49" t="str">
        <f t="shared" si="28"/>
        <v>CT</v>
      </c>
      <c r="K582" s="49" t="str">
        <f t="shared" si="29"/>
        <v>Northeast</v>
      </c>
      <c r="L582" s="49" t="str">
        <f>INDEX('State '!$A$1:$C$62,MATCH($I582,'State '!$B:$B,0),3)</f>
        <v>Northeast</v>
      </c>
      <c r="M582" s="49" t="str">
        <f>INDEX('State '!$A$1:$C$62,MATCH($J582,'State '!$B:$B,0),3)</f>
        <v>Northeast</v>
      </c>
      <c r="N582" s="49"/>
      <c r="O582" s="78">
        <v>41.7</v>
      </c>
      <c r="P582" s="53"/>
      <c r="Q582" s="53">
        <v>80</v>
      </c>
      <c r="R582" s="78"/>
      <c r="S582" s="83" t="s">
        <v>92</v>
      </c>
      <c r="T582" s="50" t="s">
        <v>93</v>
      </c>
      <c r="U582" s="57" t="s">
        <v>2042</v>
      </c>
      <c r="V582" s="49"/>
      <c r="W582" s="79"/>
      <c r="X582" s="79"/>
      <c r="Y582" s="79"/>
      <c r="Z582" s="25"/>
      <c r="AA582" s="25"/>
      <c r="AB582" s="25"/>
    </row>
    <row r="583" spans="1:28" ht="12.75" customHeight="1" x14ac:dyDescent="0.2">
      <c r="A583" s="49">
        <v>40367</v>
      </c>
      <c r="B583" s="55" t="s">
        <v>2103</v>
      </c>
      <c r="C583" s="55" t="s">
        <v>1585</v>
      </c>
      <c r="D583" s="55" t="s">
        <v>89</v>
      </c>
      <c r="E583" s="59" t="s">
        <v>90</v>
      </c>
      <c r="F583" s="60">
        <v>39828</v>
      </c>
      <c r="G583" s="85">
        <v>2009</v>
      </c>
      <c r="H583" s="49" t="s">
        <v>121</v>
      </c>
      <c r="I583" s="49" t="str">
        <f t="shared" si="27"/>
        <v>TX</v>
      </c>
      <c r="J583" s="49" t="str">
        <f t="shared" si="28"/>
        <v>TX</v>
      </c>
      <c r="K583" s="49" t="str">
        <f t="shared" si="29"/>
        <v>South Central</v>
      </c>
      <c r="L583" s="49" t="str">
        <f>INDEX('State '!$A$1:$C$62,MATCH($I583,'State '!$B:$B,0),3)</f>
        <v>South Central</v>
      </c>
      <c r="M583" s="49" t="str">
        <f>INDEX('State '!$A$1:$C$62,MATCH($J583,'State '!$B:$B,0),3)</f>
        <v>South Central</v>
      </c>
      <c r="N583" s="49"/>
      <c r="O583" s="78">
        <v>45</v>
      </c>
      <c r="P583" s="53">
        <v>20</v>
      </c>
      <c r="Q583" s="53">
        <v>400</v>
      </c>
      <c r="R583" s="78">
        <v>30</v>
      </c>
      <c r="S583" s="83" t="s">
        <v>105</v>
      </c>
      <c r="T583" s="50" t="s">
        <v>786</v>
      </c>
      <c r="U583" s="57" t="s">
        <v>144</v>
      </c>
      <c r="V583" s="49"/>
      <c r="W583" s="79"/>
      <c r="X583" s="79"/>
      <c r="Y583" s="79"/>
      <c r="Z583" s="25"/>
      <c r="AA583" s="25"/>
      <c r="AB583" s="25"/>
    </row>
    <row r="584" spans="1:28" ht="12.75" customHeight="1" x14ac:dyDescent="0.2">
      <c r="A584" s="49">
        <v>40367</v>
      </c>
      <c r="B584" s="46" t="s">
        <v>2104</v>
      </c>
      <c r="C584" s="46" t="s">
        <v>1585</v>
      </c>
      <c r="D584" s="46" t="s">
        <v>101</v>
      </c>
      <c r="E584" s="46" t="s">
        <v>90</v>
      </c>
      <c r="F584" s="47">
        <v>39828</v>
      </c>
      <c r="G584" s="48">
        <v>2009</v>
      </c>
      <c r="H584" s="49" t="s">
        <v>121</v>
      </c>
      <c r="I584" s="49" t="str">
        <f t="shared" si="27"/>
        <v>TX</v>
      </c>
      <c r="J584" s="49" t="str">
        <f t="shared" si="28"/>
        <v>TX</v>
      </c>
      <c r="K584" s="49" t="str">
        <f t="shared" si="29"/>
        <v>South Central</v>
      </c>
      <c r="L584" s="49" t="str">
        <f>INDEX('State '!$A$1:$C$62,MATCH($I584,'State '!$B:$B,0),3)</f>
        <v>South Central</v>
      </c>
      <c r="M584" s="49" t="str">
        <f>INDEX('State '!$A$1:$C$62,MATCH($J584,'State '!$B:$B,0),3)</f>
        <v>South Central</v>
      </c>
      <c r="N584" s="49"/>
      <c r="O584" s="78">
        <v>70</v>
      </c>
      <c r="P584" s="78">
        <v>31</v>
      </c>
      <c r="Q584" s="78">
        <v>700</v>
      </c>
      <c r="R584" s="53">
        <v>36</v>
      </c>
      <c r="S584" s="49" t="s">
        <v>105</v>
      </c>
      <c r="T584" s="49" t="s">
        <v>786</v>
      </c>
      <c r="U584" s="49" t="s">
        <v>144</v>
      </c>
      <c r="V584" s="49"/>
      <c r="W584" s="79"/>
      <c r="X584" s="79"/>
      <c r="Y584" s="79"/>
      <c r="Z584" s="25"/>
      <c r="AA584" s="25"/>
      <c r="AB584" s="25"/>
    </row>
    <row r="585" spans="1:28" ht="12.75" customHeight="1" x14ac:dyDescent="0.2">
      <c r="A585" s="49">
        <v>40367</v>
      </c>
      <c r="B585" s="55" t="s">
        <v>2105</v>
      </c>
      <c r="C585" s="55" t="s">
        <v>339</v>
      </c>
      <c r="D585" s="55" t="s">
        <v>161</v>
      </c>
      <c r="E585" s="59" t="s">
        <v>90</v>
      </c>
      <c r="F585" s="60">
        <v>39837</v>
      </c>
      <c r="G585" s="85">
        <v>2009</v>
      </c>
      <c r="H585" s="49" t="s">
        <v>2024</v>
      </c>
      <c r="I585" s="49" t="str">
        <f t="shared" si="27"/>
        <v>NE</v>
      </c>
      <c r="J585" s="49" t="str">
        <f t="shared" si="28"/>
        <v>NE</v>
      </c>
      <c r="K585" s="49" t="str">
        <f t="shared" si="29"/>
        <v>Mountain</v>
      </c>
      <c r="L585" s="49" t="str">
        <f>INDEX('State '!$A$1:$C$62,MATCH($I585,'State '!$B:$B,0),3)</f>
        <v>Mountain</v>
      </c>
      <c r="M585" s="49" t="str">
        <f>INDEX('State '!$A$1:$C$62,MATCH($J585,'State '!$B:$B,0),3)</f>
        <v>Mountain</v>
      </c>
      <c r="N585" s="49"/>
      <c r="O585" s="78">
        <v>23.9</v>
      </c>
      <c r="P585" s="53">
        <v>24.5</v>
      </c>
      <c r="Q585" s="53">
        <v>21.8</v>
      </c>
      <c r="R585" s="53" t="s">
        <v>800</v>
      </c>
      <c r="S585" s="83" t="s">
        <v>92</v>
      </c>
      <c r="T585" s="50" t="s">
        <v>93</v>
      </c>
      <c r="U585" s="57" t="s">
        <v>2106</v>
      </c>
      <c r="V585" s="49"/>
      <c r="W585" s="79"/>
      <c r="X585" s="79"/>
      <c r="Y585" s="79"/>
      <c r="Z585" s="25"/>
      <c r="AA585" s="25"/>
      <c r="AB585" s="25"/>
    </row>
    <row r="586" spans="1:28" ht="12.75" customHeight="1" x14ac:dyDescent="0.2">
      <c r="A586" s="49">
        <v>40367</v>
      </c>
      <c r="B586" s="46" t="s">
        <v>2107</v>
      </c>
      <c r="C586" s="46" t="s">
        <v>1585</v>
      </c>
      <c r="D586" s="46" t="s">
        <v>89</v>
      </c>
      <c r="E586" s="46" t="s">
        <v>90</v>
      </c>
      <c r="F586" s="47">
        <v>39850</v>
      </c>
      <c r="G586" s="48">
        <v>2009</v>
      </c>
      <c r="H586" s="49" t="s">
        <v>121</v>
      </c>
      <c r="I586" s="49" t="str">
        <f t="shared" si="27"/>
        <v>TX</v>
      </c>
      <c r="J586" s="49" t="str">
        <f t="shared" si="28"/>
        <v>TX</v>
      </c>
      <c r="K586" s="49" t="str">
        <f t="shared" si="29"/>
        <v>South Central</v>
      </c>
      <c r="L586" s="49" t="str">
        <f>INDEX('State '!$A$1:$C$62,MATCH($I586,'State '!$B:$B,0),3)</f>
        <v>South Central</v>
      </c>
      <c r="M586" s="49" t="str">
        <f>INDEX('State '!$A$1:$C$62,MATCH($J586,'State '!$B:$B,0),3)</f>
        <v>South Central</v>
      </c>
      <c r="N586" s="49"/>
      <c r="O586" s="78">
        <v>165</v>
      </c>
      <c r="P586" s="78">
        <v>56</v>
      </c>
      <c r="Q586" s="78">
        <v>400</v>
      </c>
      <c r="R586" s="53">
        <v>36</v>
      </c>
      <c r="S586" s="49" t="s">
        <v>105</v>
      </c>
      <c r="T586" s="49" t="s">
        <v>786</v>
      </c>
      <c r="U586" s="49" t="s">
        <v>144</v>
      </c>
      <c r="V586" s="49"/>
      <c r="W586" s="79"/>
      <c r="X586" s="79"/>
      <c r="Y586" s="79"/>
      <c r="Z586" s="25"/>
      <c r="AA586" s="25"/>
      <c r="AB586" s="25"/>
    </row>
    <row r="587" spans="1:28" ht="12.75" customHeight="1" x14ac:dyDescent="0.2">
      <c r="A587" s="49">
        <v>40248</v>
      </c>
      <c r="B587" s="46" t="s">
        <v>2108</v>
      </c>
      <c r="C587" s="46" t="s">
        <v>814</v>
      </c>
      <c r="D587" s="46" t="s">
        <v>89</v>
      </c>
      <c r="E587" s="46" t="s">
        <v>90</v>
      </c>
      <c r="F587" s="47">
        <v>39856</v>
      </c>
      <c r="G587" s="53">
        <v>2009</v>
      </c>
      <c r="H587" s="49" t="s">
        <v>1913</v>
      </c>
      <c r="I587" s="49" t="str">
        <f t="shared" si="27"/>
        <v>UT</v>
      </c>
      <c r="J587" s="49" t="str">
        <f t="shared" si="28"/>
        <v>CO</v>
      </c>
      <c r="K587" s="49" t="str">
        <f t="shared" si="29"/>
        <v>Mountain</v>
      </c>
      <c r="L587" s="49" t="str">
        <f>INDEX('State '!$A$1:$C$62,MATCH($I587,'State '!$B:$B,0),3)</f>
        <v>Mountain</v>
      </c>
      <c r="M587" s="49" t="str">
        <f>INDEX('State '!$A$1:$C$62,MATCH($J587,'State '!$B:$B,0),3)</f>
        <v>Mountain</v>
      </c>
      <c r="N587" s="49"/>
      <c r="O587" s="78">
        <v>20.5</v>
      </c>
      <c r="P587" s="78"/>
      <c r="Q587" s="78">
        <v>122.5</v>
      </c>
      <c r="R587" s="53"/>
      <c r="S587" s="49" t="s">
        <v>92</v>
      </c>
      <c r="T587" s="49" t="s">
        <v>93</v>
      </c>
      <c r="U587" s="49" t="s">
        <v>2109</v>
      </c>
      <c r="V587" s="49"/>
      <c r="W587" s="79"/>
      <c r="X587" s="79"/>
      <c r="Y587" s="79"/>
      <c r="Z587" s="25"/>
      <c r="AA587" s="25"/>
      <c r="AB587" s="25"/>
    </row>
    <row r="588" spans="1:28" ht="12.75" customHeight="1" x14ac:dyDescent="0.2">
      <c r="A588" s="49">
        <v>40248</v>
      </c>
      <c r="B588" s="46" t="s">
        <v>2110</v>
      </c>
      <c r="C588" s="46" t="s">
        <v>843</v>
      </c>
      <c r="D588" s="46" t="s">
        <v>89</v>
      </c>
      <c r="E588" s="46" t="s">
        <v>90</v>
      </c>
      <c r="F588" s="47">
        <v>39864</v>
      </c>
      <c r="G588" s="53">
        <v>2009</v>
      </c>
      <c r="H588" s="49" t="s">
        <v>855</v>
      </c>
      <c r="I588" s="49" t="str">
        <f t="shared" si="27"/>
        <v>AZ</v>
      </c>
      <c r="J588" s="49" t="str">
        <f t="shared" si="28"/>
        <v>AZ</v>
      </c>
      <c r="K588" s="49" t="str">
        <f t="shared" si="29"/>
        <v>Mountain</v>
      </c>
      <c r="L588" s="49" t="str">
        <f>INDEX('State '!$A$1:$C$62,MATCH($I588,'State '!$B:$B,0),3)</f>
        <v>Mountain</v>
      </c>
      <c r="M588" s="49" t="str">
        <f>INDEX('State '!$A$1:$C$62,MATCH($J588,'State '!$B:$B,0),3)</f>
        <v>Mountain</v>
      </c>
      <c r="N588" s="49"/>
      <c r="O588" s="78">
        <v>957</v>
      </c>
      <c r="P588" s="78">
        <v>284</v>
      </c>
      <c r="Q588" s="78">
        <v>500</v>
      </c>
      <c r="R588" s="53" t="s">
        <v>2111</v>
      </c>
      <c r="S588" s="49" t="s">
        <v>92</v>
      </c>
      <c r="T588" s="49" t="s">
        <v>93</v>
      </c>
      <c r="U588" s="49" t="s">
        <v>1968</v>
      </c>
      <c r="V588" s="49"/>
      <c r="W588" s="79"/>
      <c r="X588" s="79"/>
      <c r="Y588" s="79"/>
      <c r="Z588" s="25"/>
      <c r="AA588" s="25"/>
      <c r="AB588" s="25"/>
    </row>
    <row r="589" spans="1:28" ht="25.5" customHeight="1" x14ac:dyDescent="0.2">
      <c r="A589" s="49">
        <v>40367</v>
      </c>
      <c r="B589" s="46" t="s">
        <v>2112</v>
      </c>
      <c r="C589" s="46" t="s">
        <v>1440</v>
      </c>
      <c r="D589" s="46" t="s">
        <v>89</v>
      </c>
      <c r="E589" s="46" t="s">
        <v>90</v>
      </c>
      <c r="F589" s="47">
        <v>39869</v>
      </c>
      <c r="G589" s="48">
        <v>2009</v>
      </c>
      <c r="H589" s="49" t="s">
        <v>1554</v>
      </c>
      <c r="I589" s="49" t="str">
        <f t="shared" si="27"/>
        <v>WI</v>
      </c>
      <c r="J589" s="49" t="str">
        <f t="shared" si="28"/>
        <v>WI</v>
      </c>
      <c r="K589" s="49" t="str">
        <f t="shared" si="29"/>
        <v>Midwest</v>
      </c>
      <c r="L589" s="49" t="str">
        <f>INDEX('State '!$A$1:$C$62,MATCH($I589,'State '!$B:$B,0),3)</f>
        <v>Midwest</v>
      </c>
      <c r="M589" s="49" t="str">
        <f>INDEX('State '!$A$1:$C$62,MATCH($J589,'State '!$B:$B,0),3)</f>
        <v>Midwest</v>
      </c>
      <c r="N589" s="49"/>
      <c r="O589" s="78">
        <v>350</v>
      </c>
      <c r="P589" s="78">
        <v>119</v>
      </c>
      <c r="Q589" s="78">
        <v>537.20000000000005</v>
      </c>
      <c r="R589" s="53" t="s">
        <v>2113</v>
      </c>
      <c r="S589" s="49" t="s">
        <v>92</v>
      </c>
      <c r="T589" s="49" t="s">
        <v>93</v>
      </c>
      <c r="U589" s="49" t="s">
        <v>2114</v>
      </c>
      <c r="V589" s="49"/>
      <c r="W589" s="79"/>
      <c r="X589" s="79"/>
      <c r="Y589" s="79"/>
      <c r="Z589" s="25"/>
      <c r="AA589" s="25"/>
      <c r="AB589" s="25"/>
    </row>
    <row r="590" spans="1:28" ht="12.75" customHeight="1" x14ac:dyDescent="0.2">
      <c r="A590" s="49">
        <v>40248</v>
      </c>
      <c r="B590" s="55" t="s">
        <v>2115</v>
      </c>
      <c r="C590" s="55" t="s">
        <v>1069</v>
      </c>
      <c r="D590" s="55" t="s">
        <v>89</v>
      </c>
      <c r="E590" s="46" t="s">
        <v>90</v>
      </c>
      <c r="F590" s="47">
        <v>39877</v>
      </c>
      <c r="G590" s="53">
        <v>2009</v>
      </c>
      <c r="H590" s="49" t="s">
        <v>2116</v>
      </c>
      <c r="I590" s="49" t="str">
        <f t="shared" si="27"/>
        <v>IL</v>
      </c>
      <c r="J590" s="49" t="str">
        <f t="shared" si="28"/>
        <v>IA</v>
      </c>
      <c r="K590" s="49" t="str">
        <f t="shared" si="29"/>
        <v>Midwest</v>
      </c>
      <c r="L590" s="49" t="str">
        <f>INDEX('State '!$A$1:$C$62,MATCH($I590,'State '!$B:$B,0),3)</f>
        <v>Midwest</v>
      </c>
      <c r="M590" s="49" t="str">
        <f>INDEX('State '!$A$1:$C$62,MATCH($J590,'State '!$B:$B,0),3)</f>
        <v>Midwest</v>
      </c>
      <c r="N590" s="49"/>
      <c r="O590" s="78">
        <v>16.8</v>
      </c>
      <c r="P590" s="78"/>
      <c r="Q590" s="53"/>
      <c r="R590" s="53"/>
      <c r="S590" s="49" t="s">
        <v>92</v>
      </c>
      <c r="T590" s="49" t="s">
        <v>93</v>
      </c>
      <c r="U590" s="49" t="s">
        <v>2117</v>
      </c>
      <c r="V590" s="49"/>
      <c r="W590" s="79"/>
      <c r="X590" s="79"/>
      <c r="Y590" s="79"/>
      <c r="Z590" s="25"/>
      <c r="AA590" s="25"/>
      <c r="AB590" s="25"/>
    </row>
    <row r="591" spans="1:28" ht="12.75" customHeight="1" x14ac:dyDescent="0.2">
      <c r="A591" s="49">
        <v>40248</v>
      </c>
      <c r="B591" s="55" t="s">
        <v>2118</v>
      </c>
      <c r="C591" s="55" t="s">
        <v>2119</v>
      </c>
      <c r="D591" s="55" t="s">
        <v>89</v>
      </c>
      <c r="E591" s="59" t="s">
        <v>90</v>
      </c>
      <c r="F591" s="60">
        <v>39892</v>
      </c>
      <c r="G591" s="85">
        <v>2009</v>
      </c>
      <c r="H591" s="49" t="s">
        <v>420</v>
      </c>
      <c r="I591" s="49" t="str">
        <f t="shared" si="27"/>
        <v>MO</v>
      </c>
      <c r="J591" s="49" t="str">
        <f t="shared" si="28"/>
        <v>MO</v>
      </c>
      <c r="K591" s="49" t="str">
        <f t="shared" si="29"/>
        <v>Midwest</v>
      </c>
      <c r="L591" s="49" t="str">
        <f>INDEX('State '!$A$1:$C$62,MATCH($I591,'State '!$B:$B,0),3)</f>
        <v>Midwest</v>
      </c>
      <c r="M591" s="49" t="str">
        <f>INDEX('State '!$A$1:$C$62,MATCH($J591,'State '!$B:$B,0),3)</f>
        <v>Midwest</v>
      </c>
      <c r="N591" s="49"/>
      <c r="O591" s="78">
        <v>16.100000000000001</v>
      </c>
      <c r="P591" s="53"/>
      <c r="Q591" s="53"/>
      <c r="R591" s="78"/>
      <c r="S591" s="83" t="s">
        <v>92</v>
      </c>
      <c r="T591" s="50" t="s">
        <v>93</v>
      </c>
      <c r="U591" s="57" t="s">
        <v>2120</v>
      </c>
      <c r="V591" s="49"/>
      <c r="W591" s="79"/>
      <c r="X591" s="79"/>
      <c r="Y591" s="79"/>
      <c r="Z591" s="25"/>
      <c r="AA591" s="25"/>
      <c r="AB591" s="25"/>
    </row>
    <row r="592" spans="1:28" ht="12.75" customHeight="1" x14ac:dyDescent="0.2">
      <c r="A592" s="49">
        <v>40367</v>
      </c>
      <c r="B592" s="46" t="s">
        <v>2121</v>
      </c>
      <c r="C592" s="46" t="s">
        <v>2122</v>
      </c>
      <c r="D592" s="46" t="s">
        <v>101</v>
      </c>
      <c r="E592" s="46" t="s">
        <v>90</v>
      </c>
      <c r="F592" s="47">
        <v>39895</v>
      </c>
      <c r="G592" s="48">
        <v>2009</v>
      </c>
      <c r="H592" s="49" t="s">
        <v>121</v>
      </c>
      <c r="I592" s="49" t="str">
        <f t="shared" si="27"/>
        <v>TX</v>
      </c>
      <c r="J592" s="49" t="str">
        <f t="shared" si="28"/>
        <v>TX</v>
      </c>
      <c r="K592" s="49" t="str">
        <f t="shared" si="29"/>
        <v>South Central</v>
      </c>
      <c r="L592" s="49" t="str">
        <f>INDEX('State '!$A$1:$C$62,MATCH($I592,'State '!$B:$B,0),3)</f>
        <v>South Central</v>
      </c>
      <c r="M592" s="49" t="str">
        <f>INDEX('State '!$A$1:$C$62,MATCH($J592,'State '!$B:$B,0),3)</f>
        <v>South Central</v>
      </c>
      <c r="N592" s="49"/>
      <c r="O592" s="78">
        <v>522</v>
      </c>
      <c r="P592" s="78">
        <v>174</v>
      </c>
      <c r="Q592" s="78">
        <v>950</v>
      </c>
      <c r="R592" s="53" t="s">
        <v>651</v>
      </c>
      <c r="S592" s="49" t="s">
        <v>105</v>
      </c>
      <c r="T592" s="49" t="s">
        <v>786</v>
      </c>
      <c r="U592" s="49" t="s">
        <v>144</v>
      </c>
      <c r="V592" s="49"/>
      <c r="W592" s="79"/>
      <c r="X592" s="79"/>
      <c r="Y592" s="79"/>
      <c r="Z592" s="25"/>
      <c r="AA592" s="25"/>
      <c r="AB592" s="25"/>
    </row>
    <row r="593" spans="1:28" ht="12.75" customHeight="1" x14ac:dyDescent="0.2">
      <c r="A593" s="49">
        <v>40367</v>
      </c>
      <c r="B593" s="46" t="s">
        <v>2123</v>
      </c>
      <c r="C593" s="46" t="s">
        <v>178</v>
      </c>
      <c r="D593" s="46" t="s">
        <v>101</v>
      </c>
      <c r="E593" s="46" t="s">
        <v>90</v>
      </c>
      <c r="F593" s="47">
        <v>39899</v>
      </c>
      <c r="G593" s="53">
        <v>2009</v>
      </c>
      <c r="H593" s="49" t="s">
        <v>2124</v>
      </c>
      <c r="I593" s="49" t="str">
        <f t="shared" si="27"/>
        <v>AR</v>
      </c>
      <c r="J593" s="49" t="str">
        <f t="shared" si="28"/>
        <v>MS</v>
      </c>
      <c r="K593" s="49" t="str">
        <f t="shared" si="29"/>
        <v>South Central</v>
      </c>
      <c r="L593" s="49" t="str">
        <f>INDEX('State '!$A$1:$C$62,MATCH($I593,'State '!$B:$B,0),3)</f>
        <v>South Central</v>
      </c>
      <c r="M593" s="49" t="str">
        <f>INDEX('State '!$A$1:$C$62,MATCH($J593,'State '!$B:$B,0),3)</f>
        <v>South Central</v>
      </c>
      <c r="N593" s="49"/>
      <c r="O593" s="78">
        <v>670.9</v>
      </c>
      <c r="P593" s="78">
        <v>166.2</v>
      </c>
      <c r="Q593" s="78">
        <v>967</v>
      </c>
      <c r="R593" s="53">
        <v>36</v>
      </c>
      <c r="S593" s="49" t="s">
        <v>92</v>
      </c>
      <c r="T593" s="49" t="s">
        <v>93</v>
      </c>
      <c r="U593" s="49" t="s">
        <v>2090</v>
      </c>
      <c r="V593" s="49"/>
      <c r="W593" s="79"/>
      <c r="X593" s="79"/>
      <c r="Y593" s="79"/>
      <c r="Z593" s="25"/>
      <c r="AA593" s="25"/>
      <c r="AB593" s="25"/>
    </row>
    <row r="594" spans="1:28" ht="12.75" customHeight="1" x14ac:dyDescent="0.2">
      <c r="A594" s="49">
        <v>40367</v>
      </c>
      <c r="B594" s="55" t="s">
        <v>2125</v>
      </c>
      <c r="C594" s="55" t="s">
        <v>178</v>
      </c>
      <c r="D594" s="55" t="s">
        <v>101</v>
      </c>
      <c r="E594" s="59" t="s">
        <v>90</v>
      </c>
      <c r="F594" s="60">
        <v>39899</v>
      </c>
      <c r="G594" s="82">
        <v>2009</v>
      </c>
      <c r="H594" s="49" t="s">
        <v>378</v>
      </c>
      <c r="I594" s="49" t="str">
        <f t="shared" si="27"/>
        <v>MS</v>
      </c>
      <c r="J594" s="49" t="str">
        <f t="shared" si="28"/>
        <v>MS</v>
      </c>
      <c r="K594" s="49" t="str">
        <f t="shared" si="29"/>
        <v>South Central</v>
      </c>
      <c r="L594" s="49" t="str">
        <f>INDEX('State '!$A$1:$C$62,MATCH($I594,'State '!$B:$B,0),3)</f>
        <v>South Central</v>
      </c>
      <c r="M594" s="49" t="str">
        <f>INDEX('State '!$A$1:$C$62,MATCH($J594,'State '!$B:$B,0),3)</f>
        <v>South Central</v>
      </c>
      <c r="N594" s="49"/>
      <c r="O594" s="78">
        <v>373.4</v>
      </c>
      <c r="P594" s="53">
        <v>96.4</v>
      </c>
      <c r="Q594" s="53">
        <v>768</v>
      </c>
      <c r="R594" s="78">
        <v>36</v>
      </c>
      <c r="S594" s="83" t="s">
        <v>92</v>
      </c>
      <c r="T594" s="50" t="s">
        <v>93</v>
      </c>
      <c r="U594" s="57" t="s">
        <v>2090</v>
      </c>
      <c r="V594" s="49"/>
      <c r="W594" s="79"/>
      <c r="X594" s="79"/>
      <c r="Y594" s="79"/>
      <c r="Z594" s="25"/>
      <c r="AA594" s="25"/>
      <c r="AB594" s="25"/>
    </row>
    <row r="595" spans="1:28" ht="12.75" customHeight="1" x14ac:dyDescent="0.2">
      <c r="A595" s="49">
        <v>40367</v>
      </c>
      <c r="B595" s="55" t="s">
        <v>2126</v>
      </c>
      <c r="C595" s="55" t="s">
        <v>2126</v>
      </c>
      <c r="D595" s="55" t="s">
        <v>101</v>
      </c>
      <c r="E595" s="59" t="s">
        <v>90</v>
      </c>
      <c r="F595" s="60">
        <v>39913</v>
      </c>
      <c r="G595" s="85">
        <v>2009</v>
      </c>
      <c r="H595" s="49" t="s">
        <v>2127</v>
      </c>
      <c r="I595" s="49" t="str">
        <f t="shared" si="27"/>
        <v>OK</v>
      </c>
      <c r="J595" s="49" t="str">
        <f t="shared" si="28"/>
        <v>AL</v>
      </c>
      <c r="K595" s="49" t="str">
        <f t="shared" si="29"/>
        <v>South Central</v>
      </c>
      <c r="L595" s="49" t="str">
        <f>INDEX('State '!$A$1:$C$62,MATCH($I595,'State '!$B:$B,0),3)</f>
        <v>South Central</v>
      </c>
      <c r="M595" s="49" t="str">
        <f>INDEX('State '!$A$1:$C$62,MATCH($J595,'State '!$B:$B,0),3)</f>
        <v>South Central</v>
      </c>
      <c r="N595" s="49"/>
      <c r="O595" s="78">
        <v>1832</v>
      </c>
      <c r="P595" s="53">
        <v>507.3</v>
      </c>
      <c r="Q595" s="53">
        <v>1533</v>
      </c>
      <c r="R595" s="53" t="s">
        <v>417</v>
      </c>
      <c r="S595" s="83" t="s">
        <v>92</v>
      </c>
      <c r="T595" s="50" t="s">
        <v>93</v>
      </c>
      <c r="U595" s="57" t="s">
        <v>2128</v>
      </c>
      <c r="V595" s="49"/>
      <c r="W595" s="79"/>
      <c r="X595" s="79"/>
      <c r="Y595" s="79"/>
      <c r="Z595" s="25"/>
      <c r="AA595" s="25"/>
      <c r="AB595" s="25"/>
    </row>
    <row r="596" spans="1:28" ht="12.75" customHeight="1" x14ac:dyDescent="0.2">
      <c r="A596" s="49">
        <v>40367</v>
      </c>
      <c r="B596" s="55" t="s">
        <v>2129</v>
      </c>
      <c r="C596" s="55" t="s">
        <v>2130</v>
      </c>
      <c r="D596" s="55" t="s">
        <v>101</v>
      </c>
      <c r="E596" s="59" t="s">
        <v>90</v>
      </c>
      <c r="F596" s="60">
        <v>39918</v>
      </c>
      <c r="G596" s="82">
        <v>2009</v>
      </c>
      <c r="H596" s="49" t="s">
        <v>1620</v>
      </c>
      <c r="I596" s="49" t="str">
        <f t="shared" si="27"/>
        <v>NH</v>
      </c>
      <c r="J596" s="49" t="str">
        <f t="shared" si="28"/>
        <v>NH</v>
      </c>
      <c r="K596" s="49" t="str">
        <f t="shared" si="29"/>
        <v>Northeast</v>
      </c>
      <c r="L596" s="49" t="str">
        <f>INDEX('State '!$A$1:$C$62,MATCH($I596,'State '!$B:$B,0),3)</f>
        <v>Northeast</v>
      </c>
      <c r="M596" s="49" t="str">
        <f>INDEX('State '!$A$1:$C$62,MATCH($J596,'State '!$B:$B,0),3)</f>
        <v>Northeast</v>
      </c>
      <c r="N596" s="49"/>
      <c r="O596" s="78">
        <v>15</v>
      </c>
      <c r="P596" s="53">
        <v>12.7</v>
      </c>
      <c r="Q596" s="53">
        <v>26</v>
      </c>
      <c r="R596" s="78">
        <v>12</v>
      </c>
      <c r="S596" s="83" t="s">
        <v>105</v>
      </c>
      <c r="T596" s="50" t="s">
        <v>786</v>
      </c>
      <c r="U596" s="57" t="s">
        <v>144</v>
      </c>
      <c r="V596" s="49"/>
      <c r="W596" s="79"/>
      <c r="X596" s="79"/>
      <c r="Y596" s="79"/>
      <c r="Z596" s="25"/>
      <c r="AA596" s="25"/>
      <c r="AB596" s="25"/>
    </row>
    <row r="597" spans="1:28" ht="12.75" customHeight="1" x14ac:dyDescent="0.2">
      <c r="A597" s="49">
        <v>40023</v>
      </c>
      <c r="B597" s="46" t="s">
        <v>2131</v>
      </c>
      <c r="C597" s="46" t="s">
        <v>1426</v>
      </c>
      <c r="D597" s="46" t="s">
        <v>161</v>
      </c>
      <c r="E597" s="46" t="s">
        <v>90</v>
      </c>
      <c r="F597" s="47">
        <v>39958</v>
      </c>
      <c r="G597" s="48">
        <v>2009</v>
      </c>
      <c r="H597" s="49" t="s">
        <v>1427</v>
      </c>
      <c r="I597" s="49" t="str">
        <f t="shared" si="27"/>
        <v>AR</v>
      </c>
      <c r="J597" s="49" t="str">
        <f t="shared" si="28"/>
        <v>AR</v>
      </c>
      <c r="K597" s="49" t="str">
        <f t="shared" si="29"/>
        <v>South Central</v>
      </c>
      <c r="L597" s="49" t="str">
        <f>INDEX('State '!$A$1:$C$62,MATCH($I597,'State '!$B:$B,0),3)</f>
        <v>South Central</v>
      </c>
      <c r="M597" s="49" t="str">
        <f>INDEX('State '!$A$1:$C$62,MATCH($J597,'State '!$B:$B,0),3)</f>
        <v>South Central</v>
      </c>
      <c r="N597" s="49"/>
      <c r="O597" s="78">
        <v>10</v>
      </c>
      <c r="P597" s="78"/>
      <c r="Q597" s="78">
        <v>250</v>
      </c>
      <c r="R597" s="53"/>
      <c r="S597" s="49" t="s">
        <v>92</v>
      </c>
      <c r="T597" s="49" t="s">
        <v>93</v>
      </c>
      <c r="U597" s="49" t="s">
        <v>2132</v>
      </c>
      <c r="V597" s="49"/>
      <c r="W597" s="79"/>
      <c r="X597" s="79"/>
      <c r="Y597" s="79"/>
      <c r="Z597" s="25"/>
      <c r="AA597" s="25"/>
      <c r="AB597" s="25"/>
    </row>
    <row r="598" spans="1:28" ht="12.75" customHeight="1" x14ac:dyDescent="0.2">
      <c r="A598" s="49">
        <v>40610</v>
      </c>
      <c r="B598" s="46" t="s">
        <v>2133</v>
      </c>
      <c r="C598" s="46" t="s">
        <v>488</v>
      </c>
      <c r="D598" s="46" t="s">
        <v>161</v>
      </c>
      <c r="E598" s="46" t="s">
        <v>90</v>
      </c>
      <c r="F598" s="47">
        <v>39965</v>
      </c>
      <c r="G598" s="48">
        <v>2009</v>
      </c>
      <c r="H598" s="49" t="s">
        <v>879</v>
      </c>
      <c r="I598" s="49" t="str">
        <f t="shared" si="27"/>
        <v>CT</v>
      </c>
      <c r="J598" s="49" t="str">
        <f t="shared" si="28"/>
        <v>CT</v>
      </c>
      <c r="K598" s="49" t="str">
        <f t="shared" si="29"/>
        <v>Northeast</v>
      </c>
      <c r="L598" s="49" t="str">
        <f>INDEX('State '!$A$1:$C$62,MATCH($I598,'State '!$B:$B,0),3)</f>
        <v>Northeast</v>
      </c>
      <c r="M598" s="49" t="str">
        <f>INDEX('State '!$A$1:$C$62,MATCH($J598,'State '!$B:$B,0),3)</f>
        <v>Northeast</v>
      </c>
      <c r="N598" s="49"/>
      <c r="O598" s="78">
        <v>8.14</v>
      </c>
      <c r="P598" s="78">
        <v>1.1299999999999999</v>
      </c>
      <c r="Q598" s="78">
        <v>131</v>
      </c>
      <c r="R598" s="53">
        <v>20</v>
      </c>
      <c r="S598" s="49" t="s">
        <v>92</v>
      </c>
      <c r="T598" s="49" t="s">
        <v>93</v>
      </c>
      <c r="U598" s="49" t="s">
        <v>2134</v>
      </c>
      <c r="V598" s="49"/>
      <c r="W598" s="79"/>
      <c r="X598" s="79"/>
      <c r="Y598" s="79"/>
      <c r="Z598" s="25"/>
      <c r="AA598" s="25"/>
      <c r="AB598" s="25"/>
    </row>
    <row r="599" spans="1:28" ht="12.75" customHeight="1" x14ac:dyDescent="0.2">
      <c r="A599" s="49">
        <v>40367</v>
      </c>
      <c r="B599" s="55" t="s">
        <v>2135</v>
      </c>
      <c r="C599" s="55" t="s">
        <v>240</v>
      </c>
      <c r="D599" s="55" t="s">
        <v>161</v>
      </c>
      <c r="E599" s="59" t="s">
        <v>90</v>
      </c>
      <c r="F599" s="60">
        <v>39965</v>
      </c>
      <c r="G599" s="82">
        <v>2009</v>
      </c>
      <c r="H599" s="49" t="s">
        <v>217</v>
      </c>
      <c r="I599" s="49" t="str">
        <f t="shared" si="27"/>
        <v>TX</v>
      </c>
      <c r="J599" s="49" t="str">
        <f t="shared" si="28"/>
        <v>LA</v>
      </c>
      <c r="K599" s="49" t="str">
        <f t="shared" si="29"/>
        <v>South Central</v>
      </c>
      <c r="L599" s="49" t="str">
        <f>INDEX('State '!$A$1:$C$62,MATCH($I599,'State '!$B:$B,0),3)</f>
        <v>South Central</v>
      </c>
      <c r="M599" s="49" t="str">
        <f>INDEX('State '!$A$1:$C$62,MATCH($J599,'State '!$B:$B,0),3)</f>
        <v>South Central</v>
      </c>
      <c r="N599" s="49"/>
      <c r="O599" s="78">
        <v>42</v>
      </c>
      <c r="P599" s="53">
        <v>1.1000000000000001</v>
      </c>
      <c r="Q599" s="53">
        <v>100</v>
      </c>
      <c r="R599" s="78">
        <v>12</v>
      </c>
      <c r="S599" s="83" t="s">
        <v>92</v>
      </c>
      <c r="T599" s="50" t="s">
        <v>93</v>
      </c>
      <c r="U599" s="57" t="s">
        <v>2136</v>
      </c>
      <c r="V599" s="49"/>
      <c r="W599" s="79"/>
      <c r="X599" s="79"/>
      <c r="Y599" s="79"/>
      <c r="Z599" s="25"/>
      <c r="AA599" s="25"/>
      <c r="AB599" s="25"/>
    </row>
    <row r="600" spans="1:28" ht="12.75" customHeight="1" x14ac:dyDescent="0.2">
      <c r="A600" s="49">
        <v>40367</v>
      </c>
      <c r="B600" s="55" t="s">
        <v>2137</v>
      </c>
      <c r="C600" s="55" t="s">
        <v>382</v>
      </c>
      <c r="D600" s="55" t="s">
        <v>101</v>
      </c>
      <c r="E600" s="59" t="s">
        <v>90</v>
      </c>
      <c r="F600" s="60">
        <v>39985</v>
      </c>
      <c r="G600" s="85">
        <v>2009</v>
      </c>
      <c r="H600" s="49" t="s">
        <v>170</v>
      </c>
      <c r="I600" s="49" t="str">
        <f t="shared" si="27"/>
        <v>LA</v>
      </c>
      <c r="J600" s="49" t="str">
        <f t="shared" si="28"/>
        <v>LA</v>
      </c>
      <c r="K600" s="49" t="str">
        <f t="shared" si="29"/>
        <v>South Central</v>
      </c>
      <c r="L600" s="49" t="str">
        <f>INDEX('State '!$A$1:$C$62,MATCH($I600,'State '!$B:$B,0),3)</f>
        <v>South Central</v>
      </c>
      <c r="M600" s="49" t="str">
        <f>INDEX('State '!$A$1:$C$62,MATCH($J600,'State '!$B:$B,0),3)</f>
        <v>South Central</v>
      </c>
      <c r="N600" s="49"/>
      <c r="O600" s="78">
        <v>1000</v>
      </c>
      <c r="P600" s="53">
        <v>132</v>
      </c>
      <c r="Q600" s="53">
        <v>2130</v>
      </c>
      <c r="R600" s="53" t="s">
        <v>1689</v>
      </c>
      <c r="S600" s="83" t="s">
        <v>92</v>
      </c>
      <c r="T600" s="50" t="s">
        <v>93</v>
      </c>
      <c r="U600" s="57" t="s">
        <v>2138</v>
      </c>
      <c r="V600" s="49"/>
      <c r="W600" s="79"/>
      <c r="X600" s="79"/>
      <c r="Y600" s="79"/>
      <c r="Z600" s="25"/>
      <c r="AA600" s="25"/>
      <c r="AB600" s="25"/>
    </row>
    <row r="601" spans="1:28" ht="12.75" customHeight="1" x14ac:dyDescent="0.2">
      <c r="A601" s="49">
        <v>40380</v>
      </c>
      <c r="B601" s="55" t="s">
        <v>2139</v>
      </c>
      <c r="C601" s="55" t="s">
        <v>2140</v>
      </c>
      <c r="D601" s="55" t="s">
        <v>161</v>
      </c>
      <c r="E601" s="59" t="s">
        <v>90</v>
      </c>
      <c r="F601" s="60">
        <v>39993</v>
      </c>
      <c r="G601" s="85">
        <v>2009</v>
      </c>
      <c r="H601" s="49" t="s">
        <v>170</v>
      </c>
      <c r="I601" s="49" t="str">
        <f t="shared" si="27"/>
        <v>LA</v>
      </c>
      <c r="J601" s="49" t="str">
        <f t="shared" si="28"/>
        <v>LA</v>
      </c>
      <c r="K601" s="49" t="str">
        <f t="shared" si="29"/>
        <v>South Central</v>
      </c>
      <c r="L601" s="49" t="str">
        <f>INDEX('State '!$A$1:$C$62,MATCH($I601,'State '!$B:$B,0),3)</f>
        <v>South Central</v>
      </c>
      <c r="M601" s="49" t="str">
        <f>INDEX('State '!$A$1:$C$62,MATCH($J601,'State '!$B:$B,0),3)</f>
        <v>South Central</v>
      </c>
      <c r="N601" s="49"/>
      <c r="O601" s="78">
        <v>15</v>
      </c>
      <c r="P601" s="53">
        <v>13.1</v>
      </c>
      <c r="Q601" s="53">
        <v>300</v>
      </c>
      <c r="R601" s="53" t="s">
        <v>884</v>
      </c>
      <c r="S601" s="83" t="s">
        <v>92</v>
      </c>
      <c r="T601" s="50" t="s">
        <v>93</v>
      </c>
      <c r="U601" s="57" t="s">
        <v>2141</v>
      </c>
      <c r="V601" s="49"/>
      <c r="W601" s="79"/>
      <c r="X601" s="79"/>
      <c r="Y601" s="79"/>
      <c r="Z601" s="25"/>
      <c r="AA601" s="25"/>
      <c r="AB601" s="25"/>
    </row>
    <row r="602" spans="1:28" ht="12.75" customHeight="1" x14ac:dyDescent="0.2">
      <c r="A602" s="49">
        <v>40367</v>
      </c>
      <c r="B602" s="46" t="s">
        <v>2142</v>
      </c>
      <c r="C602" s="46" t="s">
        <v>1714</v>
      </c>
      <c r="D602" s="46" t="s">
        <v>101</v>
      </c>
      <c r="E602" s="46" t="s">
        <v>90</v>
      </c>
      <c r="F602" s="47">
        <v>39993</v>
      </c>
      <c r="G602" s="48">
        <v>2009</v>
      </c>
      <c r="H602" s="49" t="s">
        <v>2143</v>
      </c>
      <c r="I602" s="49" t="str">
        <f t="shared" si="27"/>
        <v>MO</v>
      </c>
      <c r="J602" s="49" t="str">
        <f t="shared" si="28"/>
        <v>OH</v>
      </c>
      <c r="K602" s="49" t="str">
        <f t="shared" si="29"/>
        <v>Midwest, Northeast</v>
      </c>
      <c r="L602" s="49" t="str">
        <f>INDEX('State '!$A$1:$C$62,MATCH($I602,'State '!$B:$B,0),3)</f>
        <v>Midwest</v>
      </c>
      <c r="M602" s="49" t="str">
        <f>INDEX('State '!$A$1:$C$62,MATCH($J602,'State '!$B:$B,0),3)</f>
        <v>Northeast</v>
      </c>
      <c r="N602" s="49"/>
      <c r="O602" s="78">
        <v>2150</v>
      </c>
      <c r="P602" s="78">
        <v>444</v>
      </c>
      <c r="Q602" s="78">
        <v>1600</v>
      </c>
      <c r="R602" s="53">
        <v>42</v>
      </c>
      <c r="S602" s="49" t="s">
        <v>92</v>
      </c>
      <c r="T602" s="49" t="s">
        <v>93</v>
      </c>
      <c r="U602" s="49" t="s">
        <v>2144</v>
      </c>
      <c r="V602" s="49"/>
      <c r="W602" s="79"/>
      <c r="X602" s="79"/>
      <c r="Y602" s="79"/>
      <c r="Z602" s="25"/>
      <c r="AA602" s="25"/>
      <c r="AB602" s="25"/>
    </row>
    <row r="603" spans="1:28" ht="12.75" customHeight="1" x14ac:dyDescent="0.2">
      <c r="A603" s="49">
        <v>40367</v>
      </c>
      <c r="B603" s="55" t="s">
        <v>2145</v>
      </c>
      <c r="C603" s="55" t="s">
        <v>1426</v>
      </c>
      <c r="D603" s="55" t="s">
        <v>89</v>
      </c>
      <c r="E603" s="59" t="s">
        <v>90</v>
      </c>
      <c r="F603" s="60">
        <v>39994</v>
      </c>
      <c r="G603" s="85">
        <v>2009</v>
      </c>
      <c r="H603" s="49" t="s">
        <v>170</v>
      </c>
      <c r="I603" s="49" t="str">
        <f t="shared" si="27"/>
        <v>LA</v>
      </c>
      <c r="J603" s="49" t="str">
        <f t="shared" si="28"/>
        <v>LA</v>
      </c>
      <c r="K603" s="49" t="str">
        <f t="shared" si="29"/>
        <v>South Central</v>
      </c>
      <c r="L603" s="49" t="str">
        <f>INDEX('State '!$A$1:$C$62,MATCH($I603,'State '!$B:$B,0),3)</f>
        <v>South Central</v>
      </c>
      <c r="M603" s="49" t="str">
        <f>INDEX('State '!$A$1:$C$62,MATCH($J603,'State '!$B:$B,0),3)</f>
        <v>South Central</v>
      </c>
      <c r="N603" s="49"/>
      <c r="O603" s="78">
        <v>10</v>
      </c>
      <c r="P603" s="53">
        <v>0.5</v>
      </c>
      <c r="Q603" s="53">
        <v>90</v>
      </c>
      <c r="R603" s="78"/>
      <c r="S603" s="83" t="s">
        <v>92</v>
      </c>
      <c r="T603" s="50" t="s">
        <v>93</v>
      </c>
      <c r="U603" s="57" t="s">
        <v>2146</v>
      </c>
      <c r="V603" s="49"/>
      <c r="W603" s="79"/>
      <c r="X603" s="79"/>
      <c r="Y603" s="79"/>
      <c r="Z603" s="25"/>
      <c r="AA603" s="25"/>
      <c r="AB603" s="25"/>
    </row>
    <row r="604" spans="1:28" ht="12.75" customHeight="1" x14ac:dyDescent="0.2">
      <c r="A604" s="49">
        <v>40381</v>
      </c>
      <c r="B604" s="55" t="s">
        <v>2147</v>
      </c>
      <c r="C604" s="55" t="s">
        <v>871</v>
      </c>
      <c r="D604" s="55" t="s">
        <v>89</v>
      </c>
      <c r="E604" s="59" t="s">
        <v>90</v>
      </c>
      <c r="F604" s="60">
        <v>39994</v>
      </c>
      <c r="G604" s="82">
        <v>2009</v>
      </c>
      <c r="H604" s="49" t="s">
        <v>872</v>
      </c>
      <c r="I604" s="49" t="str">
        <f t="shared" si="27"/>
        <v>WY</v>
      </c>
      <c r="J604" s="49" t="str">
        <f t="shared" si="28"/>
        <v>CO</v>
      </c>
      <c r="K604" s="49" t="str">
        <f t="shared" si="29"/>
        <v>Mountain</v>
      </c>
      <c r="L604" s="49" t="str">
        <f>INDEX('State '!$A$1:$C$62,MATCH($I604,'State '!$B:$B,0),3)</f>
        <v>Mountain</v>
      </c>
      <c r="M604" s="49" t="str">
        <f>INDEX('State '!$A$1:$C$62,MATCH($J604,'State '!$B:$B,0),3)</f>
        <v>Mountain</v>
      </c>
      <c r="N604" s="49"/>
      <c r="O604" s="78">
        <v>0.25</v>
      </c>
      <c r="P604" s="53"/>
      <c r="Q604" s="53">
        <v>55</v>
      </c>
      <c r="R604" s="78"/>
      <c r="S604" s="83" t="s">
        <v>92</v>
      </c>
      <c r="T604" s="50" t="s">
        <v>93</v>
      </c>
      <c r="U604" s="57" t="s">
        <v>2148</v>
      </c>
      <c r="V604" s="49"/>
      <c r="W604" s="79"/>
      <c r="X604" s="79"/>
      <c r="Y604" s="79"/>
      <c r="Z604" s="25"/>
      <c r="AA604" s="25"/>
      <c r="AB604" s="25"/>
    </row>
    <row r="605" spans="1:28" ht="12.75" customHeight="1" x14ac:dyDescent="0.2">
      <c r="A605" s="49">
        <v>40367</v>
      </c>
      <c r="B605" s="46" t="s">
        <v>2149</v>
      </c>
      <c r="C605" s="46" t="s">
        <v>282</v>
      </c>
      <c r="D605" s="46" t="s">
        <v>89</v>
      </c>
      <c r="E605" s="46" t="s">
        <v>90</v>
      </c>
      <c r="F605" s="47">
        <v>39995</v>
      </c>
      <c r="G605" s="48">
        <v>2009</v>
      </c>
      <c r="H605" s="49" t="s">
        <v>424</v>
      </c>
      <c r="I605" s="49" t="str">
        <f t="shared" si="27"/>
        <v>WV</v>
      </c>
      <c r="J605" s="49" t="str">
        <f t="shared" si="28"/>
        <v>WV</v>
      </c>
      <c r="K605" s="49" t="str">
        <f t="shared" si="29"/>
        <v>Northeast</v>
      </c>
      <c r="L605" s="49" t="str">
        <f>INDEX('State '!$A$1:$C$62,MATCH($I605,'State '!$B:$B,0),3)</f>
        <v>Northeast</v>
      </c>
      <c r="M605" s="49" t="str">
        <f>INDEX('State '!$A$1:$C$62,MATCH($J605,'State '!$B:$B,0),3)</f>
        <v>Northeast</v>
      </c>
      <c r="N605" s="49"/>
      <c r="O605" s="78">
        <v>40</v>
      </c>
      <c r="P605" s="78"/>
      <c r="Q605" s="78">
        <v>100</v>
      </c>
      <c r="R605" s="53"/>
      <c r="S605" s="49" t="s">
        <v>92</v>
      </c>
      <c r="T605" s="49" t="s">
        <v>93</v>
      </c>
      <c r="U605" s="49" t="s">
        <v>2150</v>
      </c>
      <c r="V605" s="49"/>
      <c r="W605" s="79"/>
      <c r="X605" s="79"/>
      <c r="Y605" s="79"/>
      <c r="Z605" s="25"/>
      <c r="AA605" s="25"/>
      <c r="AB605" s="25"/>
    </row>
    <row r="606" spans="1:28" ht="12.75" customHeight="1" x14ac:dyDescent="0.2">
      <c r="A606" s="49">
        <v>40248</v>
      </c>
      <c r="B606" s="46" t="s">
        <v>2151</v>
      </c>
      <c r="C606" s="46" t="s">
        <v>2152</v>
      </c>
      <c r="D606" s="46" t="s">
        <v>161</v>
      </c>
      <c r="E606" s="46" t="s">
        <v>90</v>
      </c>
      <c r="F606" s="47">
        <v>40008</v>
      </c>
      <c r="G606" s="48">
        <v>2009</v>
      </c>
      <c r="H606" s="49" t="s">
        <v>205</v>
      </c>
      <c r="I606" s="49" t="str">
        <f t="shared" si="27"/>
        <v>OK</v>
      </c>
      <c r="J606" s="49" t="str">
        <f t="shared" si="28"/>
        <v>OK</v>
      </c>
      <c r="K606" s="49" t="str">
        <f t="shared" si="29"/>
        <v>South Central</v>
      </c>
      <c r="L606" s="49" t="str">
        <f>INDEX('State '!$A$1:$C$62,MATCH($I606,'State '!$B:$B,0),3)</f>
        <v>South Central</v>
      </c>
      <c r="M606" s="49" t="str">
        <f>INDEX('State '!$A$1:$C$62,MATCH($J606,'State '!$B:$B,0),3)</f>
        <v>South Central</v>
      </c>
      <c r="N606" s="49"/>
      <c r="O606" s="78">
        <v>75</v>
      </c>
      <c r="P606" s="78">
        <v>50</v>
      </c>
      <c r="Q606" s="78">
        <v>638</v>
      </c>
      <c r="R606" s="53">
        <v>24</v>
      </c>
      <c r="S606" s="49" t="s">
        <v>92</v>
      </c>
      <c r="T606" s="49" t="s">
        <v>93</v>
      </c>
      <c r="U606" s="49" t="s">
        <v>2153</v>
      </c>
      <c r="V606" s="49"/>
      <c r="W606" s="79"/>
      <c r="X606" s="79"/>
      <c r="Y606" s="79"/>
      <c r="Z606" s="25"/>
      <c r="AA606" s="25"/>
      <c r="AB606" s="25"/>
    </row>
    <row r="607" spans="1:28" ht="12.75" customHeight="1" x14ac:dyDescent="0.2">
      <c r="A607" s="49">
        <v>40248</v>
      </c>
      <c r="B607" s="46" t="s">
        <v>2154</v>
      </c>
      <c r="C607" s="46" t="s">
        <v>2080</v>
      </c>
      <c r="D607" s="46" t="s">
        <v>161</v>
      </c>
      <c r="E607" s="46" t="s">
        <v>90</v>
      </c>
      <c r="F607" s="47">
        <v>40026</v>
      </c>
      <c r="G607" s="48">
        <v>2009</v>
      </c>
      <c r="H607" s="49" t="s">
        <v>378</v>
      </c>
      <c r="I607" s="49" t="str">
        <f t="shared" si="27"/>
        <v>MS</v>
      </c>
      <c r="J607" s="49" t="str">
        <f t="shared" si="28"/>
        <v>MS</v>
      </c>
      <c r="K607" s="49" t="str">
        <f t="shared" si="29"/>
        <v>South Central</v>
      </c>
      <c r="L607" s="49" t="str">
        <f>INDEX('State '!$A$1:$C$62,MATCH($I607,'State '!$B:$B,0),3)</f>
        <v>South Central</v>
      </c>
      <c r="M607" s="49" t="str">
        <f>INDEX('State '!$A$1:$C$62,MATCH($J607,'State '!$B:$B,0),3)</f>
        <v>South Central</v>
      </c>
      <c r="N607" s="49"/>
      <c r="O607" s="78">
        <v>42</v>
      </c>
      <c r="P607" s="78">
        <v>22.9</v>
      </c>
      <c r="Q607" s="78">
        <v>465</v>
      </c>
      <c r="R607" s="53">
        <v>24</v>
      </c>
      <c r="S607" s="49" t="s">
        <v>92</v>
      </c>
      <c r="T607" s="49" t="s">
        <v>93</v>
      </c>
      <c r="U607" s="49" t="s">
        <v>2081</v>
      </c>
      <c r="V607" s="49"/>
      <c r="W607" s="79"/>
      <c r="X607" s="79"/>
      <c r="Y607" s="79"/>
      <c r="Z607" s="25"/>
      <c r="AA607" s="25"/>
      <c r="AB607" s="25"/>
    </row>
    <row r="608" spans="1:28" ht="12.75" customHeight="1" x14ac:dyDescent="0.2">
      <c r="A608" s="49">
        <v>40367</v>
      </c>
      <c r="B608" s="46" t="s">
        <v>2155</v>
      </c>
      <c r="C608" s="46" t="s">
        <v>1339</v>
      </c>
      <c r="D608" s="46" t="s">
        <v>89</v>
      </c>
      <c r="E608" s="46" t="s">
        <v>90</v>
      </c>
      <c r="F608" s="47">
        <v>40027</v>
      </c>
      <c r="G608" s="48">
        <v>2009</v>
      </c>
      <c r="H608" s="49" t="s">
        <v>803</v>
      </c>
      <c r="I608" s="49" t="str">
        <f t="shared" si="27"/>
        <v>MI</v>
      </c>
      <c r="J608" s="49" t="str">
        <f t="shared" si="28"/>
        <v>MI</v>
      </c>
      <c r="K608" s="49" t="str">
        <f t="shared" si="29"/>
        <v>Midwest</v>
      </c>
      <c r="L608" s="49" t="str">
        <f>INDEX('State '!$A$1:$C$62,MATCH($I608,'State '!$B:$B,0),3)</f>
        <v>Midwest</v>
      </c>
      <c r="M608" s="49" t="str">
        <f>INDEX('State '!$A$1:$C$62,MATCH($J608,'State '!$B:$B,0),3)</f>
        <v>Midwest</v>
      </c>
      <c r="N608" s="49"/>
      <c r="O608" s="78">
        <v>61</v>
      </c>
      <c r="P608" s="78">
        <v>15</v>
      </c>
      <c r="Q608" s="78">
        <v>214</v>
      </c>
      <c r="R608" s="53">
        <v>24</v>
      </c>
      <c r="S608" s="49" t="s">
        <v>105</v>
      </c>
      <c r="T608" s="49" t="s">
        <v>786</v>
      </c>
      <c r="U608" s="49" t="s">
        <v>2156</v>
      </c>
      <c r="V608" s="49"/>
      <c r="W608" s="79"/>
      <c r="X608" s="79"/>
      <c r="Y608" s="79"/>
      <c r="Z608" s="25"/>
      <c r="AA608" s="25"/>
      <c r="AB608" s="25"/>
    </row>
    <row r="609" spans="1:28" ht="12.75" customHeight="1" x14ac:dyDescent="0.2">
      <c r="A609" s="49">
        <v>40389</v>
      </c>
      <c r="B609" s="46" t="s">
        <v>2157</v>
      </c>
      <c r="C609" s="46" t="s">
        <v>2158</v>
      </c>
      <c r="D609" s="46" t="s">
        <v>161</v>
      </c>
      <c r="E609" s="46" t="s">
        <v>90</v>
      </c>
      <c r="F609" s="47">
        <v>40035</v>
      </c>
      <c r="G609" s="48">
        <v>2009</v>
      </c>
      <c r="H609" s="49" t="s">
        <v>713</v>
      </c>
      <c r="I609" s="49" t="str">
        <f t="shared" si="27"/>
        <v>NY</v>
      </c>
      <c r="J609" s="49" t="str">
        <f t="shared" si="28"/>
        <v>NY</v>
      </c>
      <c r="K609" s="49" t="str">
        <f t="shared" si="29"/>
        <v>Northeast</v>
      </c>
      <c r="L609" s="49" t="str">
        <f>INDEX('State '!$A$1:$C$62,MATCH($I609,'State '!$B:$B,0),3)</f>
        <v>Northeast</v>
      </c>
      <c r="M609" s="49" t="str">
        <f>INDEX('State '!$A$1:$C$62,MATCH($J609,'State '!$B:$B,0),3)</f>
        <v>Northeast</v>
      </c>
      <c r="N609" s="49"/>
      <c r="O609" s="78">
        <v>4.5999999999999996</v>
      </c>
      <c r="P609" s="78">
        <v>3.7</v>
      </c>
      <c r="Q609" s="78">
        <v>400</v>
      </c>
      <c r="R609" s="53">
        <v>16</v>
      </c>
      <c r="S609" s="49" t="s">
        <v>92</v>
      </c>
      <c r="T609" s="49" t="s">
        <v>93</v>
      </c>
      <c r="U609" s="49" t="s">
        <v>2159</v>
      </c>
      <c r="V609" s="49"/>
      <c r="W609" s="79"/>
      <c r="X609" s="79"/>
      <c r="Y609" s="79"/>
      <c r="Z609" s="25"/>
      <c r="AA609" s="25"/>
      <c r="AB609" s="25"/>
    </row>
    <row r="610" spans="1:28" ht="12.75" customHeight="1" x14ac:dyDescent="0.2">
      <c r="A610" s="49">
        <v>40367</v>
      </c>
      <c r="B610" s="46" t="s">
        <v>2160</v>
      </c>
      <c r="C610" s="46" t="s">
        <v>2161</v>
      </c>
      <c r="D610" s="46" t="s">
        <v>101</v>
      </c>
      <c r="E610" s="46" t="s">
        <v>90</v>
      </c>
      <c r="F610" s="47">
        <v>40036</v>
      </c>
      <c r="G610" s="48">
        <v>2009</v>
      </c>
      <c r="H610" s="49" t="s">
        <v>2162</v>
      </c>
      <c r="I610" s="49" t="str">
        <f t="shared" si="27"/>
        <v>OK</v>
      </c>
      <c r="J610" s="49" t="str">
        <f t="shared" si="28"/>
        <v>LA</v>
      </c>
      <c r="K610" s="49" t="str">
        <f t="shared" si="29"/>
        <v>South Central</v>
      </c>
      <c r="L610" s="49" t="str">
        <f>INDEX('State '!$A$1:$C$62,MATCH($I610,'State '!$B:$B,0),3)</f>
        <v>South Central</v>
      </c>
      <c r="M610" s="49" t="str">
        <f>INDEX('State '!$A$1:$C$62,MATCH($J610,'State '!$B:$B,0),3)</f>
        <v>South Central</v>
      </c>
      <c r="N610" s="49"/>
      <c r="O610" s="78">
        <v>121</v>
      </c>
      <c r="P610" s="78">
        <v>353</v>
      </c>
      <c r="Q610" s="78">
        <v>1726</v>
      </c>
      <c r="R610" s="53">
        <v>42</v>
      </c>
      <c r="S610" s="49" t="s">
        <v>92</v>
      </c>
      <c r="T610" s="49" t="s">
        <v>93</v>
      </c>
      <c r="U610" s="49" t="s">
        <v>2163</v>
      </c>
      <c r="V610" s="49"/>
      <c r="W610" s="79"/>
      <c r="X610" s="79"/>
      <c r="Y610" s="79"/>
      <c r="Z610" s="25"/>
      <c r="AA610" s="25"/>
      <c r="AB610" s="25"/>
    </row>
    <row r="611" spans="1:28" ht="12.75" customHeight="1" x14ac:dyDescent="0.2">
      <c r="A611" s="49">
        <v>40367</v>
      </c>
      <c r="B611" s="55" t="s">
        <v>2164</v>
      </c>
      <c r="C611" s="55" t="s">
        <v>240</v>
      </c>
      <c r="D611" s="55" t="s">
        <v>89</v>
      </c>
      <c r="E611" s="59" t="s">
        <v>90</v>
      </c>
      <c r="F611" s="60">
        <v>40053</v>
      </c>
      <c r="G611" s="85">
        <v>2009</v>
      </c>
      <c r="H611" s="49" t="s">
        <v>642</v>
      </c>
      <c r="I611" s="49" t="str">
        <f t="shared" si="27"/>
        <v>MA</v>
      </c>
      <c r="J611" s="49" t="str">
        <f t="shared" si="28"/>
        <v>MA</v>
      </c>
      <c r="K611" s="49" t="str">
        <f t="shared" si="29"/>
        <v>Northeast</v>
      </c>
      <c r="L611" s="49" t="str">
        <f>INDEX('State '!$A$1:$C$62,MATCH($I611,'State '!$B:$B,0),3)</f>
        <v>Northeast</v>
      </c>
      <c r="M611" s="49" t="str">
        <f>INDEX('State '!$A$1:$C$62,MATCH($J611,'State '!$B:$B,0),3)</f>
        <v>Northeast</v>
      </c>
      <c r="N611" s="49"/>
      <c r="O611" s="78">
        <v>23</v>
      </c>
      <c r="P611" s="53">
        <v>5.15</v>
      </c>
      <c r="Q611" s="53">
        <v>12.3</v>
      </c>
      <c r="R611" s="78">
        <v>12</v>
      </c>
      <c r="S611" s="83" t="s">
        <v>92</v>
      </c>
      <c r="T611" s="50" t="s">
        <v>93</v>
      </c>
      <c r="U611" s="57" t="s">
        <v>2165</v>
      </c>
      <c r="V611" s="49"/>
      <c r="W611" s="79"/>
      <c r="X611" s="79"/>
      <c r="Y611" s="79"/>
      <c r="Z611" s="25"/>
      <c r="AA611" s="25"/>
      <c r="AB611" s="25"/>
    </row>
    <row r="612" spans="1:28" ht="12.75" customHeight="1" x14ac:dyDescent="0.2">
      <c r="A612" s="45">
        <v>40367</v>
      </c>
      <c r="B612" s="46" t="s">
        <v>2166</v>
      </c>
      <c r="C612" s="46" t="s">
        <v>2167</v>
      </c>
      <c r="D612" s="46" t="s">
        <v>101</v>
      </c>
      <c r="E612" s="46" t="s">
        <v>90</v>
      </c>
      <c r="F612" s="47">
        <v>40056</v>
      </c>
      <c r="G612" s="48">
        <v>2009</v>
      </c>
      <c r="H612" s="49" t="s">
        <v>121</v>
      </c>
      <c r="I612" s="49" t="str">
        <f t="shared" si="27"/>
        <v>TX</v>
      </c>
      <c r="J612" s="49" t="str">
        <f t="shared" si="28"/>
        <v>TX</v>
      </c>
      <c r="K612" s="49" t="str">
        <f t="shared" si="29"/>
        <v>South Central</v>
      </c>
      <c r="L612" s="49" t="str">
        <f>INDEX('State '!$A$1:$C$62,MATCH($I612,'State '!$B:$B,0),3)</f>
        <v>South Central</v>
      </c>
      <c r="M612" s="49" t="str">
        <f>INDEX('State '!$A$1:$C$62,MATCH($J612,'State '!$B:$B,0),3)</f>
        <v>South Central</v>
      </c>
      <c r="N612" s="49"/>
      <c r="O612" s="78">
        <v>485</v>
      </c>
      <c r="P612" s="78">
        <v>160</v>
      </c>
      <c r="Q612" s="78">
        <v>1100</v>
      </c>
      <c r="R612" s="53">
        <v>42</v>
      </c>
      <c r="S612" s="49" t="s">
        <v>105</v>
      </c>
      <c r="T612" s="49" t="s">
        <v>786</v>
      </c>
      <c r="U612" s="49" t="s">
        <v>144</v>
      </c>
      <c r="V612" s="49"/>
      <c r="W612" s="79"/>
      <c r="X612" s="79"/>
      <c r="Y612" s="79"/>
      <c r="Z612" s="25"/>
      <c r="AA612" s="25"/>
      <c r="AB612" s="25"/>
    </row>
    <row r="613" spans="1:28" ht="12.75" customHeight="1" x14ac:dyDescent="0.2">
      <c r="A613" s="49">
        <v>40367</v>
      </c>
      <c r="B613" s="46" t="s">
        <v>2168</v>
      </c>
      <c r="C613" s="46" t="s">
        <v>1148</v>
      </c>
      <c r="D613" s="46" t="s">
        <v>89</v>
      </c>
      <c r="E613" s="46" t="s">
        <v>90</v>
      </c>
      <c r="F613" s="47">
        <v>40056</v>
      </c>
      <c r="G613" s="53">
        <v>2009</v>
      </c>
      <c r="H613" s="49" t="s">
        <v>1882</v>
      </c>
      <c r="I613" s="49" t="str">
        <f t="shared" si="27"/>
        <v>MT</v>
      </c>
      <c r="J613" s="49" t="str">
        <f t="shared" si="28"/>
        <v>ND</v>
      </c>
      <c r="K613" s="49" t="str">
        <f t="shared" si="29"/>
        <v>Mountain</v>
      </c>
      <c r="L613" s="49" t="str">
        <f>INDEX('State '!$A$1:$C$62,MATCH($I613,'State '!$B:$B,0),3)</f>
        <v>Mountain</v>
      </c>
      <c r="M613" s="49" t="str">
        <f>INDEX('State '!$A$1:$C$62,MATCH($J613,'State '!$B:$B,0),3)</f>
        <v>Mountain</v>
      </c>
      <c r="N613" s="49"/>
      <c r="O613" s="78">
        <v>28.3</v>
      </c>
      <c r="P613" s="78"/>
      <c r="Q613" s="78">
        <v>75</v>
      </c>
      <c r="R613" s="53"/>
      <c r="S613" s="49" t="s">
        <v>92</v>
      </c>
      <c r="T613" s="49" t="s">
        <v>93</v>
      </c>
      <c r="U613" s="49" t="s">
        <v>2169</v>
      </c>
      <c r="V613" s="49"/>
      <c r="W613" s="79"/>
      <c r="X613" s="79"/>
      <c r="Y613" s="79"/>
      <c r="Z613" s="25"/>
      <c r="AA613" s="25"/>
      <c r="AB613" s="25"/>
    </row>
    <row r="614" spans="1:28" ht="12.75" customHeight="1" x14ac:dyDescent="0.2">
      <c r="A614" s="49">
        <v>40367</v>
      </c>
      <c r="B614" s="46" t="s">
        <v>2170</v>
      </c>
      <c r="C614" s="46" t="s">
        <v>2171</v>
      </c>
      <c r="D614" s="46" t="s">
        <v>161</v>
      </c>
      <c r="E614" s="46" t="s">
        <v>90</v>
      </c>
      <c r="F614" s="47">
        <v>40057</v>
      </c>
      <c r="G614" s="48">
        <v>2009</v>
      </c>
      <c r="H614" s="49" t="s">
        <v>244</v>
      </c>
      <c r="I614" s="49" t="str">
        <f t="shared" si="27"/>
        <v>GA</v>
      </c>
      <c r="J614" s="49" t="str">
        <f t="shared" si="28"/>
        <v>GA</v>
      </c>
      <c r="K614" s="49" t="str">
        <f t="shared" si="29"/>
        <v>Southeast</v>
      </c>
      <c r="L614" s="49" t="str">
        <f>INDEX('State '!$A$1:$C$62,MATCH($I614,'State '!$B:$B,0),3)</f>
        <v>Southeast</v>
      </c>
      <c r="M614" s="49" t="str">
        <f>INDEX('State '!$A$1:$C$62,MATCH($J614,'State '!$B:$B,0),3)</f>
        <v>Southeast</v>
      </c>
      <c r="N614" s="49"/>
      <c r="O614" s="78">
        <v>5.5</v>
      </c>
      <c r="P614" s="78">
        <v>12.5</v>
      </c>
      <c r="Q614" s="78">
        <v>14</v>
      </c>
      <c r="R614" s="53"/>
      <c r="S614" s="49" t="s">
        <v>105</v>
      </c>
      <c r="T614" s="49" t="s">
        <v>786</v>
      </c>
      <c r="U614" s="49" t="s">
        <v>144</v>
      </c>
      <c r="V614" s="49"/>
      <c r="W614" s="79"/>
      <c r="X614" s="79"/>
      <c r="Y614" s="79"/>
      <c r="Z614" s="25"/>
      <c r="AA614" s="25"/>
      <c r="AB614" s="25"/>
    </row>
    <row r="615" spans="1:28" ht="12.75" customHeight="1" x14ac:dyDescent="0.2">
      <c r="A615" s="49">
        <v>40381</v>
      </c>
      <c r="B615" s="55" t="s">
        <v>2172</v>
      </c>
      <c r="C615" s="55" t="s">
        <v>488</v>
      </c>
      <c r="D615" s="55" t="s">
        <v>89</v>
      </c>
      <c r="E615" s="59" t="s">
        <v>90</v>
      </c>
      <c r="F615" s="60">
        <v>40058</v>
      </c>
      <c r="G615" s="85">
        <v>2009</v>
      </c>
      <c r="H615" s="49" t="s">
        <v>642</v>
      </c>
      <c r="I615" s="49" t="str">
        <f t="shared" si="27"/>
        <v>MA</v>
      </c>
      <c r="J615" s="49" t="str">
        <f t="shared" si="28"/>
        <v>MA</v>
      </c>
      <c r="K615" s="49" t="str">
        <f t="shared" si="29"/>
        <v>Northeast</v>
      </c>
      <c r="L615" s="49" t="str">
        <f>INDEX('State '!$A$1:$C$62,MATCH($I615,'State '!$B:$B,0),3)</f>
        <v>Northeast</v>
      </c>
      <c r="M615" s="49" t="str">
        <f>INDEX('State '!$A$1:$C$62,MATCH($J615,'State '!$B:$B,0),3)</f>
        <v>Northeast</v>
      </c>
      <c r="N615" s="49"/>
      <c r="O615" s="78">
        <v>34.5</v>
      </c>
      <c r="P615" s="53">
        <v>2.2999999999999998</v>
      </c>
      <c r="Q615" s="53">
        <v>140</v>
      </c>
      <c r="R615" s="78">
        <v>14</v>
      </c>
      <c r="S615" s="83" t="s">
        <v>92</v>
      </c>
      <c r="T615" s="50" t="s">
        <v>93</v>
      </c>
      <c r="U615" s="57" t="s">
        <v>2173</v>
      </c>
      <c r="V615" s="49"/>
      <c r="W615" s="79"/>
      <c r="X615" s="79"/>
      <c r="Y615" s="79"/>
      <c r="Z615" s="25"/>
      <c r="AA615" s="25"/>
      <c r="AB615" s="25"/>
    </row>
    <row r="616" spans="1:28" ht="12.75" customHeight="1" x14ac:dyDescent="0.2">
      <c r="A616" s="49">
        <v>40367</v>
      </c>
      <c r="B616" s="55" t="s">
        <v>2174</v>
      </c>
      <c r="C616" s="55" t="s">
        <v>871</v>
      </c>
      <c r="D616" s="55" t="s">
        <v>89</v>
      </c>
      <c r="E616" s="59" t="s">
        <v>90</v>
      </c>
      <c r="F616" s="60">
        <v>40086</v>
      </c>
      <c r="G616" s="82">
        <v>2009</v>
      </c>
      <c r="H616" s="49" t="s">
        <v>225</v>
      </c>
      <c r="I616" s="49" t="str">
        <f t="shared" si="27"/>
        <v>CO</v>
      </c>
      <c r="J616" s="49" t="str">
        <f t="shared" si="28"/>
        <v>CO</v>
      </c>
      <c r="K616" s="49" t="str">
        <f t="shared" si="29"/>
        <v>Mountain</v>
      </c>
      <c r="L616" s="49" t="str">
        <f>INDEX('State '!$A$1:$C$62,MATCH($I616,'State '!$B:$B,0),3)</f>
        <v>Mountain</v>
      </c>
      <c r="M616" s="49" t="str">
        <f>INDEX('State '!$A$1:$C$62,MATCH($J616,'State '!$B:$B,0),3)</f>
        <v>Mountain</v>
      </c>
      <c r="N616" s="49"/>
      <c r="O616" s="78">
        <v>42</v>
      </c>
      <c r="P616" s="53">
        <v>45.6</v>
      </c>
      <c r="Q616" s="53">
        <v>179.5</v>
      </c>
      <c r="R616" s="78"/>
      <c r="S616" s="83" t="s">
        <v>92</v>
      </c>
      <c r="T616" s="50" t="s">
        <v>93</v>
      </c>
      <c r="U616" s="57" t="s">
        <v>2092</v>
      </c>
      <c r="V616" s="49"/>
      <c r="W616" s="79"/>
      <c r="X616" s="79"/>
      <c r="Y616" s="79"/>
      <c r="Z616" s="25"/>
      <c r="AA616" s="25"/>
      <c r="AB616" s="25"/>
    </row>
    <row r="617" spans="1:28" ht="12.75" customHeight="1" x14ac:dyDescent="0.2">
      <c r="A617" s="49">
        <v>40367</v>
      </c>
      <c r="B617" s="46" t="s">
        <v>2175</v>
      </c>
      <c r="C617" s="46" t="s">
        <v>178</v>
      </c>
      <c r="D617" s="46" t="s">
        <v>161</v>
      </c>
      <c r="E617" s="46" t="s">
        <v>90</v>
      </c>
      <c r="F617" s="47">
        <v>40087</v>
      </c>
      <c r="G617" s="53">
        <v>2009</v>
      </c>
      <c r="H617" s="49" t="s">
        <v>179</v>
      </c>
      <c r="I617" s="49" t="str">
        <f t="shared" si="27"/>
        <v>KY</v>
      </c>
      <c r="J617" s="49" t="str">
        <f t="shared" si="28"/>
        <v>KY</v>
      </c>
      <c r="K617" s="49" t="str">
        <f t="shared" si="29"/>
        <v>Midwest</v>
      </c>
      <c r="L617" s="49" t="str">
        <f>INDEX('State '!$A$1:$C$62,MATCH($I617,'State '!$B:$B,0),3)</f>
        <v>Midwest</v>
      </c>
      <c r="M617" s="49" t="str">
        <f>INDEX('State '!$A$1:$C$62,MATCH($J617,'State '!$B:$B,0),3)</f>
        <v>Midwest</v>
      </c>
      <c r="N617" s="49"/>
      <c r="O617" s="78">
        <v>6.3</v>
      </c>
      <c r="P617" s="78">
        <v>11</v>
      </c>
      <c r="Q617" s="78">
        <v>92</v>
      </c>
      <c r="R617" s="53">
        <v>30</v>
      </c>
      <c r="S617" s="49" t="s">
        <v>92</v>
      </c>
      <c r="T617" s="49" t="s">
        <v>93</v>
      </c>
      <c r="U617" s="49" t="s">
        <v>2176</v>
      </c>
      <c r="V617" s="49"/>
      <c r="W617" s="79"/>
      <c r="X617" s="79"/>
      <c r="Y617" s="79"/>
      <c r="Z617" s="25"/>
      <c r="AA617" s="25"/>
      <c r="AB617" s="25"/>
    </row>
    <row r="618" spans="1:28" ht="12.75" customHeight="1" x14ac:dyDescent="0.2">
      <c r="A618" s="49">
        <v>40367</v>
      </c>
      <c r="B618" s="46" t="s">
        <v>2177</v>
      </c>
      <c r="C618" s="46" t="s">
        <v>827</v>
      </c>
      <c r="D618" s="46" t="s">
        <v>89</v>
      </c>
      <c r="E618" s="46" t="s">
        <v>90</v>
      </c>
      <c r="F618" s="47">
        <v>40087</v>
      </c>
      <c r="G618" s="53">
        <v>2009</v>
      </c>
      <c r="H618" s="49" t="s">
        <v>828</v>
      </c>
      <c r="I618" s="49" t="str">
        <f t="shared" si="27"/>
        <v>MN</v>
      </c>
      <c r="J618" s="49" t="str">
        <f t="shared" si="28"/>
        <v>ND</v>
      </c>
      <c r="K618" s="49" t="str">
        <f t="shared" si="29"/>
        <v>Midwest, Mountain</v>
      </c>
      <c r="L618" s="49" t="str">
        <f>INDEX('State '!$A$1:$C$62,MATCH($I618,'State '!$B:$B,0),3)</f>
        <v>Midwest</v>
      </c>
      <c r="M618" s="49" t="str">
        <f>INDEX('State '!$A$1:$C$62,MATCH($J618,'State '!$B:$B,0),3)</f>
        <v>Mountain</v>
      </c>
      <c r="N618" s="49"/>
      <c r="O618" s="78">
        <v>14.6</v>
      </c>
      <c r="P618" s="78">
        <v>9.98</v>
      </c>
      <c r="Q618" s="78">
        <v>38</v>
      </c>
      <c r="R618" s="53">
        <v>12</v>
      </c>
      <c r="S618" s="49" t="s">
        <v>92</v>
      </c>
      <c r="T618" s="49" t="s">
        <v>93</v>
      </c>
      <c r="U618" s="49" t="s">
        <v>2178</v>
      </c>
      <c r="V618" s="49"/>
      <c r="W618" s="79"/>
      <c r="X618" s="79"/>
      <c r="Y618" s="79"/>
      <c r="Z618" s="25"/>
      <c r="AA618" s="25"/>
      <c r="AB618" s="25"/>
    </row>
    <row r="619" spans="1:28" ht="12.75" customHeight="1" x14ac:dyDescent="0.2">
      <c r="A619" s="49">
        <v>40367</v>
      </c>
      <c r="B619" s="46" t="s">
        <v>2179</v>
      </c>
      <c r="C619" s="46" t="s">
        <v>282</v>
      </c>
      <c r="D619" s="46" t="s">
        <v>89</v>
      </c>
      <c r="E619" s="46" t="s">
        <v>90</v>
      </c>
      <c r="F619" s="47">
        <v>40095</v>
      </c>
      <c r="G619" s="48">
        <v>2009</v>
      </c>
      <c r="H619" s="49" t="s">
        <v>209</v>
      </c>
      <c r="I619" s="49" t="str">
        <f t="shared" si="27"/>
        <v>VA</v>
      </c>
      <c r="J619" s="49" t="str">
        <f t="shared" si="28"/>
        <v>VA</v>
      </c>
      <c r="K619" s="49" t="str">
        <f t="shared" si="29"/>
        <v>Northeast</v>
      </c>
      <c r="L619" s="49" t="str">
        <f>INDEX('State '!$A$1:$C$62,MATCH($I619,'State '!$B:$B,0),3)</f>
        <v>Northeast</v>
      </c>
      <c r="M619" s="49" t="str">
        <f>INDEX('State '!$A$1:$C$62,MATCH($J619,'State '!$B:$B,0),3)</f>
        <v>Northeast</v>
      </c>
      <c r="N619" s="49"/>
      <c r="O619" s="78">
        <v>142.30000000000001</v>
      </c>
      <c r="P619" s="78">
        <v>15.3</v>
      </c>
      <c r="Q619" s="78">
        <v>94</v>
      </c>
      <c r="R619" s="53" t="s">
        <v>2180</v>
      </c>
      <c r="S619" s="49" t="s">
        <v>92</v>
      </c>
      <c r="T619" s="49" t="s">
        <v>93</v>
      </c>
      <c r="U619" s="49" t="s">
        <v>2181</v>
      </c>
      <c r="V619" s="49"/>
      <c r="W619" s="79"/>
      <c r="X619" s="79"/>
      <c r="Y619" s="79"/>
      <c r="Z619" s="25"/>
      <c r="AA619" s="25"/>
      <c r="AB619" s="25"/>
    </row>
    <row r="620" spans="1:28" ht="12.75" customHeight="1" x14ac:dyDescent="0.2">
      <c r="A620" s="49">
        <v>40381</v>
      </c>
      <c r="B620" s="55" t="s">
        <v>2182</v>
      </c>
      <c r="C620" s="55" t="s">
        <v>1209</v>
      </c>
      <c r="D620" s="55" t="s">
        <v>89</v>
      </c>
      <c r="E620" s="59" t="s">
        <v>90</v>
      </c>
      <c r="F620" s="60">
        <v>40105</v>
      </c>
      <c r="G620" s="82">
        <v>2009</v>
      </c>
      <c r="H620" s="49" t="s">
        <v>1867</v>
      </c>
      <c r="I620" s="49" t="str">
        <f t="shared" si="27"/>
        <v>IL</v>
      </c>
      <c r="J620" s="49" t="str">
        <f t="shared" si="28"/>
        <v>ON</v>
      </c>
      <c r="K620" s="49" t="str">
        <f t="shared" si="29"/>
        <v>Midwest, Canada</v>
      </c>
      <c r="L620" s="49" t="str">
        <f>INDEX('State '!$A$1:$C$62,MATCH($I620,'State '!$B:$B,0),3)</f>
        <v>Midwest</v>
      </c>
      <c r="M620" s="49" t="str">
        <f>INDEX('State '!$A$1:$C$62,MATCH($J620,'State '!$B:$B,0),3)</f>
        <v>Canada</v>
      </c>
      <c r="N620" s="49"/>
      <c r="O620" s="78">
        <v>36.200000000000003</v>
      </c>
      <c r="P620" s="53"/>
      <c r="Q620" s="53">
        <v>105</v>
      </c>
      <c r="R620" s="78"/>
      <c r="S620" s="83" t="s">
        <v>92</v>
      </c>
      <c r="T620" s="50" t="s">
        <v>93</v>
      </c>
      <c r="U620" s="57" t="s">
        <v>2183</v>
      </c>
      <c r="V620" s="49"/>
      <c r="W620" s="79"/>
      <c r="X620" s="79"/>
      <c r="Y620" s="79"/>
      <c r="Z620" s="25"/>
      <c r="AA620" s="25"/>
      <c r="AB620" s="25"/>
    </row>
    <row r="621" spans="1:28" ht="12.75" customHeight="1" x14ac:dyDescent="0.2">
      <c r="A621" s="49">
        <v>40248</v>
      </c>
      <c r="B621" s="46" t="s">
        <v>2184</v>
      </c>
      <c r="C621" s="46" t="s">
        <v>124</v>
      </c>
      <c r="D621" s="46" t="s">
        <v>89</v>
      </c>
      <c r="E621" s="46" t="s">
        <v>90</v>
      </c>
      <c r="F621" s="47">
        <v>40112</v>
      </c>
      <c r="G621" s="53">
        <v>2009</v>
      </c>
      <c r="H621" s="49" t="s">
        <v>2185</v>
      </c>
      <c r="I621" s="49" t="str">
        <f t="shared" si="27"/>
        <v>OH</v>
      </c>
      <c r="J621" s="49" t="str">
        <f t="shared" si="28"/>
        <v>PA</v>
      </c>
      <c r="K621" s="49" t="str">
        <f t="shared" si="29"/>
        <v>Northeast</v>
      </c>
      <c r="L621" s="49" t="str">
        <f>INDEX('State '!$A$1:$C$62,MATCH($I621,'State '!$B:$B,0),3)</f>
        <v>Northeast</v>
      </c>
      <c r="M621" s="49" t="str">
        <f>INDEX('State '!$A$1:$C$62,MATCH($J621,'State '!$B:$B,0),3)</f>
        <v>Northeast</v>
      </c>
      <c r="N621" s="49"/>
      <c r="O621" s="78">
        <v>44.7</v>
      </c>
      <c r="P621" s="78"/>
      <c r="Q621" s="78">
        <v>150</v>
      </c>
      <c r="R621" s="53"/>
      <c r="S621" s="49" t="s">
        <v>92</v>
      </c>
      <c r="T621" s="49" t="s">
        <v>93</v>
      </c>
      <c r="U621" s="49" t="s">
        <v>2186</v>
      </c>
      <c r="V621" s="49"/>
      <c r="W621" s="79"/>
      <c r="X621" s="79"/>
      <c r="Y621" s="79"/>
      <c r="Z621" s="25"/>
      <c r="AA621" s="25"/>
      <c r="AB621" s="25"/>
    </row>
    <row r="622" spans="1:28" ht="12.75" customHeight="1" x14ac:dyDescent="0.2">
      <c r="A622" s="49">
        <v>40381</v>
      </c>
      <c r="B622" s="55" t="s">
        <v>1267</v>
      </c>
      <c r="C622" s="55" t="s">
        <v>240</v>
      </c>
      <c r="D622" s="55" t="s">
        <v>89</v>
      </c>
      <c r="E622" s="59" t="s">
        <v>90</v>
      </c>
      <c r="F622" s="60">
        <v>40116</v>
      </c>
      <c r="G622" s="82">
        <v>2009</v>
      </c>
      <c r="H622" s="49" t="s">
        <v>1620</v>
      </c>
      <c r="I622" s="49" t="str">
        <f t="shared" si="27"/>
        <v>NH</v>
      </c>
      <c r="J622" s="49" t="str">
        <f t="shared" si="28"/>
        <v>NH</v>
      </c>
      <c r="K622" s="49" t="str">
        <f t="shared" si="29"/>
        <v>Northeast</v>
      </c>
      <c r="L622" s="49" t="str">
        <f>INDEX('State '!$A$1:$C$62,MATCH($I622,'State '!$B:$B,0),3)</f>
        <v>Northeast</v>
      </c>
      <c r="M622" s="49" t="str">
        <f>INDEX('State '!$A$1:$C$62,MATCH($J622,'State '!$B:$B,0),3)</f>
        <v>Northeast</v>
      </c>
      <c r="N622" s="49"/>
      <c r="O622" s="78">
        <v>20.399999999999999</v>
      </c>
      <c r="P622" s="53"/>
      <c r="Q622" s="53">
        <v>30</v>
      </c>
      <c r="R622" s="78"/>
      <c r="S622" s="83" t="s">
        <v>92</v>
      </c>
      <c r="T622" s="50" t="s">
        <v>93</v>
      </c>
      <c r="U622" s="57" t="s">
        <v>2187</v>
      </c>
      <c r="V622" s="49"/>
      <c r="W622" s="79"/>
      <c r="X622" s="79"/>
      <c r="Y622" s="79"/>
      <c r="Z622" s="25"/>
      <c r="AA622" s="25"/>
      <c r="AB622" s="25"/>
    </row>
    <row r="623" spans="1:28" ht="12.75" customHeight="1" x14ac:dyDescent="0.2">
      <c r="A623" s="49">
        <v>40367</v>
      </c>
      <c r="B623" s="46" t="s">
        <v>2188</v>
      </c>
      <c r="C623" s="46" t="s">
        <v>889</v>
      </c>
      <c r="D623" s="46" t="s">
        <v>89</v>
      </c>
      <c r="E623" s="46" t="s">
        <v>90</v>
      </c>
      <c r="F623" s="47">
        <v>40118</v>
      </c>
      <c r="G623" s="48">
        <v>2009</v>
      </c>
      <c r="H623" s="49" t="s">
        <v>209</v>
      </c>
      <c r="I623" s="49" t="str">
        <f t="shared" si="27"/>
        <v>VA</v>
      </c>
      <c r="J623" s="49" t="str">
        <f t="shared" si="28"/>
        <v>VA</v>
      </c>
      <c r="K623" s="49" t="str">
        <f t="shared" si="29"/>
        <v>Northeast</v>
      </c>
      <c r="L623" s="49" t="str">
        <f>INDEX('State '!$A$1:$C$62,MATCH($I623,'State '!$B:$B,0),3)</f>
        <v>Northeast</v>
      </c>
      <c r="M623" s="49" t="str">
        <f>INDEX('State '!$A$1:$C$62,MATCH($J623,'State '!$B:$B,0),3)</f>
        <v>Northeast</v>
      </c>
      <c r="N623" s="49"/>
      <c r="O623" s="78">
        <v>21.1</v>
      </c>
      <c r="P623" s="78"/>
      <c r="Q623" s="78">
        <v>180</v>
      </c>
      <c r="R623" s="53"/>
      <c r="S623" s="49" t="s">
        <v>92</v>
      </c>
      <c r="T623" s="49" t="s">
        <v>93</v>
      </c>
      <c r="U623" s="49" t="s">
        <v>2189</v>
      </c>
      <c r="V623" s="49"/>
      <c r="W623" s="79"/>
      <c r="X623" s="79"/>
      <c r="Y623" s="79"/>
      <c r="Z623" s="25"/>
      <c r="AA623" s="25"/>
      <c r="AB623" s="25"/>
    </row>
    <row r="624" spans="1:28" ht="12.75" customHeight="1" x14ac:dyDescent="0.2">
      <c r="A624" s="49">
        <v>40367</v>
      </c>
      <c r="B624" s="46" t="s">
        <v>2190</v>
      </c>
      <c r="C624" s="46" t="s">
        <v>889</v>
      </c>
      <c r="D624" s="46" t="s">
        <v>89</v>
      </c>
      <c r="E624" s="46" t="s">
        <v>90</v>
      </c>
      <c r="F624" s="47">
        <v>40118</v>
      </c>
      <c r="G624" s="48">
        <v>2009</v>
      </c>
      <c r="H624" s="49" t="s">
        <v>713</v>
      </c>
      <c r="I624" s="49" t="str">
        <f t="shared" si="27"/>
        <v>NY</v>
      </c>
      <c r="J624" s="49" t="str">
        <f t="shared" si="28"/>
        <v>NY</v>
      </c>
      <c r="K624" s="49" t="str">
        <f t="shared" si="29"/>
        <v>Northeast</v>
      </c>
      <c r="L624" s="49" t="str">
        <f>INDEX('State '!$A$1:$C$62,MATCH($I624,'State '!$B:$B,0),3)</f>
        <v>Northeast</v>
      </c>
      <c r="M624" s="49" t="str">
        <f>INDEX('State '!$A$1:$C$62,MATCH($J624,'State '!$B:$B,0),3)</f>
        <v>Northeast</v>
      </c>
      <c r="N624" s="49"/>
      <c r="O624" s="78">
        <v>6.4</v>
      </c>
      <c r="P624" s="78"/>
      <c r="Q624" s="78">
        <v>15</v>
      </c>
      <c r="R624" s="53"/>
      <c r="S624" s="49" t="s">
        <v>92</v>
      </c>
      <c r="T624" s="49" t="s">
        <v>93</v>
      </c>
      <c r="U624" s="49" t="s">
        <v>2191</v>
      </c>
      <c r="V624" s="49"/>
      <c r="W624" s="79"/>
      <c r="X624" s="79"/>
      <c r="Y624" s="79"/>
      <c r="Z624" s="25"/>
      <c r="AA624" s="25"/>
      <c r="AB624" s="25"/>
    </row>
    <row r="625" spans="1:28" ht="12.75" customHeight="1" x14ac:dyDescent="0.2">
      <c r="A625" s="49">
        <v>40367</v>
      </c>
      <c r="B625" s="55" t="s">
        <v>2192</v>
      </c>
      <c r="C625" s="55" t="s">
        <v>367</v>
      </c>
      <c r="D625" s="55" t="s">
        <v>89</v>
      </c>
      <c r="E625" s="59" t="s">
        <v>90</v>
      </c>
      <c r="F625" s="60">
        <v>40118</v>
      </c>
      <c r="G625" s="85">
        <v>2009</v>
      </c>
      <c r="H625" s="49" t="s">
        <v>713</v>
      </c>
      <c r="I625" s="49" t="str">
        <f t="shared" si="27"/>
        <v>NY</v>
      </c>
      <c r="J625" s="49" t="str">
        <f t="shared" si="28"/>
        <v>NY</v>
      </c>
      <c r="K625" s="49" t="str">
        <f t="shared" si="29"/>
        <v>Northeast</v>
      </c>
      <c r="L625" s="49" t="str">
        <f>INDEX('State '!$A$1:$C$62,MATCH($I625,'State '!$B:$B,0),3)</f>
        <v>Northeast</v>
      </c>
      <c r="M625" s="49" t="str">
        <f>INDEX('State '!$A$1:$C$62,MATCH($J625,'State '!$B:$B,0),3)</f>
        <v>Northeast</v>
      </c>
      <c r="N625" s="49"/>
      <c r="O625" s="78">
        <v>24.1</v>
      </c>
      <c r="P625" s="53"/>
      <c r="Q625" s="53">
        <v>25</v>
      </c>
      <c r="R625" s="78">
        <v>16</v>
      </c>
      <c r="S625" s="83" t="s">
        <v>92</v>
      </c>
      <c r="T625" s="50" t="s">
        <v>93</v>
      </c>
      <c r="U625" s="57" t="s">
        <v>2042</v>
      </c>
      <c r="V625" s="49"/>
      <c r="W625" s="79"/>
      <c r="X625" s="79"/>
      <c r="Y625" s="79"/>
      <c r="Z625" s="25"/>
      <c r="AA625" s="25"/>
      <c r="AB625" s="25"/>
    </row>
    <row r="626" spans="1:28" ht="12.75" customHeight="1" x14ac:dyDescent="0.2">
      <c r="A626" s="49">
        <v>40367</v>
      </c>
      <c r="B626" s="46" t="s">
        <v>2193</v>
      </c>
      <c r="C626" s="46" t="s">
        <v>553</v>
      </c>
      <c r="D626" s="46" t="s">
        <v>89</v>
      </c>
      <c r="E626" s="46" t="s">
        <v>90</v>
      </c>
      <c r="F626" s="47">
        <v>40118</v>
      </c>
      <c r="G626" s="53">
        <v>2009</v>
      </c>
      <c r="H626" s="49" t="s">
        <v>127</v>
      </c>
      <c r="I626" s="49" t="str">
        <f t="shared" si="27"/>
        <v>PA</v>
      </c>
      <c r="J626" s="49" t="str">
        <f t="shared" si="28"/>
        <v>NJ</v>
      </c>
      <c r="K626" s="49" t="str">
        <f t="shared" si="29"/>
        <v>Northeast</v>
      </c>
      <c r="L626" s="49" t="str">
        <f>INDEX('State '!$A$1:$C$62,MATCH($I626,'State '!$B:$B,0),3)</f>
        <v>Northeast</v>
      </c>
      <c r="M626" s="49" t="str">
        <f>INDEX('State '!$A$1:$C$62,MATCH($J626,'State '!$B:$B,0),3)</f>
        <v>Northeast</v>
      </c>
      <c r="N626" s="49"/>
      <c r="O626" s="78">
        <v>229</v>
      </c>
      <c r="P626" s="78">
        <v>14.1</v>
      </c>
      <c r="Q626" s="78">
        <v>102</v>
      </c>
      <c r="R626" s="53">
        <v>42</v>
      </c>
      <c r="S626" s="49" t="s">
        <v>92</v>
      </c>
      <c r="T626" s="49" t="s">
        <v>93</v>
      </c>
      <c r="U626" s="49" t="s">
        <v>2083</v>
      </c>
      <c r="V626" s="49"/>
      <c r="W626" s="79"/>
      <c r="X626" s="79"/>
      <c r="Y626" s="79"/>
      <c r="Z626" s="25"/>
      <c r="AA626" s="25"/>
      <c r="AB626" s="25"/>
    </row>
    <row r="627" spans="1:28" ht="12.75" customHeight="1" x14ac:dyDescent="0.2">
      <c r="A627" s="49">
        <v>40248</v>
      </c>
      <c r="B627" s="46" t="s">
        <v>2194</v>
      </c>
      <c r="C627" s="46" t="s">
        <v>1136</v>
      </c>
      <c r="D627" s="46" t="s">
        <v>89</v>
      </c>
      <c r="E627" s="46" t="s">
        <v>90</v>
      </c>
      <c r="F627" s="47">
        <v>40127</v>
      </c>
      <c r="G627" s="53">
        <v>2009</v>
      </c>
      <c r="H627" s="49" t="s">
        <v>225</v>
      </c>
      <c r="I627" s="49" t="str">
        <f t="shared" si="27"/>
        <v>CO</v>
      </c>
      <c r="J627" s="49" t="str">
        <f t="shared" si="28"/>
        <v>CO</v>
      </c>
      <c r="K627" s="49" t="str">
        <f t="shared" si="29"/>
        <v>Mountain</v>
      </c>
      <c r="L627" s="49" t="str">
        <f>INDEX('State '!$A$1:$C$62,MATCH($I627,'State '!$B:$B,0),3)</f>
        <v>Mountain</v>
      </c>
      <c r="M627" s="49" t="str">
        <f>INDEX('State '!$A$1:$C$62,MATCH($J627,'State '!$B:$B,0),3)</f>
        <v>Mountain</v>
      </c>
      <c r="N627" s="49"/>
      <c r="O627" s="78">
        <v>60.4</v>
      </c>
      <c r="P627" s="78">
        <v>27.4</v>
      </c>
      <c r="Q627" s="78">
        <v>582</v>
      </c>
      <c r="R627" s="53">
        <v>24</v>
      </c>
      <c r="S627" s="49" t="s">
        <v>92</v>
      </c>
      <c r="T627" s="49" t="s">
        <v>93</v>
      </c>
      <c r="U627" s="49" t="s">
        <v>2195</v>
      </c>
      <c r="V627" s="49"/>
      <c r="W627" s="79"/>
      <c r="X627" s="79"/>
      <c r="Y627" s="79"/>
      <c r="Z627" s="25"/>
      <c r="AA627" s="25"/>
      <c r="AB627" s="25"/>
    </row>
    <row r="628" spans="1:28" ht="12.75" customHeight="1" x14ac:dyDescent="0.2">
      <c r="A628" s="49">
        <v>39990</v>
      </c>
      <c r="B628" s="55" t="s">
        <v>2196</v>
      </c>
      <c r="C628" s="55" t="s">
        <v>339</v>
      </c>
      <c r="D628" s="55" t="s">
        <v>101</v>
      </c>
      <c r="E628" s="59" t="s">
        <v>90</v>
      </c>
      <c r="F628" s="60">
        <v>40128</v>
      </c>
      <c r="G628" s="85">
        <v>2009</v>
      </c>
      <c r="H628" s="49" t="s">
        <v>806</v>
      </c>
      <c r="I628" s="49" t="str">
        <f t="shared" si="27"/>
        <v>IA</v>
      </c>
      <c r="J628" s="49" t="str">
        <f t="shared" si="28"/>
        <v>IL</v>
      </c>
      <c r="K628" s="49" t="str">
        <f t="shared" si="29"/>
        <v>Midwest</v>
      </c>
      <c r="L628" s="49" t="str">
        <f>INDEX('State '!$A$1:$C$62,MATCH($I628,'State '!$B:$B,0),3)</f>
        <v>Midwest</v>
      </c>
      <c r="M628" s="49" t="str">
        <f>INDEX('State '!$A$1:$C$62,MATCH($J628,'State '!$B:$B,0),3)</f>
        <v>Midwest</v>
      </c>
      <c r="N628" s="49"/>
      <c r="O628" s="78">
        <v>1200</v>
      </c>
      <c r="P628" s="53">
        <v>240</v>
      </c>
      <c r="Q628" s="53">
        <v>1000</v>
      </c>
      <c r="R628" s="78">
        <v>42</v>
      </c>
      <c r="S628" s="83" t="s">
        <v>92</v>
      </c>
      <c r="T628" s="50" t="s">
        <v>93</v>
      </c>
      <c r="U628" s="57" t="s">
        <v>144</v>
      </c>
      <c r="V628" s="49"/>
      <c r="W628" s="79"/>
      <c r="X628" s="79"/>
      <c r="Y628" s="79"/>
      <c r="Z628" s="25"/>
      <c r="AA628" s="25"/>
      <c r="AB628" s="25"/>
    </row>
    <row r="629" spans="1:28" ht="25.5" customHeight="1" x14ac:dyDescent="0.2">
      <c r="A629" s="49">
        <v>39990</v>
      </c>
      <c r="B629" s="55" t="s">
        <v>2197</v>
      </c>
      <c r="C629" s="55" t="s">
        <v>339</v>
      </c>
      <c r="D629" s="55" t="s">
        <v>101</v>
      </c>
      <c r="E629" s="59" t="s">
        <v>90</v>
      </c>
      <c r="F629" s="60">
        <v>40128</v>
      </c>
      <c r="G629" s="85">
        <v>2009</v>
      </c>
      <c r="H629" s="49" t="s">
        <v>2198</v>
      </c>
      <c r="I629" s="49" t="str">
        <f t="shared" si="27"/>
        <v>WY</v>
      </c>
      <c r="J629" s="49" t="str">
        <f t="shared" si="28"/>
        <v>IA</v>
      </c>
      <c r="K629" s="49" t="str">
        <f t="shared" si="29"/>
        <v>Mountain, South Central, Midwest</v>
      </c>
      <c r="L629" s="49" t="str">
        <f>INDEX('State '!$A$1:$C$62,MATCH($I629,'State '!$B:$B,0),3)</f>
        <v>Mountain</v>
      </c>
      <c r="M629" s="49" t="str">
        <f>INDEX('State '!$A$1:$C$62,MATCH($J629,'State '!$B:$B,0),3)</f>
        <v>Midwest</v>
      </c>
      <c r="N629" s="49" t="s">
        <v>697</v>
      </c>
      <c r="O629" s="78">
        <v>875</v>
      </c>
      <c r="P629" s="53">
        <v>175</v>
      </c>
      <c r="Q629" s="53">
        <v>1000</v>
      </c>
      <c r="R629" s="78">
        <v>42</v>
      </c>
      <c r="S629" s="83" t="s">
        <v>92</v>
      </c>
      <c r="T629" s="50" t="s">
        <v>93</v>
      </c>
      <c r="U629" s="57" t="s">
        <v>144</v>
      </c>
      <c r="V629" s="49"/>
      <c r="W629" s="79"/>
      <c r="X629" s="79"/>
      <c r="Y629" s="79"/>
      <c r="Z629" s="25"/>
      <c r="AA629" s="25"/>
      <c r="AB629" s="25"/>
    </row>
    <row r="630" spans="1:28" ht="12.75" customHeight="1" x14ac:dyDescent="0.2">
      <c r="A630" s="49">
        <v>40367</v>
      </c>
      <c r="B630" s="46" t="s">
        <v>2199</v>
      </c>
      <c r="C630" s="46" t="s">
        <v>1714</v>
      </c>
      <c r="D630" s="46" t="s">
        <v>101</v>
      </c>
      <c r="E630" s="46" t="s">
        <v>90</v>
      </c>
      <c r="F630" s="47">
        <v>40129</v>
      </c>
      <c r="G630" s="48">
        <v>2009</v>
      </c>
      <c r="H630" s="49" t="s">
        <v>143</v>
      </c>
      <c r="I630" s="49" t="str">
        <f t="shared" si="27"/>
        <v>OH</v>
      </c>
      <c r="J630" s="49" t="str">
        <f t="shared" si="28"/>
        <v>OH</v>
      </c>
      <c r="K630" s="49" t="str">
        <f t="shared" si="29"/>
        <v>Northeast</v>
      </c>
      <c r="L630" s="49" t="str">
        <f>INDEX('State '!$A$1:$C$62,MATCH($I630,'State '!$B:$B,0),3)</f>
        <v>Northeast</v>
      </c>
      <c r="M630" s="49" t="str">
        <f>INDEX('State '!$A$1:$C$62,MATCH($J630,'State '!$B:$B,0),3)</f>
        <v>Northeast</v>
      </c>
      <c r="N630" s="49"/>
      <c r="O630" s="78">
        <v>1162</v>
      </c>
      <c r="P630" s="78">
        <v>195.1</v>
      </c>
      <c r="Q630" s="78">
        <v>1800</v>
      </c>
      <c r="R630" s="53">
        <v>42</v>
      </c>
      <c r="S630" s="49" t="s">
        <v>92</v>
      </c>
      <c r="T630" s="49" t="s">
        <v>93</v>
      </c>
      <c r="U630" s="49" t="s">
        <v>2144</v>
      </c>
      <c r="V630" s="49"/>
      <c r="W630" s="79"/>
      <c r="X630" s="79"/>
      <c r="Y630" s="79"/>
      <c r="Z630" s="25"/>
      <c r="AA630" s="25"/>
      <c r="AB630" s="25"/>
    </row>
    <row r="631" spans="1:28" ht="12.75" customHeight="1" x14ac:dyDescent="0.2">
      <c r="A631" s="49">
        <v>40367</v>
      </c>
      <c r="B631" s="55" t="s">
        <v>2200</v>
      </c>
      <c r="C631" s="86" t="s">
        <v>2201</v>
      </c>
      <c r="D631" s="55" t="s">
        <v>89</v>
      </c>
      <c r="E631" s="59" t="s">
        <v>90</v>
      </c>
      <c r="F631" s="60">
        <v>40148</v>
      </c>
      <c r="G631" s="85">
        <v>2009</v>
      </c>
      <c r="H631" s="49" t="s">
        <v>209</v>
      </c>
      <c r="I631" s="49" t="str">
        <f t="shared" si="27"/>
        <v>VA</v>
      </c>
      <c r="J631" s="49" t="str">
        <f t="shared" si="28"/>
        <v>VA</v>
      </c>
      <c r="K631" s="49" t="str">
        <f t="shared" si="29"/>
        <v>Northeast</v>
      </c>
      <c r="L631" s="49" t="str">
        <f>INDEX('State '!$A$1:$C$62,MATCH($I631,'State '!$B:$B,0),3)</f>
        <v>Northeast</v>
      </c>
      <c r="M631" s="49" t="str">
        <f>INDEX('State '!$A$1:$C$62,MATCH($J631,'State '!$B:$B,0),3)</f>
        <v>Northeast</v>
      </c>
      <c r="N631" s="49"/>
      <c r="O631" s="78">
        <v>146</v>
      </c>
      <c r="P631" s="53">
        <v>21</v>
      </c>
      <c r="Q631" s="53">
        <v>100</v>
      </c>
      <c r="R631" s="78">
        <v>16</v>
      </c>
      <c r="S631" s="83" t="s">
        <v>105</v>
      </c>
      <c r="T631" s="50" t="s">
        <v>786</v>
      </c>
      <c r="U631" s="57" t="s">
        <v>144</v>
      </c>
      <c r="V631" s="49"/>
      <c r="W631" s="79"/>
      <c r="X631" s="79"/>
      <c r="Y631" s="79"/>
      <c r="Z631" s="25"/>
      <c r="AA631" s="25"/>
      <c r="AB631" s="25"/>
    </row>
    <row r="632" spans="1:28" ht="12.75" customHeight="1" x14ac:dyDescent="0.2">
      <c r="A632" s="49">
        <v>40388</v>
      </c>
      <c r="B632" s="55" t="s">
        <v>2202</v>
      </c>
      <c r="C632" s="55" t="s">
        <v>1797</v>
      </c>
      <c r="D632" s="55" t="s">
        <v>89</v>
      </c>
      <c r="E632" s="59" t="s">
        <v>90</v>
      </c>
      <c r="F632" s="60">
        <v>40179</v>
      </c>
      <c r="G632" s="82">
        <v>2010</v>
      </c>
      <c r="H632" s="49" t="s">
        <v>443</v>
      </c>
      <c r="I632" s="49" t="str">
        <f t="shared" si="27"/>
        <v>WY</v>
      </c>
      <c r="J632" s="49" t="str">
        <f t="shared" si="28"/>
        <v>WY</v>
      </c>
      <c r="K632" s="49" t="str">
        <f t="shared" si="29"/>
        <v>Mountain</v>
      </c>
      <c r="L632" s="49" t="str">
        <f>INDEX('State '!$A$1:$C$62,MATCH($I632,'State '!$B:$B,0),3)</f>
        <v>Mountain</v>
      </c>
      <c r="M632" s="49" t="str">
        <f>INDEX('State '!$A$1:$C$62,MATCH($J632,'State '!$B:$B,0),3)</f>
        <v>Mountain</v>
      </c>
      <c r="N632" s="49"/>
      <c r="O632" s="78">
        <v>39</v>
      </c>
      <c r="P632" s="53"/>
      <c r="Q632" s="53">
        <v>300</v>
      </c>
      <c r="R632" s="78"/>
      <c r="S632" s="83" t="s">
        <v>92</v>
      </c>
      <c r="T632" s="50" t="s">
        <v>93</v>
      </c>
      <c r="U632" s="57" t="s">
        <v>2203</v>
      </c>
      <c r="V632" s="49"/>
      <c r="W632" s="79"/>
      <c r="X632" s="79"/>
      <c r="Y632" s="79"/>
      <c r="Z632" s="25"/>
      <c r="AA632" s="25"/>
      <c r="AB632" s="25"/>
    </row>
    <row r="633" spans="1:28" ht="12.75" customHeight="1" x14ac:dyDescent="0.2">
      <c r="A633" s="49">
        <v>40367</v>
      </c>
      <c r="B633" s="55" t="s">
        <v>2204</v>
      </c>
      <c r="C633" s="55" t="s">
        <v>178</v>
      </c>
      <c r="D633" s="55" t="s">
        <v>89</v>
      </c>
      <c r="E633" s="59" t="s">
        <v>90</v>
      </c>
      <c r="F633" s="60">
        <v>40181</v>
      </c>
      <c r="G633" s="82">
        <v>2010</v>
      </c>
      <c r="H633" s="49" t="s">
        <v>378</v>
      </c>
      <c r="I633" s="49" t="str">
        <f t="shared" si="27"/>
        <v>MS</v>
      </c>
      <c r="J633" s="49" t="str">
        <f t="shared" si="28"/>
        <v>MS</v>
      </c>
      <c r="K633" s="49" t="str">
        <f t="shared" si="29"/>
        <v>South Central</v>
      </c>
      <c r="L633" s="49" t="str">
        <f>INDEX('State '!$A$1:$C$62,MATCH($I633,'State '!$B:$B,0),3)</f>
        <v>South Central</v>
      </c>
      <c r="M633" s="49" t="str">
        <f>INDEX('State '!$A$1:$C$62,MATCH($J633,'State '!$B:$B,0),3)</f>
        <v>South Central</v>
      </c>
      <c r="N633" s="49"/>
      <c r="O633" s="78">
        <v>162</v>
      </c>
      <c r="P633" s="53"/>
      <c r="Q633" s="53">
        <v>232</v>
      </c>
      <c r="R633" s="78"/>
      <c r="S633" s="83" t="s">
        <v>92</v>
      </c>
      <c r="T633" s="50" t="s">
        <v>93</v>
      </c>
      <c r="U633" s="57" t="s">
        <v>2205</v>
      </c>
      <c r="V633" s="49"/>
      <c r="W633" s="79"/>
      <c r="X633" s="79"/>
      <c r="Y633" s="79"/>
      <c r="Z633" s="25"/>
      <c r="AA633" s="25"/>
      <c r="AB633" s="25"/>
    </row>
    <row r="634" spans="1:28" ht="12.75" customHeight="1" x14ac:dyDescent="0.2">
      <c r="A634" s="49">
        <v>40367</v>
      </c>
      <c r="B634" s="46" t="s">
        <v>2206</v>
      </c>
      <c r="C634" s="46" t="s">
        <v>2207</v>
      </c>
      <c r="D634" s="46" t="s">
        <v>101</v>
      </c>
      <c r="E634" s="46" t="s">
        <v>90</v>
      </c>
      <c r="F634" s="47">
        <v>40186</v>
      </c>
      <c r="G634" s="53">
        <v>2010</v>
      </c>
      <c r="H634" s="49" t="s">
        <v>331</v>
      </c>
      <c r="I634" s="49" t="str">
        <f t="shared" si="27"/>
        <v>PA</v>
      </c>
      <c r="J634" s="49" t="str">
        <f t="shared" si="28"/>
        <v>PA</v>
      </c>
      <c r="K634" s="49" t="str">
        <f t="shared" si="29"/>
        <v>Northeast</v>
      </c>
      <c r="L634" s="49" t="str">
        <f>INDEX('State '!$A$1:$C$62,MATCH($I634,'State '!$B:$B,0),3)</f>
        <v>Northeast</v>
      </c>
      <c r="M634" s="49" t="str">
        <f>INDEX('State '!$A$1:$C$62,MATCH($J634,'State '!$B:$B,0),3)</f>
        <v>Northeast</v>
      </c>
      <c r="N634" s="49"/>
      <c r="O634" s="78">
        <v>7.1</v>
      </c>
      <c r="P634" s="78">
        <v>8</v>
      </c>
      <c r="Q634" s="78">
        <v>11.2</v>
      </c>
      <c r="R634" s="53">
        <v>6</v>
      </c>
      <c r="S634" s="49" t="s">
        <v>92</v>
      </c>
      <c r="T634" s="49" t="s">
        <v>93</v>
      </c>
      <c r="U634" s="49" t="s">
        <v>2208</v>
      </c>
      <c r="V634" s="49"/>
      <c r="W634" s="79"/>
      <c r="X634" s="79"/>
      <c r="Y634" s="79"/>
      <c r="Z634" s="25"/>
      <c r="AA634" s="25"/>
      <c r="AB634" s="25"/>
    </row>
    <row r="635" spans="1:28" ht="12.75" customHeight="1" x14ac:dyDescent="0.2">
      <c r="A635" s="49">
        <v>40589</v>
      </c>
      <c r="B635" s="46" t="s">
        <v>2209</v>
      </c>
      <c r="C635" s="46" t="s">
        <v>2210</v>
      </c>
      <c r="D635" s="46" t="s">
        <v>89</v>
      </c>
      <c r="E635" s="46" t="s">
        <v>90</v>
      </c>
      <c r="F635" s="47">
        <v>40193</v>
      </c>
      <c r="G635" s="48">
        <v>2010</v>
      </c>
      <c r="H635" s="49" t="s">
        <v>170</v>
      </c>
      <c r="I635" s="49" t="str">
        <f t="shared" si="27"/>
        <v>LA</v>
      </c>
      <c r="J635" s="49" t="str">
        <f t="shared" si="28"/>
        <v>LA</v>
      </c>
      <c r="K635" s="49" t="str">
        <f t="shared" si="29"/>
        <v>South Central</v>
      </c>
      <c r="L635" s="49" t="str">
        <f>INDEX('State '!$A$1:$C$62,MATCH($I635,'State '!$B:$B,0),3)</f>
        <v>South Central</v>
      </c>
      <c r="M635" s="49" t="str">
        <f>INDEX('State '!$A$1:$C$62,MATCH($J635,'State '!$B:$B,0),3)</f>
        <v>South Central</v>
      </c>
      <c r="N635" s="49"/>
      <c r="O635" s="78">
        <v>1053</v>
      </c>
      <c r="P635" s="78">
        <v>121</v>
      </c>
      <c r="Q635" s="78">
        <v>1100</v>
      </c>
      <c r="R635" s="53" t="s">
        <v>417</v>
      </c>
      <c r="S635" s="49" t="s">
        <v>105</v>
      </c>
      <c r="T635" s="49" t="s">
        <v>786</v>
      </c>
      <c r="U635" s="49" t="s">
        <v>144</v>
      </c>
      <c r="V635" s="49"/>
      <c r="W635" s="79"/>
      <c r="X635" s="79"/>
      <c r="Y635" s="79"/>
      <c r="Z635" s="25"/>
      <c r="AA635" s="25"/>
      <c r="AB635" s="25"/>
    </row>
    <row r="636" spans="1:28" ht="12.75" customHeight="1" x14ac:dyDescent="0.2">
      <c r="A636" s="49">
        <v>40367</v>
      </c>
      <c r="B636" s="55" t="s">
        <v>2211</v>
      </c>
      <c r="C636" s="55" t="s">
        <v>178</v>
      </c>
      <c r="D636" s="55" t="s">
        <v>101</v>
      </c>
      <c r="E636" s="59" t="s">
        <v>90</v>
      </c>
      <c r="F636" s="60">
        <v>40201</v>
      </c>
      <c r="G636" s="82">
        <v>2010</v>
      </c>
      <c r="H636" s="49" t="s">
        <v>1427</v>
      </c>
      <c r="I636" s="49" t="str">
        <f t="shared" si="27"/>
        <v>AR</v>
      </c>
      <c r="J636" s="49" t="str">
        <f t="shared" si="28"/>
        <v>AR</v>
      </c>
      <c r="K636" s="49" t="str">
        <f t="shared" si="29"/>
        <v>South Central</v>
      </c>
      <c r="L636" s="49" t="str">
        <f>INDEX('State '!$A$1:$C$62,MATCH($I636,'State '!$B:$B,0),3)</f>
        <v>South Central</v>
      </c>
      <c r="M636" s="49" t="str">
        <f>INDEX('State '!$A$1:$C$62,MATCH($J636,'State '!$B:$B,0),3)</f>
        <v>South Central</v>
      </c>
      <c r="N636" s="49"/>
      <c r="O636" s="78">
        <v>162</v>
      </c>
      <c r="P636" s="53"/>
      <c r="Q636" s="53">
        <v>333</v>
      </c>
      <c r="R636" s="78"/>
      <c r="S636" s="83" t="s">
        <v>92</v>
      </c>
      <c r="T636" s="50" t="s">
        <v>93</v>
      </c>
      <c r="U636" s="57" t="s">
        <v>2205</v>
      </c>
      <c r="V636" s="49"/>
      <c r="W636" s="79"/>
      <c r="X636" s="79"/>
      <c r="Y636" s="79"/>
      <c r="Z636" s="25"/>
      <c r="AA636" s="25"/>
      <c r="AB636" s="25"/>
    </row>
    <row r="637" spans="1:28" ht="12.75" customHeight="1" x14ac:dyDescent="0.2">
      <c r="A637" s="49">
        <v>40224</v>
      </c>
      <c r="B637" s="46" t="s">
        <v>2212</v>
      </c>
      <c r="C637" s="46" t="s">
        <v>2210</v>
      </c>
      <c r="D637" s="46" t="s">
        <v>89</v>
      </c>
      <c r="E637" s="46" t="s">
        <v>90</v>
      </c>
      <c r="F637" s="47">
        <v>40207</v>
      </c>
      <c r="G637" s="53">
        <v>2010</v>
      </c>
      <c r="H637" s="49" t="s">
        <v>170</v>
      </c>
      <c r="I637" s="49" t="str">
        <f t="shared" si="27"/>
        <v>LA</v>
      </c>
      <c r="J637" s="49" t="str">
        <f t="shared" si="28"/>
        <v>LA</v>
      </c>
      <c r="K637" s="49" t="str">
        <f t="shared" si="29"/>
        <v>South Central</v>
      </c>
      <c r="L637" s="49" t="str">
        <f>INDEX('State '!$A$1:$C$62,MATCH($I637,'State '!$B:$B,0),3)</f>
        <v>South Central</v>
      </c>
      <c r="M637" s="49" t="str">
        <f>INDEX('State '!$A$1:$C$62,MATCH($J637,'State '!$B:$B,0),3)</f>
        <v>South Central</v>
      </c>
      <c r="N637" s="49"/>
      <c r="O637" s="78">
        <v>47</v>
      </c>
      <c r="P637" s="78">
        <v>12.5</v>
      </c>
      <c r="Q637" s="78">
        <v>100</v>
      </c>
      <c r="R637" s="53">
        <v>36</v>
      </c>
      <c r="S637" s="49" t="s">
        <v>105</v>
      </c>
      <c r="T637" s="49" t="s">
        <v>786</v>
      </c>
      <c r="U637" s="49" t="s">
        <v>144</v>
      </c>
      <c r="V637" s="49"/>
      <c r="W637" s="79"/>
      <c r="X637" s="79"/>
      <c r="Y637" s="79"/>
      <c r="Z637" s="25"/>
      <c r="AA637" s="25"/>
      <c r="AB637" s="25"/>
    </row>
    <row r="638" spans="1:28" ht="12.75" customHeight="1" x14ac:dyDescent="0.2">
      <c r="A638" s="49">
        <v>40388</v>
      </c>
      <c r="B638" s="46" t="s">
        <v>2213</v>
      </c>
      <c r="C638" s="46" t="s">
        <v>1426</v>
      </c>
      <c r="D638" s="46" t="s">
        <v>89</v>
      </c>
      <c r="E638" s="46" t="s">
        <v>90</v>
      </c>
      <c r="F638" s="47">
        <v>40210</v>
      </c>
      <c r="G638" s="48">
        <v>2010</v>
      </c>
      <c r="H638" s="49" t="s">
        <v>217</v>
      </c>
      <c r="I638" s="49" t="str">
        <f t="shared" si="27"/>
        <v>TX</v>
      </c>
      <c r="J638" s="49" t="str">
        <f t="shared" si="28"/>
        <v>LA</v>
      </c>
      <c r="K638" s="49" t="str">
        <f t="shared" si="29"/>
        <v>South Central</v>
      </c>
      <c r="L638" s="49" t="str">
        <f>INDEX('State '!$A$1:$C$62,MATCH($I638,'State '!$B:$B,0),3)</f>
        <v>South Central</v>
      </c>
      <c r="M638" s="49" t="str">
        <f>INDEX('State '!$A$1:$C$62,MATCH($J638,'State '!$B:$B,0),3)</f>
        <v>South Central</v>
      </c>
      <c r="N638" s="49"/>
      <c r="O638" s="78">
        <v>68</v>
      </c>
      <c r="P638" s="78"/>
      <c r="Q638" s="78">
        <v>274</v>
      </c>
      <c r="R638" s="53"/>
      <c r="S638" s="49" t="s">
        <v>92</v>
      </c>
      <c r="T638" s="49" t="s">
        <v>93</v>
      </c>
      <c r="U638" s="49" t="s">
        <v>2214</v>
      </c>
      <c r="V638" s="49"/>
      <c r="W638" s="79"/>
      <c r="X638" s="79"/>
      <c r="Y638" s="79"/>
      <c r="Z638" s="25"/>
      <c r="AA638" s="25"/>
      <c r="AB638" s="25"/>
    </row>
    <row r="639" spans="1:28" ht="12.75" customHeight="1" x14ac:dyDescent="0.2">
      <c r="A639" s="49">
        <v>40367</v>
      </c>
      <c r="B639" s="55" t="s">
        <v>2215</v>
      </c>
      <c r="C639" s="55" t="s">
        <v>2216</v>
      </c>
      <c r="D639" s="55" t="s">
        <v>101</v>
      </c>
      <c r="E639" s="59" t="s">
        <v>90</v>
      </c>
      <c r="F639" s="60">
        <v>40210</v>
      </c>
      <c r="G639" s="82">
        <v>2010</v>
      </c>
      <c r="H639" s="49" t="s">
        <v>150</v>
      </c>
      <c r="I639" s="49" t="str">
        <f t="shared" si="27"/>
        <v>ND</v>
      </c>
      <c r="J639" s="49" t="str">
        <f t="shared" si="28"/>
        <v>ND</v>
      </c>
      <c r="K639" s="49" t="str">
        <f t="shared" si="29"/>
        <v>Mountain</v>
      </c>
      <c r="L639" s="49" t="str">
        <f>INDEX('State '!$A$1:$C$62,MATCH($I639,'State '!$B:$B,0),3)</f>
        <v>Mountain</v>
      </c>
      <c r="M639" s="49" t="str">
        <f>INDEX('State '!$A$1:$C$62,MATCH($J639,'State '!$B:$B,0),3)</f>
        <v>Mountain</v>
      </c>
      <c r="N639" s="49"/>
      <c r="O639" s="78">
        <v>60</v>
      </c>
      <c r="P639" s="53">
        <v>75</v>
      </c>
      <c r="Q639" s="53">
        <v>40</v>
      </c>
      <c r="R639" s="78">
        <v>12</v>
      </c>
      <c r="S639" s="83" t="s">
        <v>105</v>
      </c>
      <c r="T639" s="50" t="s">
        <v>786</v>
      </c>
      <c r="U639" s="57" t="s">
        <v>144</v>
      </c>
      <c r="V639" s="49"/>
      <c r="W639" s="79"/>
      <c r="X639" s="79"/>
      <c r="Y639" s="79"/>
      <c r="Z639" s="25"/>
      <c r="AA639" s="25"/>
      <c r="AB639" s="25"/>
    </row>
    <row r="640" spans="1:28" ht="12.75" customHeight="1" x14ac:dyDescent="0.2">
      <c r="A640" s="49">
        <v>40240</v>
      </c>
      <c r="B640" s="55" t="s">
        <v>2217</v>
      </c>
      <c r="C640" s="55" t="s">
        <v>2218</v>
      </c>
      <c r="D640" s="55" t="s">
        <v>101</v>
      </c>
      <c r="E640" s="59" t="s">
        <v>90</v>
      </c>
      <c r="F640" s="60">
        <v>40238</v>
      </c>
      <c r="G640" s="82">
        <v>2010</v>
      </c>
      <c r="H640" s="49" t="s">
        <v>244</v>
      </c>
      <c r="I640" s="49" t="str">
        <f t="shared" si="27"/>
        <v>GA</v>
      </c>
      <c r="J640" s="49" t="str">
        <f t="shared" si="28"/>
        <v>GA</v>
      </c>
      <c r="K640" s="49" t="str">
        <f t="shared" si="29"/>
        <v>Southeast</v>
      </c>
      <c r="L640" s="49" t="str">
        <f>INDEX('State '!$A$1:$C$62,MATCH($I640,'State '!$B:$B,0),3)</f>
        <v>Southeast</v>
      </c>
      <c r="M640" s="49" t="str">
        <f>INDEX('State '!$A$1:$C$62,MATCH($J640,'State '!$B:$B,0),3)</f>
        <v>Southeast</v>
      </c>
      <c r="N640" s="49"/>
      <c r="O640" s="78">
        <v>200</v>
      </c>
      <c r="P640" s="53">
        <v>190</v>
      </c>
      <c r="Q640" s="53">
        <v>945</v>
      </c>
      <c r="R640" s="53" t="s">
        <v>417</v>
      </c>
      <c r="S640" s="83" t="s">
        <v>92</v>
      </c>
      <c r="T640" s="50" t="s">
        <v>93</v>
      </c>
      <c r="U640" s="57" t="s">
        <v>2219</v>
      </c>
      <c r="V640" s="49"/>
      <c r="W640" s="79"/>
      <c r="X640" s="79"/>
      <c r="Y640" s="79"/>
      <c r="Z640" s="25"/>
      <c r="AA640" s="25"/>
      <c r="AB640" s="25"/>
    </row>
    <row r="641" spans="1:28" ht="12.75" customHeight="1" x14ac:dyDescent="0.2">
      <c r="A641" s="49">
        <v>41106</v>
      </c>
      <c r="B641" s="55" t="s">
        <v>2220</v>
      </c>
      <c r="C641" s="55" t="s">
        <v>553</v>
      </c>
      <c r="D641" s="55" t="s">
        <v>161</v>
      </c>
      <c r="E641" s="59" t="s">
        <v>90</v>
      </c>
      <c r="F641" s="60">
        <v>40238</v>
      </c>
      <c r="G641" s="82">
        <v>2010</v>
      </c>
      <c r="H641" s="49" t="s">
        <v>244</v>
      </c>
      <c r="I641" s="49" t="str">
        <f t="shared" si="27"/>
        <v>GA</v>
      </c>
      <c r="J641" s="49" t="str">
        <f t="shared" si="28"/>
        <v>GA</v>
      </c>
      <c r="K641" s="49" t="str">
        <f t="shared" si="29"/>
        <v>Southeast</v>
      </c>
      <c r="L641" s="49" t="str">
        <f>INDEX('State '!$A$1:$C$62,MATCH($I641,'State '!$B:$B,0),3)</f>
        <v>Southeast</v>
      </c>
      <c r="M641" s="49" t="str">
        <f>INDEX('State '!$A$1:$C$62,MATCH($J641,'State '!$B:$B,0),3)</f>
        <v>Southeast</v>
      </c>
      <c r="N641" s="49"/>
      <c r="O641" s="78">
        <v>25.3</v>
      </c>
      <c r="P641" s="53"/>
      <c r="Q641" s="53">
        <v>1175</v>
      </c>
      <c r="R641" s="78"/>
      <c r="S641" s="83" t="s">
        <v>92</v>
      </c>
      <c r="T641" s="50" t="s">
        <v>93</v>
      </c>
      <c r="U641" s="57" t="s">
        <v>2221</v>
      </c>
      <c r="V641" s="49"/>
      <c r="W641" s="79"/>
      <c r="X641" s="79"/>
      <c r="Y641" s="79"/>
      <c r="Z641" s="25"/>
      <c r="AA641" s="25"/>
      <c r="AB641" s="25"/>
    </row>
    <row r="642" spans="1:28" ht="25.5" customHeight="1" x14ac:dyDescent="0.2">
      <c r="A642" s="49">
        <v>41106</v>
      </c>
      <c r="B642" s="46" t="s">
        <v>2222</v>
      </c>
      <c r="C642" s="46" t="s">
        <v>553</v>
      </c>
      <c r="D642" s="46" t="s">
        <v>161</v>
      </c>
      <c r="E642" s="46" t="s">
        <v>90</v>
      </c>
      <c r="F642" s="47">
        <v>40238</v>
      </c>
      <c r="G642" s="53">
        <v>2010</v>
      </c>
      <c r="H642" s="49" t="s">
        <v>893</v>
      </c>
      <c r="I642" s="49" t="str">
        <f t="shared" si="27"/>
        <v>SC</v>
      </c>
      <c r="J642" s="49" t="str">
        <f t="shared" si="28"/>
        <v>SC</v>
      </c>
      <c r="K642" s="49" t="str">
        <f t="shared" si="29"/>
        <v>Southeast</v>
      </c>
      <c r="L642" s="49" t="str">
        <f>INDEX('State '!$A$1:$C$62,MATCH($I642,'State '!$B:$B,0),3)</f>
        <v>Southeast</v>
      </c>
      <c r="M642" s="49" t="str">
        <f>INDEX('State '!$A$1:$C$62,MATCH($J642,'State '!$B:$B,0),3)</f>
        <v>Southeast</v>
      </c>
      <c r="N642" s="49"/>
      <c r="O642" s="78"/>
      <c r="P642" s="78"/>
      <c r="Q642" s="78">
        <v>1175</v>
      </c>
      <c r="R642" s="53"/>
      <c r="S642" s="49" t="s">
        <v>92</v>
      </c>
      <c r="T642" s="49" t="s">
        <v>93</v>
      </c>
      <c r="U642" s="49" t="s">
        <v>2221</v>
      </c>
      <c r="V642" s="49"/>
      <c r="W642" s="79"/>
      <c r="X642" s="79"/>
      <c r="Y642" s="79"/>
      <c r="Z642" s="25"/>
      <c r="AA642" s="25"/>
      <c r="AB642" s="25"/>
    </row>
    <row r="643" spans="1:28" ht="12.75" customHeight="1" x14ac:dyDescent="0.2">
      <c r="A643" s="49">
        <v>40367</v>
      </c>
      <c r="B643" s="55" t="s">
        <v>2223</v>
      </c>
      <c r="C643" s="55" t="s">
        <v>1407</v>
      </c>
      <c r="D643" s="55" t="s">
        <v>161</v>
      </c>
      <c r="E643" s="59" t="s">
        <v>90</v>
      </c>
      <c r="F643" s="60">
        <v>40250</v>
      </c>
      <c r="G643" s="85">
        <v>2010</v>
      </c>
      <c r="H643" s="49" t="s">
        <v>2224</v>
      </c>
      <c r="I643" s="49" t="str">
        <f t="shared" ref="I643:I706" si="30">LEFT($H643,2)</f>
        <v>MX</v>
      </c>
      <c r="J643" s="49" t="str">
        <f t="shared" ref="J643:J706" si="31">RIGHT($H643,2)</f>
        <v>AZ</v>
      </c>
      <c r="K643" s="49" t="str">
        <f t="shared" ref="K643:K706" si="32">IF($L643=$M643,L643,CONCATENATE($L643,", ",IF(ISBLANK(N643),"",CONCATENATE(N643,", ")),$M643))</f>
        <v>Mexico, Mountain</v>
      </c>
      <c r="L643" s="49" t="str">
        <f>INDEX('State '!$A$1:$C$62,MATCH($I643,'State '!$B:$B,0),3)</f>
        <v>Mexico</v>
      </c>
      <c r="M643" s="49" t="str">
        <f>INDEX('State '!$A$1:$C$62,MATCH($J643,'State '!$B:$B,0),3)</f>
        <v>Mountain</v>
      </c>
      <c r="N643" s="49"/>
      <c r="O643" s="78">
        <v>14.8</v>
      </c>
      <c r="P643" s="53">
        <v>3.27</v>
      </c>
      <c r="Q643" s="53">
        <v>81.25</v>
      </c>
      <c r="R643" s="78">
        <v>12</v>
      </c>
      <c r="S643" s="83" t="s">
        <v>92</v>
      </c>
      <c r="T643" s="50" t="s">
        <v>93</v>
      </c>
      <c r="U643" s="57" t="s">
        <v>2225</v>
      </c>
      <c r="V643" s="49"/>
      <c r="W643" s="79"/>
      <c r="X643" s="79"/>
      <c r="Y643" s="79"/>
      <c r="Z643" s="25"/>
      <c r="AA643" s="25"/>
      <c r="AB643" s="25"/>
    </row>
    <row r="644" spans="1:28" ht="12.75" customHeight="1" x14ac:dyDescent="0.2">
      <c r="A644" s="49">
        <v>40367</v>
      </c>
      <c r="B644" s="55" t="s">
        <v>2226</v>
      </c>
      <c r="C644" s="55" t="s">
        <v>889</v>
      </c>
      <c r="D644" s="55" t="s">
        <v>89</v>
      </c>
      <c r="E644" s="59" t="s">
        <v>90</v>
      </c>
      <c r="F644" s="60">
        <v>40269</v>
      </c>
      <c r="G644" s="85">
        <v>2010</v>
      </c>
      <c r="H644" s="49" t="s">
        <v>331</v>
      </c>
      <c r="I644" s="49" t="str">
        <f t="shared" si="30"/>
        <v>PA</v>
      </c>
      <c r="J644" s="49" t="str">
        <f t="shared" si="31"/>
        <v>PA</v>
      </c>
      <c r="K644" s="49" t="str">
        <f t="shared" si="32"/>
        <v>Northeast</v>
      </c>
      <c r="L644" s="49" t="str">
        <f>INDEX('State '!$A$1:$C$62,MATCH($I644,'State '!$B:$B,0),3)</f>
        <v>Northeast</v>
      </c>
      <c r="M644" s="49" t="str">
        <f>INDEX('State '!$A$1:$C$62,MATCH($J644,'State '!$B:$B,0),3)</f>
        <v>Northeast</v>
      </c>
      <c r="N644" s="49"/>
      <c r="O644" s="78">
        <v>40.6</v>
      </c>
      <c r="P644" s="53">
        <v>1.4</v>
      </c>
      <c r="Q644" s="53">
        <v>57</v>
      </c>
      <c r="R644" s="78">
        <v>10</v>
      </c>
      <c r="S644" s="83" t="s">
        <v>92</v>
      </c>
      <c r="T644" s="50" t="s">
        <v>93</v>
      </c>
      <c r="U644" s="57" t="s">
        <v>2227</v>
      </c>
      <c r="V644" s="49"/>
      <c r="W644" s="79"/>
      <c r="X644" s="79"/>
      <c r="Y644" s="79"/>
      <c r="Z644" s="25"/>
      <c r="AA644" s="25"/>
      <c r="AB644" s="25"/>
    </row>
    <row r="645" spans="1:28" ht="12.75" customHeight="1" x14ac:dyDescent="0.2">
      <c r="A645" s="49">
        <v>40283</v>
      </c>
      <c r="B645" s="55" t="s">
        <v>2228</v>
      </c>
      <c r="C645" s="55" t="s">
        <v>1259</v>
      </c>
      <c r="D645" s="55" t="s">
        <v>89</v>
      </c>
      <c r="E645" s="59" t="s">
        <v>90</v>
      </c>
      <c r="F645" s="60">
        <v>40277</v>
      </c>
      <c r="G645" s="85">
        <v>2010</v>
      </c>
      <c r="H645" s="49" t="s">
        <v>2229</v>
      </c>
      <c r="I645" s="49" t="str">
        <f t="shared" si="30"/>
        <v>WY</v>
      </c>
      <c r="J645" s="49" t="str">
        <f t="shared" si="31"/>
        <v>NV</v>
      </c>
      <c r="K645" s="49" t="str">
        <f t="shared" si="32"/>
        <v>Mountain</v>
      </c>
      <c r="L645" s="49" t="str">
        <f>INDEX('State '!$A$1:$C$62,MATCH($I645,'State '!$B:$B,0),3)</f>
        <v>Mountain</v>
      </c>
      <c r="M645" s="49" t="str">
        <f>INDEX('State '!$A$1:$C$62,MATCH($J645,'State '!$B:$B,0),3)</f>
        <v>Mountain</v>
      </c>
      <c r="N645" s="49"/>
      <c r="O645" s="78">
        <v>62.1</v>
      </c>
      <c r="P645" s="53"/>
      <c r="Q645" s="53">
        <v>145</v>
      </c>
      <c r="R645" s="78">
        <v>36</v>
      </c>
      <c r="S645" s="83" t="s">
        <v>92</v>
      </c>
      <c r="T645" s="50" t="s">
        <v>93</v>
      </c>
      <c r="U645" s="57" t="s">
        <v>2230</v>
      </c>
      <c r="V645" s="49"/>
      <c r="W645" s="79"/>
      <c r="X645" s="79"/>
      <c r="Y645" s="79"/>
      <c r="Z645" s="25"/>
      <c r="AA645" s="25"/>
      <c r="AB645" s="25"/>
    </row>
    <row r="646" spans="1:28" ht="12.75" customHeight="1" x14ac:dyDescent="0.2">
      <c r="A646" s="49">
        <v>40388</v>
      </c>
      <c r="B646" s="46" t="s">
        <v>2231</v>
      </c>
      <c r="C646" s="46" t="s">
        <v>553</v>
      </c>
      <c r="D646" s="46" t="s">
        <v>89</v>
      </c>
      <c r="E646" s="46" t="s">
        <v>90</v>
      </c>
      <c r="F646" s="47">
        <v>40299</v>
      </c>
      <c r="G646" s="53">
        <v>2010</v>
      </c>
      <c r="H646" s="49" t="s">
        <v>349</v>
      </c>
      <c r="I646" s="49" t="str">
        <f t="shared" si="30"/>
        <v>AL</v>
      </c>
      <c r="J646" s="49" t="str">
        <f t="shared" si="31"/>
        <v>AL</v>
      </c>
      <c r="K646" s="49" t="str">
        <f t="shared" si="32"/>
        <v>South Central</v>
      </c>
      <c r="L646" s="49" t="str">
        <f>INDEX('State '!$A$1:$C$62,MATCH($I646,'State '!$B:$B,0),3)</f>
        <v>South Central</v>
      </c>
      <c r="M646" s="49" t="str">
        <f>INDEX('State '!$A$1:$C$62,MATCH($J646,'State '!$B:$B,0),3)</f>
        <v>South Central</v>
      </c>
      <c r="N646" s="49"/>
      <c r="O646" s="78">
        <v>36.902999999999999</v>
      </c>
      <c r="P646" s="78"/>
      <c r="Q646" s="78">
        <v>253.5</v>
      </c>
      <c r="R646" s="53"/>
      <c r="S646" s="49" t="s">
        <v>92</v>
      </c>
      <c r="T646" s="49" t="s">
        <v>93</v>
      </c>
      <c r="U646" s="49" t="s">
        <v>2232</v>
      </c>
      <c r="V646" s="49"/>
      <c r="W646" s="79"/>
      <c r="X646" s="79"/>
      <c r="Y646" s="79"/>
      <c r="Z646" s="25"/>
      <c r="AA646" s="25"/>
      <c r="AB646" s="25"/>
    </row>
    <row r="647" spans="1:28" ht="12.75" customHeight="1" x14ac:dyDescent="0.2">
      <c r="A647" s="49">
        <v>40367</v>
      </c>
      <c r="B647" s="55" t="s">
        <v>2233</v>
      </c>
      <c r="C647" s="55" t="s">
        <v>2234</v>
      </c>
      <c r="D647" s="55" t="s">
        <v>89</v>
      </c>
      <c r="E647" s="59" t="s">
        <v>90</v>
      </c>
      <c r="F647" s="60">
        <v>40315</v>
      </c>
      <c r="G647" s="85">
        <v>2010</v>
      </c>
      <c r="H647" s="49" t="s">
        <v>424</v>
      </c>
      <c r="I647" s="49" t="str">
        <f t="shared" si="30"/>
        <v>WV</v>
      </c>
      <c r="J647" s="49" t="str">
        <f t="shared" si="31"/>
        <v>WV</v>
      </c>
      <c r="K647" s="49" t="str">
        <f t="shared" si="32"/>
        <v>Northeast</v>
      </c>
      <c r="L647" s="49" t="str">
        <f>INDEX('State '!$A$1:$C$62,MATCH($I647,'State '!$B:$B,0),3)</f>
        <v>Northeast</v>
      </c>
      <c r="M647" s="49" t="str">
        <f>INDEX('State '!$A$1:$C$62,MATCH($J647,'State '!$B:$B,0),3)</f>
        <v>Northeast</v>
      </c>
      <c r="N647" s="49"/>
      <c r="O647" s="78">
        <v>16.100000000000001</v>
      </c>
      <c r="P647" s="53">
        <v>1</v>
      </c>
      <c r="Q647" s="53">
        <v>27.6</v>
      </c>
      <c r="R647" s="78">
        <v>16</v>
      </c>
      <c r="S647" s="83" t="s">
        <v>92</v>
      </c>
      <c r="T647" s="50" t="s">
        <v>93</v>
      </c>
      <c r="U647" s="57" t="s">
        <v>2235</v>
      </c>
      <c r="V647" s="49"/>
      <c r="W647" s="79"/>
      <c r="X647" s="79"/>
      <c r="Y647" s="79"/>
      <c r="Z647" s="25"/>
      <c r="AA647" s="25"/>
      <c r="AB647" s="25"/>
    </row>
    <row r="648" spans="1:28" ht="12.75" customHeight="1" x14ac:dyDescent="0.2">
      <c r="A648" s="49">
        <v>40367</v>
      </c>
      <c r="B648" s="46" t="s">
        <v>2236</v>
      </c>
      <c r="C648" s="46" t="s">
        <v>2126</v>
      </c>
      <c r="D648" s="46" t="s">
        <v>89</v>
      </c>
      <c r="E648" s="46" t="s">
        <v>90</v>
      </c>
      <c r="F648" s="47">
        <v>40329</v>
      </c>
      <c r="G648" s="48">
        <v>2010</v>
      </c>
      <c r="H648" s="49" t="s">
        <v>2162</v>
      </c>
      <c r="I648" s="49" t="str">
        <f t="shared" si="30"/>
        <v>OK</v>
      </c>
      <c r="J648" s="49" t="str">
        <f t="shared" si="31"/>
        <v>LA</v>
      </c>
      <c r="K648" s="49" t="str">
        <f t="shared" si="32"/>
        <v>South Central</v>
      </c>
      <c r="L648" s="49" t="str">
        <f>INDEX('State '!$A$1:$C$62,MATCH($I648,'State '!$B:$B,0),3)</f>
        <v>South Central</v>
      </c>
      <c r="M648" s="49" t="str">
        <f>INDEX('State '!$A$1:$C$62,MATCH($J648,'State '!$B:$B,0),3)</f>
        <v>South Central</v>
      </c>
      <c r="N648" s="49"/>
      <c r="O648" s="78">
        <v>1340</v>
      </c>
      <c r="P648" s="78"/>
      <c r="Q648" s="78">
        <v>1500</v>
      </c>
      <c r="R648" s="53"/>
      <c r="S648" s="49" t="s">
        <v>92</v>
      </c>
      <c r="T648" s="49" t="s">
        <v>93</v>
      </c>
      <c r="U648" s="49" t="s">
        <v>2237</v>
      </c>
      <c r="V648" s="49"/>
      <c r="W648" s="79"/>
      <c r="X648" s="79"/>
      <c r="Y648" s="79"/>
      <c r="Z648" s="25"/>
      <c r="AA648" s="25"/>
      <c r="AB648" s="25"/>
    </row>
    <row r="649" spans="1:28" ht="12.75" customHeight="1" x14ac:dyDescent="0.2">
      <c r="A649" s="49">
        <v>40359</v>
      </c>
      <c r="B649" s="55" t="s">
        <v>2238</v>
      </c>
      <c r="C649" s="55" t="s">
        <v>2239</v>
      </c>
      <c r="D649" s="55" t="s">
        <v>101</v>
      </c>
      <c r="E649" s="59" t="s">
        <v>90</v>
      </c>
      <c r="F649" s="60">
        <v>40358</v>
      </c>
      <c r="G649" s="85">
        <v>2010</v>
      </c>
      <c r="H649" s="49" t="s">
        <v>121</v>
      </c>
      <c r="I649" s="49" t="str">
        <f t="shared" si="30"/>
        <v>TX</v>
      </c>
      <c r="J649" s="49" t="str">
        <f t="shared" si="31"/>
        <v>TX</v>
      </c>
      <c r="K649" s="49" t="str">
        <f t="shared" si="32"/>
        <v>South Central</v>
      </c>
      <c r="L649" s="49" t="str">
        <f>INDEX('State '!$A$1:$C$62,MATCH($I649,'State '!$B:$B,0),3)</f>
        <v>South Central</v>
      </c>
      <c r="M649" s="49" t="str">
        <f>INDEX('State '!$A$1:$C$62,MATCH($J649,'State '!$B:$B,0),3)</f>
        <v>South Central</v>
      </c>
      <c r="N649" s="49"/>
      <c r="O649" s="78"/>
      <c r="P649" s="53">
        <v>62</v>
      </c>
      <c r="Q649" s="53">
        <v>600</v>
      </c>
      <c r="R649" s="78">
        <v>30</v>
      </c>
      <c r="S649" s="83" t="s">
        <v>105</v>
      </c>
      <c r="T649" s="50" t="s">
        <v>786</v>
      </c>
      <c r="U649" s="57" t="s">
        <v>144</v>
      </c>
      <c r="V649" s="49"/>
      <c r="W649" s="79"/>
      <c r="X649" s="79"/>
      <c r="Y649" s="79"/>
      <c r="Z649" s="25"/>
      <c r="AA649" s="25"/>
      <c r="AB649" s="25"/>
    </row>
    <row r="650" spans="1:28" ht="12.75" customHeight="1" x14ac:dyDescent="0.2">
      <c r="A650" s="49">
        <v>40373</v>
      </c>
      <c r="B650" s="46" t="s">
        <v>2240</v>
      </c>
      <c r="C650" s="46" t="s">
        <v>553</v>
      </c>
      <c r="D650" s="46" t="s">
        <v>89</v>
      </c>
      <c r="E650" s="46" t="s">
        <v>90</v>
      </c>
      <c r="F650" s="47">
        <v>40372</v>
      </c>
      <c r="G650" s="53">
        <v>2010</v>
      </c>
      <c r="H650" s="49" t="s">
        <v>953</v>
      </c>
      <c r="I650" s="49" t="str">
        <f t="shared" si="30"/>
        <v>NC</v>
      </c>
      <c r="J650" s="49" t="str">
        <f t="shared" si="31"/>
        <v>NC</v>
      </c>
      <c r="K650" s="49" t="str">
        <f t="shared" si="32"/>
        <v>Southeast</v>
      </c>
      <c r="L650" s="49" t="str">
        <f>INDEX('State '!$A$1:$C$62,MATCH($I650,'State '!$B:$B,0),3)</f>
        <v>Southeast</v>
      </c>
      <c r="M650" s="49" t="str">
        <f>INDEX('State '!$A$1:$C$62,MATCH($J650,'State '!$B:$B,0),3)</f>
        <v>Southeast</v>
      </c>
      <c r="N650" s="49"/>
      <c r="O650" s="78">
        <v>100</v>
      </c>
      <c r="P650" s="78"/>
      <c r="Q650" s="78">
        <v>90</v>
      </c>
      <c r="R650" s="53"/>
      <c r="S650" s="49" t="s">
        <v>92</v>
      </c>
      <c r="T650" s="49" t="s">
        <v>93</v>
      </c>
      <c r="U650" s="49" t="s">
        <v>2241</v>
      </c>
      <c r="V650" s="49"/>
      <c r="W650" s="79"/>
      <c r="X650" s="79"/>
      <c r="Y650" s="79"/>
      <c r="Z650" s="25"/>
      <c r="AA650" s="25"/>
      <c r="AB650" s="25"/>
    </row>
    <row r="651" spans="1:28" ht="12.75" customHeight="1" x14ac:dyDescent="0.2">
      <c r="A651" s="49">
        <v>40389</v>
      </c>
      <c r="B651" s="46" t="s">
        <v>2242</v>
      </c>
      <c r="C651" s="46" t="s">
        <v>2122</v>
      </c>
      <c r="D651" s="46" t="s">
        <v>161</v>
      </c>
      <c r="E651" s="46" t="s">
        <v>90</v>
      </c>
      <c r="F651" s="47">
        <v>40387</v>
      </c>
      <c r="G651" s="48">
        <v>2010</v>
      </c>
      <c r="H651" s="49" t="s">
        <v>121</v>
      </c>
      <c r="I651" s="49" t="str">
        <f t="shared" si="30"/>
        <v>TX</v>
      </c>
      <c r="J651" s="49" t="str">
        <f t="shared" si="31"/>
        <v>TX</v>
      </c>
      <c r="K651" s="49" t="str">
        <f t="shared" si="32"/>
        <v>South Central</v>
      </c>
      <c r="L651" s="49" t="str">
        <f>INDEX('State '!$A$1:$C$62,MATCH($I651,'State '!$B:$B,0),3)</f>
        <v>South Central</v>
      </c>
      <c r="M651" s="49" t="str">
        <f>INDEX('State '!$A$1:$C$62,MATCH($J651,'State '!$B:$B,0),3)</f>
        <v>South Central</v>
      </c>
      <c r="N651" s="49"/>
      <c r="O651" s="78">
        <v>55</v>
      </c>
      <c r="P651" s="78">
        <v>40</v>
      </c>
      <c r="Q651" s="78">
        <v>1000</v>
      </c>
      <c r="R651" s="53" t="s">
        <v>651</v>
      </c>
      <c r="S651" s="49" t="s">
        <v>105</v>
      </c>
      <c r="T651" s="49" t="s">
        <v>786</v>
      </c>
      <c r="U651" s="49" t="s">
        <v>144</v>
      </c>
      <c r="V651" s="49"/>
      <c r="W651" s="79"/>
      <c r="X651" s="79"/>
      <c r="Y651" s="79"/>
      <c r="Z651" s="25"/>
      <c r="AA651" s="25"/>
      <c r="AB651" s="25"/>
    </row>
    <row r="652" spans="1:28" ht="12.75" customHeight="1" x14ac:dyDescent="0.2">
      <c r="A652" s="49">
        <v>40380</v>
      </c>
      <c r="B652" s="46" t="s">
        <v>2243</v>
      </c>
      <c r="C652" s="46" t="s">
        <v>2244</v>
      </c>
      <c r="D652" s="46" t="s">
        <v>161</v>
      </c>
      <c r="E652" s="46" t="s">
        <v>90</v>
      </c>
      <c r="F652" s="47">
        <v>40422</v>
      </c>
      <c r="G652" s="48">
        <v>2010</v>
      </c>
      <c r="H652" s="49" t="s">
        <v>170</v>
      </c>
      <c r="I652" s="49" t="str">
        <f t="shared" si="30"/>
        <v>LA</v>
      </c>
      <c r="J652" s="49" t="str">
        <f t="shared" si="31"/>
        <v>LA</v>
      </c>
      <c r="K652" s="49" t="str">
        <f t="shared" si="32"/>
        <v>South Central</v>
      </c>
      <c r="L652" s="49" t="str">
        <f>INDEX('State '!$A$1:$C$62,MATCH($I652,'State '!$B:$B,0),3)</f>
        <v>South Central</v>
      </c>
      <c r="M652" s="49" t="str">
        <f>INDEX('State '!$A$1:$C$62,MATCH($J652,'State '!$B:$B,0),3)</f>
        <v>South Central</v>
      </c>
      <c r="N652" s="49"/>
      <c r="O652" s="78">
        <v>25</v>
      </c>
      <c r="P652" s="78">
        <v>16.52</v>
      </c>
      <c r="Q652" s="78">
        <v>200</v>
      </c>
      <c r="R652" s="53">
        <v>24</v>
      </c>
      <c r="S652" s="49" t="s">
        <v>92</v>
      </c>
      <c r="T652" s="49" t="s">
        <v>93</v>
      </c>
      <c r="U652" s="49" t="s">
        <v>2245</v>
      </c>
      <c r="V652" s="49"/>
      <c r="W652" s="79"/>
      <c r="X652" s="79"/>
      <c r="Y652" s="79"/>
      <c r="Z652" s="25"/>
      <c r="AA652" s="25"/>
      <c r="AB652" s="25"/>
    </row>
    <row r="653" spans="1:28" ht="25.5" customHeight="1" x14ac:dyDescent="0.2">
      <c r="A653" s="49">
        <v>40379</v>
      </c>
      <c r="B653" s="55" t="s">
        <v>2246</v>
      </c>
      <c r="C653" s="55" t="s">
        <v>1714</v>
      </c>
      <c r="D653" s="55" t="s">
        <v>89</v>
      </c>
      <c r="E653" s="59" t="s">
        <v>90</v>
      </c>
      <c r="F653" s="60">
        <v>40436</v>
      </c>
      <c r="G653" s="82">
        <v>2010</v>
      </c>
      <c r="H653" s="49" t="s">
        <v>1715</v>
      </c>
      <c r="I653" s="49" t="str">
        <f t="shared" si="30"/>
        <v>CO</v>
      </c>
      <c r="J653" s="49" t="str">
        <f t="shared" si="31"/>
        <v>WY</v>
      </c>
      <c r="K653" s="49" t="str">
        <f t="shared" si="32"/>
        <v>Mountain</v>
      </c>
      <c r="L653" s="49" t="str">
        <f>INDEX('State '!$A$1:$C$62,MATCH($I653,'State '!$B:$B,0),3)</f>
        <v>Mountain</v>
      </c>
      <c r="M653" s="49" t="str">
        <f>INDEX('State '!$A$1:$C$62,MATCH($J653,'State '!$B:$B,0),3)</f>
        <v>Mountain</v>
      </c>
      <c r="N653" s="49"/>
      <c r="O653" s="78">
        <v>78</v>
      </c>
      <c r="P653" s="53"/>
      <c r="Q653" s="53">
        <v>200</v>
      </c>
      <c r="R653" s="78"/>
      <c r="S653" s="83" t="s">
        <v>92</v>
      </c>
      <c r="T653" s="50" t="s">
        <v>93</v>
      </c>
      <c r="U653" s="57" t="s">
        <v>2247</v>
      </c>
      <c r="V653" s="49"/>
      <c r="W653" s="79"/>
      <c r="X653" s="79"/>
      <c r="Y653" s="79"/>
      <c r="Z653" s="25"/>
      <c r="AA653" s="25"/>
      <c r="AB653" s="25"/>
    </row>
    <row r="654" spans="1:28" ht="12.75" customHeight="1" x14ac:dyDescent="0.2">
      <c r="A654" s="49">
        <v>40655</v>
      </c>
      <c r="B654" s="46" t="s">
        <v>1817</v>
      </c>
      <c r="C654" s="46" t="s">
        <v>2122</v>
      </c>
      <c r="D654" s="46" t="s">
        <v>89</v>
      </c>
      <c r="E654" s="46" t="s">
        <v>90</v>
      </c>
      <c r="F654" s="47">
        <v>40441</v>
      </c>
      <c r="G654" s="48">
        <v>2010</v>
      </c>
      <c r="H654" s="49" t="s">
        <v>121</v>
      </c>
      <c r="I654" s="49" t="str">
        <f t="shared" si="30"/>
        <v>TX</v>
      </c>
      <c r="J654" s="49" t="str">
        <f t="shared" si="31"/>
        <v>TX</v>
      </c>
      <c r="K654" s="49" t="str">
        <f t="shared" si="32"/>
        <v>South Central</v>
      </c>
      <c r="L654" s="49" t="str">
        <f>INDEX('State '!$A$1:$C$62,MATCH($I654,'State '!$B:$B,0),3)</f>
        <v>South Central</v>
      </c>
      <c r="M654" s="49" t="str">
        <f>INDEX('State '!$A$1:$C$62,MATCH($J654,'State '!$B:$B,0),3)</f>
        <v>South Central</v>
      </c>
      <c r="N654" s="49"/>
      <c r="O654" s="78"/>
      <c r="P654" s="78">
        <v>69</v>
      </c>
      <c r="Q654" s="78"/>
      <c r="R654" s="53" t="s">
        <v>1441</v>
      </c>
      <c r="S654" s="49" t="s">
        <v>105</v>
      </c>
      <c r="T654" s="49" t="s">
        <v>786</v>
      </c>
      <c r="U654" s="49" t="s">
        <v>144</v>
      </c>
      <c r="V654" s="49"/>
      <c r="W654" s="79"/>
      <c r="X654" s="79"/>
      <c r="Y654" s="79"/>
      <c r="Z654" s="25"/>
      <c r="AA654" s="25"/>
      <c r="AB654" s="25"/>
    </row>
    <row r="655" spans="1:28" ht="12.75" customHeight="1" x14ac:dyDescent="0.2">
      <c r="A655" s="49">
        <v>42606</v>
      </c>
      <c r="B655" s="55" t="s">
        <v>2248</v>
      </c>
      <c r="C655" s="55" t="s">
        <v>1929</v>
      </c>
      <c r="D655" s="55" t="s">
        <v>89</v>
      </c>
      <c r="E655" s="59" t="s">
        <v>90</v>
      </c>
      <c r="F655" s="60">
        <v>40446</v>
      </c>
      <c r="G655" s="82">
        <v>2010</v>
      </c>
      <c r="H655" s="49" t="s">
        <v>2249</v>
      </c>
      <c r="I655" s="49" t="str">
        <f t="shared" si="30"/>
        <v>WV</v>
      </c>
      <c r="J655" s="49" t="str">
        <f t="shared" si="31"/>
        <v>PA</v>
      </c>
      <c r="K655" s="49" t="str">
        <f t="shared" si="32"/>
        <v>Northeast</v>
      </c>
      <c r="L655" s="49" t="str">
        <f>INDEX('State '!$A$1:$C$62,MATCH($I655,'State '!$B:$B,0),3)</f>
        <v>Northeast</v>
      </c>
      <c r="M655" s="49" t="str">
        <f>INDEX('State '!$A$1:$C$62,MATCH($J655,'State '!$B:$B,0),3)</f>
        <v>Northeast</v>
      </c>
      <c r="N655" s="49"/>
      <c r="O655" s="78"/>
      <c r="P655" s="53"/>
      <c r="Q655" s="53">
        <v>77</v>
      </c>
      <c r="R655" s="78"/>
      <c r="S655" s="83" t="s">
        <v>92</v>
      </c>
      <c r="T655" s="50" t="s">
        <v>93</v>
      </c>
      <c r="U655" s="57" t="s">
        <v>2250</v>
      </c>
      <c r="V655" s="49"/>
      <c r="W655" s="79"/>
      <c r="X655" s="79"/>
      <c r="Y655" s="79"/>
      <c r="Z655" s="25"/>
      <c r="AA655" s="25"/>
      <c r="AB655" s="25"/>
    </row>
    <row r="656" spans="1:28" ht="12.75" customHeight="1" x14ac:dyDescent="0.2">
      <c r="A656" s="49">
        <v>40388</v>
      </c>
      <c r="B656" s="55" t="s">
        <v>2251</v>
      </c>
      <c r="C656" s="55" t="s">
        <v>553</v>
      </c>
      <c r="D656" s="55" t="s">
        <v>161</v>
      </c>
      <c r="E656" s="59" t="s">
        <v>90</v>
      </c>
      <c r="F656" s="60">
        <v>40458</v>
      </c>
      <c r="G656" s="85">
        <v>2010</v>
      </c>
      <c r="H656" s="49" t="s">
        <v>331</v>
      </c>
      <c r="I656" s="49" t="str">
        <f t="shared" si="30"/>
        <v>PA</v>
      </c>
      <c r="J656" s="49" t="str">
        <f t="shared" si="31"/>
        <v>PA</v>
      </c>
      <c r="K656" s="49" t="str">
        <f t="shared" si="32"/>
        <v>Northeast</v>
      </c>
      <c r="L656" s="49" t="str">
        <f>INDEX('State '!$A$1:$C$62,MATCH($I656,'State '!$B:$B,0),3)</f>
        <v>Northeast</v>
      </c>
      <c r="M656" s="49" t="str">
        <f>INDEX('State '!$A$1:$C$62,MATCH($J656,'State '!$B:$B,0),3)</f>
        <v>Northeast</v>
      </c>
      <c r="N656" s="49"/>
      <c r="O656" s="78">
        <v>12.5</v>
      </c>
      <c r="P656" s="53">
        <v>3.5</v>
      </c>
      <c r="Q656" s="53">
        <v>208</v>
      </c>
      <c r="R656" s="78">
        <v>16</v>
      </c>
      <c r="S656" s="83" t="s">
        <v>92</v>
      </c>
      <c r="T656" s="50" t="s">
        <v>93</v>
      </c>
      <c r="U656" s="57" t="s">
        <v>2252</v>
      </c>
      <c r="V656" s="49"/>
      <c r="W656" s="79"/>
      <c r="X656" s="79"/>
      <c r="Y656" s="79"/>
      <c r="Z656" s="25"/>
      <c r="AA656" s="25"/>
      <c r="AB656" s="25"/>
    </row>
    <row r="657" spans="1:28" ht="12.75" customHeight="1" x14ac:dyDescent="0.2">
      <c r="A657" s="49">
        <v>40308</v>
      </c>
      <c r="B657" s="46" t="s">
        <v>2253</v>
      </c>
      <c r="C657" s="46" t="s">
        <v>2254</v>
      </c>
      <c r="D657" s="46" t="s">
        <v>89</v>
      </c>
      <c r="E657" s="46" t="s">
        <v>90</v>
      </c>
      <c r="F657" s="47">
        <v>40467</v>
      </c>
      <c r="G657" s="48">
        <v>2010</v>
      </c>
      <c r="H657" s="49" t="s">
        <v>331</v>
      </c>
      <c r="I657" s="49" t="str">
        <f t="shared" si="30"/>
        <v>PA</v>
      </c>
      <c r="J657" s="49" t="str">
        <f t="shared" si="31"/>
        <v>PA</v>
      </c>
      <c r="K657" s="49" t="str">
        <f t="shared" si="32"/>
        <v>Northeast</v>
      </c>
      <c r="L657" s="49" t="str">
        <f>INDEX('State '!$A$1:$C$62,MATCH($I657,'State '!$B:$B,0),3)</f>
        <v>Northeast</v>
      </c>
      <c r="M657" s="49" t="str">
        <f>INDEX('State '!$A$1:$C$62,MATCH($J657,'State '!$B:$B,0),3)</f>
        <v>Northeast</v>
      </c>
      <c r="N657" s="49"/>
      <c r="O657" s="78">
        <v>19.399999999999999</v>
      </c>
      <c r="P657" s="78">
        <v>8</v>
      </c>
      <c r="Q657" s="78">
        <v>40</v>
      </c>
      <c r="R657" s="53">
        <v>16</v>
      </c>
      <c r="S657" s="49" t="s">
        <v>92</v>
      </c>
      <c r="T657" s="49" t="s">
        <v>93</v>
      </c>
      <c r="U657" s="49" t="s">
        <v>2255</v>
      </c>
      <c r="V657" s="49"/>
      <c r="W657" s="79"/>
      <c r="X657" s="79"/>
      <c r="Y657" s="79"/>
      <c r="Z657" s="25"/>
      <c r="AA657" s="25"/>
      <c r="AB657" s="25"/>
    </row>
    <row r="658" spans="1:28" ht="12.75" customHeight="1" x14ac:dyDescent="0.2">
      <c r="A658" s="49">
        <v>40388</v>
      </c>
      <c r="B658" s="55" t="s">
        <v>2256</v>
      </c>
      <c r="C658" s="55" t="s">
        <v>889</v>
      </c>
      <c r="D658" s="55" t="s">
        <v>89</v>
      </c>
      <c r="E658" s="59" t="s">
        <v>90</v>
      </c>
      <c r="F658" s="60">
        <v>40473</v>
      </c>
      <c r="G658" s="85">
        <v>2010</v>
      </c>
      <c r="H658" s="49" t="s">
        <v>713</v>
      </c>
      <c r="I658" s="49" t="str">
        <f t="shared" si="30"/>
        <v>NY</v>
      </c>
      <c r="J658" s="49" t="str">
        <f t="shared" si="31"/>
        <v>NY</v>
      </c>
      <c r="K658" s="49" t="str">
        <f t="shared" si="32"/>
        <v>Northeast</v>
      </c>
      <c r="L658" s="49" t="str">
        <f>INDEX('State '!$A$1:$C$62,MATCH($I658,'State '!$B:$B,0),3)</f>
        <v>Northeast</v>
      </c>
      <c r="M658" s="49" t="str">
        <f>INDEX('State '!$A$1:$C$62,MATCH($J658,'State '!$B:$B,0),3)</f>
        <v>Northeast</v>
      </c>
      <c r="N658" s="49"/>
      <c r="O658" s="78">
        <v>22.5</v>
      </c>
      <c r="P658" s="53"/>
      <c r="Q658" s="53">
        <v>20</v>
      </c>
      <c r="R658" s="78"/>
      <c r="S658" s="83" t="s">
        <v>92</v>
      </c>
      <c r="T658" s="50" t="s">
        <v>93</v>
      </c>
      <c r="U658" s="57" t="s">
        <v>2257</v>
      </c>
      <c r="V658" s="49"/>
      <c r="W658" s="79"/>
      <c r="X658" s="79"/>
      <c r="Y658" s="79"/>
      <c r="Z658" s="25"/>
      <c r="AA658" s="25"/>
      <c r="AB658" s="25"/>
    </row>
    <row r="659" spans="1:28" ht="12.75" customHeight="1" x14ac:dyDescent="0.2">
      <c r="A659" s="49">
        <v>40388</v>
      </c>
      <c r="B659" s="46" t="s">
        <v>2258</v>
      </c>
      <c r="C659" s="46" t="s">
        <v>950</v>
      </c>
      <c r="D659" s="46" t="s">
        <v>89</v>
      </c>
      <c r="E659" s="46" t="s">
        <v>90</v>
      </c>
      <c r="F659" s="47">
        <v>40476</v>
      </c>
      <c r="G659" s="48">
        <v>2010</v>
      </c>
      <c r="H659" s="49" t="s">
        <v>537</v>
      </c>
      <c r="I659" s="49" t="str">
        <f t="shared" si="30"/>
        <v>TX</v>
      </c>
      <c r="J659" s="49" t="str">
        <f t="shared" si="31"/>
        <v>MS</v>
      </c>
      <c r="K659" s="49" t="str">
        <f t="shared" si="32"/>
        <v>South Central</v>
      </c>
      <c r="L659" s="49" t="str">
        <f>INDEX('State '!$A$1:$C$62,MATCH($I659,'State '!$B:$B,0),3)</f>
        <v>South Central</v>
      </c>
      <c r="M659" s="49" t="str">
        <f>INDEX('State '!$A$1:$C$62,MATCH($J659,'State '!$B:$B,0),3)</f>
        <v>South Central</v>
      </c>
      <c r="N659" s="49"/>
      <c r="O659" s="78">
        <v>161</v>
      </c>
      <c r="P659" s="78"/>
      <c r="Q659" s="78">
        <v>556</v>
      </c>
      <c r="R659" s="53"/>
      <c r="S659" s="49" t="s">
        <v>92</v>
      </c>
      <c r="T659" s="49" t="s">
        <v>93</v>
      </c>
      <c r="U659" s="49" t="s">
        <v>2259</v>
      </c>
      <c r="V659" s="49"/>
      <c r="W659" s="79"/>
      <c r="X659" s="79"/>
      <c r="Y659" s="79"/>
      <c r="Z659" s="25"/>
      <c r="AA659" s="25"/>
      <c r="AB659" s="25"/>
    </row>
    <row r="660" spans="1:28" ht="12.75" customHeight="1" x14ac:dyDescent="0.2">
      <c r="A660" s="49">
        <v>40388</v>
      </c>
      <c r="B660" s="46" t="s">
        <v>2260</v>
      </c>
      <c r="C660" s="46" t="s">
        <v>889</v>
      </c>
      <c r="D660" s="46" t="s">
        <v>89</v>
      </c>
      <c r="E660" s="46" t="s">
        <v>90</v>
      </c>
      <c r="F660" s="47">
        <v>40477</v>
      </c>
      <c r="G660" s="48">
        <v>2010</v>
      </c>
      <c r="H660" s="49" t="s">
        <v>2261</v>
      </c>
      <c r="I660" s="49" t="str">
        <f t="shared" si="30"/>
        <v>PA</v>
      </c>
      <c r="J660" s="49" t="str">
        <f t="shared" si="31"/>
        <v>WV</v>
      </c>
      <c r="K660" s="49" t="str">
        <f t="shared" si="32"/>
        <v>Northeast</v>
      </c>
      <c r="L660" s="49" t="str">
        <f>INDEX('State '!$A$1:$C$62,MATCH($I660,'State '!$B:$B,0),3)</f>
        <v>Northeast</v>
      </c>
      <c r="M660" s="49" t="str">
        <f>INDEX('State '!$A$1:$C$62,MATCH($J660,'State '!$B:$B,0),3)</f>
        <v>Northeast</v>
      </c>
      <c r="N660" s="49"/>
      <c r="O660" s="78">
        <v>34.700000000000003</v>
      </c>
      <c r="P660" s="78">
        <v>9.42</v>
      </c>
      <c r="Q660" s="78">
        <v>224</v>
      </c>
      <c r="R660" s="53">
        <v>24</v>
      </c>
      <c r="S660" s="49" t="s">
        <v>92</v>
      </c>
      <c r="T660" s="49" t="s">
        <v>93</v>
      </c>
      <c r="U660" s="49" t="s">
        <v>2262</v>
      </c>
      <c r="V660" s="49"/>
      <c r="W660" s="79"/>
      <c r="X660" s="79"/>
      <c r="Y660" s="79"/>
      <c r="Z660" s="25"/>
      <c r="AA660" s="25"/>
      <c r="AB660" s="25"/>
    </row>
    <row r="661" spans="1:28" ht="12.75" customHeight="1" x14ac:dyDescent="0.2">
      <c r="A661" s="49">
        <v>40388</v>
      </c>
      <c r="B661" s="55" t="s">
        <v>2263</v>
      </c>
      <c r="C661" s="55" t="s">
        <v>791</v>
      </c>
      <c r="D661" s="55" t="s">
        <v>89</v>
      </c>
      <c r="E661" s="59" t="s">
        <v>90</v>
      </c>
      <c r="F661" s="60">
        <v>40479</v>
      </c>
      <c r="G661" s="85">
        <v>2010</v>
      </c>
      <c r="H661" s="49" t="s">
        <v>1554</v>
      </c>
      <c r="I661" s="49" t="str">
        <f t="shared" si="30"/>
        <v>WI</v>
      </c>
      <c r="J661" s="49" t="str">
        <f t="shared" si="31"/>
        <v>WI</v>
      </c>
      <c r="K661" s="49" t="str">
        <f t="shared" si="32"/>
        <v>Midwest</v>
      </c>
      <c r="L661" s="49" t="str">
        <f>INDEX('State '!$A$1:$C$62,MATCH($I661,'State '!$B:$B,0),3)</f>
        <v>Midwest</v>
      </c>
      <c r="M661" s="49" t="str">
        <f>INDEX('State '!$A$1:$C$62,MATCH($J661,'State '!$B:$B,0),3)</f>
        <v>Midwest</v>
      </c>
      <c r="N661" s="49"/>
      <c r="O661" s="78">
        <v>38.299999999999997</v>
      </c>
      <c r="P661" s="53">
        <v>8.9</v>
      </c>
      <c r="Q661" s="53">
        <v>97.9</v>
      </c>
      <c r="R661" s="78">
        <v>30</v>
      </c>
      <c r="S661" s="83" t="s">
        <v>92</v>
      </c>
      <c r="T661" s="50" t="s">
        <v>93</v>
      </c>
      <c r="U661" s="57" t="s">
        <v>2264</v>
      </c>
      <c r="V661" s="49"/>
      <c r="W661" s="79"/>
      <c r="X661" s="79"/>
      <c r="Y661" s="79"/>
      <c r="Z661" s="25"/>
      <c r="AA661" s="25"/>
      <c r="AB661" s="25"/>
    </row>
    <row r="662" spans="1:28" ht="12.75" customHeight="1" x14ac:dyDescent="0.2">
      <c r="A662" s="49">
        <v>40388</v>
      </c>
      <c r="B662" s="46" t="s">
        <v>2265</v>
      </c>
      <c r="C662" s="46" t="s">
        <v>889</v>
      </c>
      <c r="D662" s="46" t="s">
        <v>89</v>
      </c>
      <c r="E662" s="46" t="s">
        <v>90</v>
      </c>
      <c r="F662" s="47">
        <v>40480</v>
      </c>
      <c r="G662" s="48">
        <v>2010</v>
      </c>
      <c r="H662" s="49" t="s">
        <v>331</v>
      </c>
      <c r="I662" s="49" t="str">
        <f t="shared" si="30"/>
        <v>PA</v>
      </c>
      <c r="J662" s="49" t="str">
        <f t="shared" si="31"/>
        <v>PA</v>
      </c>
      <c r="K662" s="49" t="str">
        <f t="shared" si="32"/>
        <v>Northeast</v>
      </c>
      <c r="L662" s="49" t="str">
        <f>INDEX('State '!$A$1:$C$62,MATCH($I662,'State '!$B:$B,0),3)</f>
        <v>Northeast</v>
      </c>
      <c r="M662" s="49" t="str">
        <f>INDEX('State '!$A$1:$C$62,MATCH($J662,'State '!$B:$B,0),3)</f>
        <v>Northeast</v>
      </c>
      <c r="N662" s="49"/>
      <c r="O662" s="78">
        <v>34.4</v>
      </c>
      <c r="P662" s="78">
        <v>2</v>
      </c>
      <c r="Q662" s="78">
        <v>200</v>
      </c>
      <c r="R662" s="53">
        <v>20</v>
      </c>
      <c r="S662" s="49" t="s">
        <v>92</v>
      </c>
      <c r="T662" s="49" t="s">
        <v>93</v>
      </c>
      <c r="U662" s="49" t="s">
        <v>2266</v>
      </c>
      <c r="V662" s="49"/>
      <c r="W662" s="79"/>
      <c r="X662" s="79"/>
      <c r="Y662" s="79"/>
      <c r="Z662" s="25"/>
      <c r="AA662" s="25"/>
      <c r="AB662" s="25"/>
    </row>
    <row r="663" spans="1:28" ht="12.75" customHeight="1" x14ac:dyDescent="0.2">
      <c r="A663" s="49">
        <v>40633</v>
      </c>
      <c r="B663" s="55" t="s">
        <v>2267</v>
      </c>
      <c r="C663" s="55" t="s">
        <v>1251</v>
      </c>
      <c r="D663" s="55" t="s">
        <v>89</v>
      </c>
      <c r="E663" s="59" t="s">
        <v>90</v>
      </c>
      <c r="F663" s="60">
        <v>40481</v>
      </c>
      <c r="G663" s="85">
        <v>2010</v>
      </c>
      <c r="H663" s="49" t="s">
        <v>1181</v>
      </c>
      <c r="I663" s="49" t="str">
        <f t="shared" si="30"/>
        <v>IL</v>
      </c>
      <c r="J663" s="49" t="str">
        <f t="shared" si="31"/>
        <v>IN</v>
      </c>
      <c r="K663" s="49" t="str">
        <f t="shared" si="32"/>
        <v>Midwest</v>
      </c>
      <c r="L663" s="49" t="str">
        <f>INDEX('State '!$A$1:$C$62,MATCH($I663,'State '!$B:$B,0),3)</f>
        <v>Midwest</v>
      </c>
      <c r="M663" s="49" t="str">
        <f>INDEX('State '!$A$1:$C$62,MATCH($J663,'State '!$B:$B,0),3)</f>
        <v>Midwest</v>
      </c>
      <c r="N663" s="49"/>
      <c r="O663" s="78">
        <v>3.84</v>
      </c>
      <c r="P663" s="53"/>
      <c r="Q663" s="53">
        <v>150</v>
      </c>
      <c r="R663" s="78"/>
      <c r="S663" s="83" t="s">
        <v>92</v>
      </c>
      <c r="T663" s="50" t="s">
        <v>93</v>
      </c>
      <c r="U663" s="57" t="s">
        <v>2268</v>
      </c>
      <c r="V663" s="49"/>
      <c r="W663" s="79"/>
      <c r="X663" s="79"/>
      <c r="Y663" s="79"/>
      <c r="Z663" s="25"/>
      <c r="AA663" s="25"/>
      <c r="AB663" s="25"/>
    </row>
    <row r="664" spans="1:28" ht="12.75" customHeight="1" x14ac:dyDescent="0.2">
      <c r="A664" s="49">
        <v>40619</v>
      </c>
      <c r="B664" s="46" t="s">
        <v>2269</v>
      </c>
      <c r="C664" s="46" t="s">
        <v>871</v>
      </c>
      <c r="D664" s="46" t="s">
        <v>89</v>
      </c>
      <c r="E664" s="46" t="s">
        <v>90</v>
      </c>
      <c r="F664" s="47">
        <v>40483</v>
      </c>
      <c r="G664" s="48">
        <v>2010</v>
      </c>
      <c r="H664" s="49" t="s">
        <v>443</v>
      </c>
      <c r="I664" s="49" t="str">
        <f t="shared" si="30"/>
        <v>WY</v>
      </c>
      <c r="J664" s="49" t="str">
        <f t="shared" si="31"/>
        <v>WY</v>
      </c>
      <c r="K664" s="49" t="str">
        <f t="shared" si="32"/>
        <v>Mountain</v>
      </c>
      <c r="L664" s="49" t="str">
        <f>INDEX('State '!$A$1:$C$62,MATCH($I664,'State '!$B:$B,0),3)</f>
        <v>Mountain</v>
      </c>
      <c r="M664" s="49" t="str">
        <f>INDEX('State '!$A$1:$C$62,MATCH($J664,'State '!$B:$B,0),3)</f>
        <v>Mountain</v>
      </c>
      <c r="N664" s="49"/>
      <c r="O664" s="53">
        <v>71</v>
      </c>
      <c r="P664" s="78">
        <v>2.4300000000000002</v>
      </c>
      <c r="Q664" s="78">
        <v>285</v>
      </c>
      <c r="R664" s="53">
        <v>20</v>
      </c>
      <c r="S664" s="49" t="s">
        <v>92</v>
      </c>
      <c r="T664" s="49" t="s">
        <v>93</v>
      </c>
      <c r="U664" s="49" t="s">
        <v>2270</v>
      </c>
      <c r="V664" s="49"/>
      <c r="W664" s="79"/>
      <c r="X664" s="79"/>
      <c r="Y664" s="79"/>
      <c r="Z664" s="25"/>
      <c r="AA664" s="25"/>
      <c r="AB664" s="25"/>
    </row>
    <row r="665" spans="1:28" ht="12.75" customHeight="1" x14ac:dyDescent="0.2">
      <c r="A665" s="49">
        <v>40379</v>
      </c>
      <c r="B665" s="55" t="s">
        <v>2271</v>
      </c>
      <c r="C665" s="55" t="s">
        <v>488</v>
      </c>
      <c r="D665" s="55" t="s">
        <v>89</v>
      </c>
      <c r="E665" s="59" t="s">
        <v>90</v>
      </c>
      <c r="F665" s="60">
        <v>40483</v>
      </c>
      <c r="G665" s="85">
        <v>2010</v>
      </c>
      <c r="H665" s="49" t="s">
        <v>879</v>
      </c>
      <c r="I665" s="49" t="str">
        <f t="shared" si="30"/>
        <v>CT</v>
      </c>
      <c r="J665" s="49" t="str">
        <f t="shared" si="31"/>
        <v>CT</v>
      </c>
      <c r="K665" s="49" t="str">
        <f t="shared" si="32"/>
        <v>Northeast</v>
      </c>
      <c r="L665" s="49" t="str">
        <f>INDEX('State '!$A$1:$C$62,MATCH($I665,'State '!$B:$B,0),3)</f>
        <v>Northeast</v>
      </c>
      <c r="M665" s="49" t="str">
        <f>INDEX('State '!$A$1:$C$62,MATCH($J665,'State '!$B:$B,0),3)</f>
        <v>Northeast</v>
      </c>
      <c r="N665" s="49"/>
      <c r="O665" s="78">
        <v>45</v>
      </c>
      <c r="P665" s="53">
        <v>2.6</v>
      </c>
      <c r="Q665" s="53">
        <v>281.5</v>
      </c>
      <c r="R665" s="78">
        <v>36</v>
      </c>
      <c r="S665" s="83" t="s">
        <v>92</v>
      </c>
      <c r="T665" s="50" t="s">
        <v>93</v>
      </c>
      <c r="U665" s="57" t="s">
        <v>2272</v>
      </c>
      <c r="V665" s="49"/>
      <c r="W665" s="79"/>
      <c r="X665" s="79"/>
      <c r="Y665" s="79"/>
      <c r="Z665" s="25"/>
      <c r="AA665" s="25"/>
      <c r="AB665" s="25"/>
    </row>
    <row r="666" spans="1:28" ht="12.75" customHeight="1" x14ac:dyDescent="0.2">
      <c r="A666" s="49">
        <v>40388</v>
      </c>
      <c r="B666" s="46" t="s">
        <v>2273</v>
      </c>
      <c r="C666" s="46" t="s">
        <v>2274</v>
      </c>
      <c r="D666" s="46" t="s">
        <v>161</v>
      </c>
      <c r="E666" s="46" t="s">
        <v>90</v>
      </c>
      <c r="F666" s="47">
        <v>40483</v>
      </c>
      <c r="G666" s="48">
        <v>2010</v>
      </c>
      <c r="H666" s="49" t="s">
        <v>1038</v>
      </c>
      <c r="I666" s="49" t="str">
        <f t="shared" si="30"/>
        <v>CA</v>
      </c>
      <c r="J666" s="49" t="str">
        <f t="shared" si="31"/>
        <v>CA</v>
      </c>
      <c r="K666" s="49" t="str">
        <f t="shared" si="32"/>
        <v>Pacific</v>
      </c>
      <c r="L666" s="49" t="str">
        <f>INDEX('State '!$A$1:$C$62,MATCH($I666,'State '!$B:$B,0),3)</f>
        <v>Pacific</v>
      </c>
      <c r="M666" s="49" t="str">
        <f>INDEX('State '!$A$1:$C$62,MATCH($J666,'State '!$B:$B,0),3)</f>
        <v>Pacific</v>
      </c>
      <c r="N666" s="49"/>
      <c r="O666" s="78">
        <v>45</v>
      </c>
      <c r="P666" s="78">
        <v>27</v>
      </c>
      <c r="Q666" s="78">
        <v>200</v>
      </c>
      <c r="R666" s="53">
        <v>30</v>
      </c>
      <c r="S666" s="49" t="s">
        <v>105</v>
      </c>
      <c r="T666" s="49" t="s">
        <v>786</v>
      </c>
      <c r="U666" s="49" t="s">
        <v>144</v>
      </c>
      <c r="V666" s="49"/>
      <c r="W666" s="79"/>
      <c r="X666" s="79"/>
      <c r="Y666" s="79"/>
      <c r="Z666" s="25"/>
      <c r="AA666" s="25"/>
      <c r="AB666" s="25"/>
    </row>
    <row r="667" spans="1:28" ht="12.75" customHeight="1" x14ac:dyDescent="0.2">
      <c r="A667" s="49">
        <v>40633</v>
      </c>
      <c r="B667" s="46" t="s">
        <v>2275</v>
      </c>
      <c r="C667" s="46" t="s">
        <v>2276</v>
      </c>
      <c r="D667" s="46" t="s">
        <v>101</v>
      </c>
      <c r="E667" s="46" t="s">
        <v>90</v>
      </c>
      <c r="F667" s="47">
        <v>40483</v>
      </c>
      <c r="G667" s="48">
        <v>2010</v>
      </c>
      <c r="H667" s="49" t="s">
        <v>953</v>
      </c>
      <c r="I667" s="49" t="str">
        <f t="shared" si="30"/>
        <v>NC</v>
      </c>
      <c r="J667" s="49" t="str">
        <f t="shared" si="31"/>
        <v>NC</v>
      </c>
      <c r="K667" s="49" t="str">
        <f t="shared" si="32"/>
        <v>Southeast</v>
      </c>
      <c r="L667" s="49" t="str">
        <f>INDEX('State '!$A$1:$C$62,MATCH($I667,'State '!$B:$B,0),3)</f>
        <v>Southeast</v>
      </c>
      <c r="M667" s="49" t="str">
        <f>INDEX('State '!$A$1:$C$62,MATCH($J667,'State '!$B:$B,0),3)</f>
        <v>Southeast</v>
      </c>
      <c r="N667" s="49"/>
      <c r="O667" s="78">
        <v>42</v>
      </c>
      <c r="P667" s="78">
        <v>43</v>
      </c>
      <c r="Q667" s="78">
        <v>70</v>
      </c>
      <c r="R667" s="53">
        <v>12</v>
      </c>
      <c r="S667" s="49" t="s">
        <v>105</v>
      </c>
      <c r="T667" s="49" t="s">
        <v>786</v>
      </c>
      <c r="U667" s="49" t="s">
        <v>144</v>
      </c>
      <c r="V667" s="49"/>
      <c r="W667" s="79"/>
      <c r="X667" s="79"/>
      <c r="Y667" s="79"/>
      <c r="Z667" s="25"/>
      <c r="AA667" s="25"/>
      <c r="AB667" s="25"/>
    </row>
    <row r="668" spans="1:28" ht="12.75" customHeight="1" x14ac:dyDescent="0.2">
      <c r="A668" s="49">
        <v>40589</v>
      </c>
      <c r="B668" s="46" t="s">
        <v>2277</v>
      </c>
      <c r="C668" s="46" t="s">
        <v>465</v>
      </c>
      <c r="D668" s="46" t="s">
        <v>89</v>
      </c>
      <c r="E668" s="46" t="s">
        <v>90</v>
      </c>
      <c r="F668" s="47">
        <v>40483</v>
      </c>
      <c r="G668" s="48">
        <v>2010</v>
      </c>
      <c r="H668" s="49" t="s">
        <v>809</v>
      </c>
      <c r="I668" s="49" t="str">
        <f t="shared" si="30"/>
        <v>MN</v>
      </c>
      <c r="J668" s="49" t="str">
        <f t="shared" si="31"/>
        <v>MN</v>
      </c>
      <c r="K668" s="49" t="str">
        <f t="shared" si="32"/>
        <v>Midwest</v>
      </c>
      <c r="L668" s="49" t="str">
        <f>INDEX('State '!$A$1:$C$62,MATCH($I668,'State '!$B:$B,0),3)</f>
        <v>Midwest</v>
      </c>
      <c r="M668" s="49" t="str">
        <f>INDEX('State '!$A$1:$C$62,MATCH($J668,'State '!$B:$B,0),3)</f>
        <v>Midwest</v>
      </c>
      <c r="N668" s="49"/>
      <c r="O668" s="78">
        <v>43</v>
      </c>
      <c r="P668" s="78">
        <v>10</v>
      </c>
      <c r="Q668" s="78">
        <v>135</v>
      </c>
      <c r="R668" s="53">
        <v>16</v>
      </c>
      <c r="S668" s="49" t="s">
        <v>92</v>
      </c>
      <c r="T668" s="49" t="s">
        <v>93</v>
      </c>
      <c r="U668" s="49" t="s">
        <v>2278</v>
      </c>
      <c r="V668" s="49"/>
      <c r="W668" s="79"/>
      <c r="X668" s="79"/>
      <c r="Y668" s="79"/>
      <c r="Z668" s="25"/>
      <c r="AA668" s="25"/>
      <c r="AB668" s="25"/>
    </row>
    <row r="669" spans="1:28" ht="12.75" customHeight="1" x14ac:dyDescent="0.2">
      <c r="A669" s="49">
        <v>40388</v>
      </c>
      <c r="B669" s="55" t="s">
        <v>2279</v>
      </c>
      <c r="C669" s="55" t="s">
        <v>1136</v>
      </c>
      <c r="D669" s="55" t="s">
        <v>89</v>
      </c>
      <c r="E669" s="59" t="s">
        <v>90</v>
      </c>
      <c r="F669" s="60">
        <v>40483</v>
      </c>
      <c r="G669" s="82">
        <v>2010</v>
      </c>
      <c r="H669" s="49" t="s">
        <v>2280</v>
      </c>
      <c r="I669" s="49" t="str">
        <f t="shared" si="30"/>
        <v>CO</v>
      </c>
      <c r="J669" s="49" t="str">
        <f t="shared" si="31"/>
        <v>WY</v>
      </c>
      <c r="K669" s="49" t="str">
        <f t="shared" si="32"/>
        <v>Mountain</v>
      </c>
      <c r="L669" s="49" t="str">
        <f>INDEX('State '!$A$1:$C$62,MATCH($I669,'State '!$B:$B,0),3)</f>
        <v>Mountain</v>
      </c>
      <c r="M669" s="49" t="str">
        <f>INDEX('State '!$A$1:$C$62,MATCH($J669,'State '!$B:$B,0),3)</f>
        <v>Mountain</v>
      </c>
      <c r="N669" s="49"/>
      <c r="O669" s="78">
        <v>59.4</v>
      </c>
      <c r="P669" s="53">
        <v>16</v>
      </c>
      <c r="Q669" s="53">
        <v>150</v>
      </c>
      <c r="R669" s="78">
        <v>30</v>
      </c>
      <c r="S669" s="83" t="s">
        <v>92</v>
      </c>
      <c r="T669" s="50" t="s">
        <v>93</v>
      </c>
      <c r="U669" s="57" t="s">
        <v>2281</v>
      </c>
      <c r="V669" s="49"/>
      <c r="W669" s="79"/>
      <c r="X669" s="79"/>
      <c r="Y669" s="79"/>
      <c r="Z669" s="25"/>
      <c r="AA669" s="25"/>
      <c r="AB669" s="25"/>
    </row>
    <row r="670" spans="1:28" ht="12.75" customHeight="1" x14ac:dyDescent="0.2">
      <c r="A670" s="49">
        <v>40619</v>
      </c>
      <c r="B670" s="55" t="s">
        <v>2282</v>
      </c>
      <c r="C670" s="55" t="s">
        <v>871</v>
      </c>
      <c r="D670" s="55" t="s">
        <v>89</v>
      </c>
      <c r="E670" s="46" t="s">
        <v>90</v>
      </c>
      <c r="F670" s="47">
        <v>40492</v>
      </c>
      <c r="G670" s="48">
        <v>2010</v>
      </c>
      <c r="H670" s="49" t="s">
        <v>1512</v>
      </c>
      <c r="I670" s="49" t="str">
        <f t="shared" si="30"/>
        <v>UT</v>
      </c>
      <c r="J670" s="49" t="str">
        <f t="shared" si="31"/>
        <v>WY</v>
      </c>
      <c r="K670" s="49" t="str">
        <f t="shared" si="32"/>
        <v>Mountain</v>
      </c>
      <c r="L670" s="49" t="str">
        <f>INDEX('State '!$A$1:$C$62,MATCH($I670,'State '!$B:$B,0),3)</f>
        <v>Mountain</v>
      </c>
      <c r="M670" s="49" t="str">
        <f>INDEX('State '!$A$1:$C$62,MATCH($J670,'State '!$B:$B,0),3)</f>
        <v>Mountain</v>
      </c>
      <c r="N670" s="49"/>
      <c r="O670" s="78">
        <v>48.6</v>
      </c>
      <c r="P670" s="78"/>
      <c r="Q670" s="53">
        <v>180</v>
      </c>
      <c r="R670" s="53"/>
      <c r="S670" s="49" t="s">
        <v>92</v>
      </c>
      <c r="T670" s="49" t="s">
        <v>93</v>
      </c>
      <c r="U670" s="49" t="s">
        <v>2283</v>
      </c>
      <c r="V670" s="49"/>
      <c r="W670" s="79"/>
      <c r="X670" s="79"/>
      <c r="Y670" s="79"/>
      <c r="Z670" s="25"/>
      <c r="AA670" s="25"/>
      <c r="AB670" s="25"/>
    </row>
    <row r="671" spans="1:28" ht="12.75" customHeight="1" x14ac:dyDescent="0.2">
      <c r="A671" s="49">
        <v>40633</v>
      </c>
      <c r="B671" s="46" t="s">
        <v>2284</v>
      </c>
      <c r="C671" s="46" t="s">
        <v>2285</v>
      </c>
      <c r="D671" s="46" t="s">
        <v>101</v>
      </c>
      <c r="E671" s="46" t="s">
        <v>90</v>
      </c>
      <c r="F671" s="47">
        <v>40497</v>
      </c>
      <c r="G671" s="53">
        <v>2010</v>
      </c>
      <c r="H671" s="49" t="s">
        <v>734</v>
      </c>
      <c r="I671" s="49" t="str">
        <f t="shared" si="30"/>
        <v>FL</v>
      </c>
      <c r="J671" s="49" t="str">
        <f t="shared" si="31"/>
        <v>FL</v>
      </c>
      <c r="K671" s="49" t="str">
        <f t="shared" si="32"/>
        <v>Southeast</v>
      </c>
      <c r="L671" s="49" t="str">
        <f>INDEX('State '!$A$1:$C$62,MATCH($I671,'State '!$B:$B,0),3)</f>
        <v>Southeast</v>
      </c>
      <c r="M671" s="49" t="str">
        <f>INDEX('State '!$A$1:$C$62,MATCH($J671,'State '!$B:$B,0),3)</f>
        <v>Southeast</v>
      </c>
      <c r="N671" s="49"/>
      <c r="O671" s="78">
        <v>75</v>
      </c>
      <c r="P671" s="78">
        <v>50</v>
      </c>
      <c r="Q671" s="78">
        <v>100</v>
      </c>
      <c r="R671" s="53" t="s">
        <v>1430</v>
      </c>
      <c r="S671" s="49" t="s">
        <v>105</v>
      </c>
      <c r="T671" s="49" t="s">
        <v>786</v>
      </c>
      <c r="U671" s="49" t="s">
        <v>144</v>
      </c>
      <c r="V671" s="49"/>
      <c r="W671" s="79"/>
      <c r="X671" s="79"/>
      <c r="Y671" s="79"/>
      <c r="Z671" s="25"/>
      <c r="AA671" s="25"/>
      <c r="AB671" s="25"/>
    </row>
    <row r="672" spans="1:28" ht="12.75" customHeight="1" x14ac:dyDescent="0.2">
      <c r="A672" s="49">
        <v>40589</v>
      </c>
      <c r="B672" s="46" t="s">
        <v>2286</v>
      </c>
      <c r="C672" s="46" t="s">
        <v>783</v>
      </c>
      <c r="D672" s="46" t="s">
        <v>89</v>
      </c>
      <c r="E672" s="46" t="s">
        <v>90</v>
      </c>
      <c r="F672" s="47">
        <v>40500</v>
      </c>
      <c r="G672" s="48">
        <v>2010</v>
      </c>
      <c r="H672" s="49" t="s">
        <v>225</v>
      </c>
      <c r="I672" s="49" t="str">
        <f t="shared" si="30"/>
        <v>CO</v>
      </c>
      <c r="J672" s="49" t="str">
        <f t="shared" si="31"/>
        <v>CO</v>
      </c>
      <c r="K672" s="49" t="str">
        <f t="shared" si="32"/>
        <v>Mountain</v>
      </c>
      <c r="L672" s="49" t="str">
        <f>INDEX('State '!$A$1:$C$62,MATCH($I672,'State '!$B:$B,0),3)</f>
        <v>Mountain</v>
      </c>
      <c r="M672" s="49" t="str">
        <f>INDEX('State '!$A$1:$C$62,MATCH($J672,'State '!$B:$B,0),3)</f>
        <v>Mountain</v>
      </c>
      <c r="N672" s="49"/>
      <c r="O672" s="78">
        <v>132</v>
      </c>
      <c r="P672" s="78">
        <v>118</v>
      </c>
      <c r="Q672" s="78">
        <v>130</v>
      </c>
      <c r="R672" s="53">
        <v>16</v>
      </c>
      <c r="S672" s="49" t="s">
        <v>92</v>
      </c>
      <c r="T672" s="49" t="s">
        <v>93</v>
      </c>
      <c r="U672" s="49" t="s">
        <v>2287</v>
      </c>
      <c r="V672" s="49"/>
      <c r="W672" s="79"/>
      <c r="X672" s="79"/>
      <c r="Y672" s="79"/>
      <c r="Z672" s="25"/>
      <c r="AA672" s="25"/>
      <c r="AB672" s="25"/>
    </row>
    <row r="673" spans="1:28" ht="12.75" customHeight="1" x14ac:dyDescent="0.2">
      <c r="A673" s="49">
        <v>40350</v>
      </c>
      <c r="B673" s="46" t="s">
        <v>2288</v>
      </c>
      <c r="C673" s="46" t="s">
        <v>2289</v>
      </c>
      <c r="D673" s="46" t="s">
        <v>101</v>
      </c>
      <c r="E673" s="46" t="s">
        <v>90</v>
      </c>
      <c r="F673" s="47">
        <v>40513</v>
      </c>
      <c r="G673" s="48">
        <v>2010</v>
      </c>
      <c r="H673" s="49" t="s">
        <v>217</v>
      </c>
      <c r="I673" s="49" t="str">
        <f t="shared" si="30"/>
        <v>TX</v>
      </c>
      <c r="J673" s="49" t="str">
        <f t="shared" si="31"/>
        <v>LA</v>
      </c>
      <c r="K673" s="49" t="str">
        <f t="shared" si="32"/>
        <v>South Central</v>
      </c>
      <c r="L673" s="49" t="str">
        <f>INDEX('State '!$A$1:$C$62,MATCH($I673,'State '!$B:$B,0),3)</f>
        <v>South Central</v>
      </c>
      <c r="M673" s="49" t="str">
        <f>INDEX('State '!$A$1:$C$62,MATCH($J673,'State '!$B:$B,0),3)</f>
        <v>South Central</v>
      </c>
      <c r="N673" s="49"/>
      <c r="O673" s="78">
        <v>1200</v>
      </c>
      <c r="P673" s="78">
        <v>175</v>
      </c>
      <c r="Q673" s="78">
        <v>2000</v>
      </c>
      <c r="R673" s="53">
        <v>42</v>
      </c>
      <c r="S673" s="49" t="s">
        <v>92</v>
      </c>
      <c r="T673" s="49" t="s">
        <v>93</v>
      </c>
      <c r="U673" s="49" t="s">
        <v>2290</v>
      </c>
      <c r="V673" s="49"/>
      <c r="W673" s="79"/>
      <c r="X673" s="79"/>
      <c r="Y673" s="79"/>
      <c r="Z673" s="25"/>
      <c r="AA673" s="25"/>
      <c r="AB673" s="25"/>
    </row>
    <row r="674" spans="1:28" ht="12.75" customHeight="1" x14ac:dyDescent="0.2">
      <c r="A674" s="49">
        <v>40589</v>
      </c>
      <c r="B674" s="46" t="s">
        <v>2291</v>
      </c>
      <c r="C674" s="46" t="s">
        <v>2291</v>
      </c>
      <c r="D674" s="46" t="s">
        <v>101</v>
      </c>
      <c r="E674" s="46" t="s">
        <v>90</v>
      </c>
      <c r="F674" s="47">
        <v>40515</v>
      </c>
      <c r="G674" s="48">
        <v>2010</v>
      </c>
      <c r="H674" s="49" t="s">
        <v>2124</v>
      </c>
      <c r="I674" s="49" t="str">
        <f t="shared" si="30"/>
        <v>AR</v>
      </c>
      <c r="J674" s="49" t="str">
        <f t="shared" si="31"/>
        <v>MS</v>
      </c>
      <c r="K674" s="49" t="str">
        <f t="shared" si="32"/>
        <v>South Central</v>
      </c>
      <c r="L674" s="49" t="str">
        <f>INDEX('State '!$A$1:$C$62,MATCH($I674,'State '!$B:$B,0),3)</f>
        <v>South Central</v>
      </c>
      <c r="M674" s="49" t="str">
        <f>INDEX('State '!$A$1:$C$62,MATCH($J674,'State '!$B:$B,0),3)</f>
        <v>South Central</v>
      </c>
      <c r="N674" s="49"/>
      <c r="O674" s="78">
        <v>1010</v>
      </c>
      <c r="P674" s="78">
        <v>185</v>
      </c>
      <c r="Q674" s="78">
        <v>2000</v>
      </c>
      <c r="R674" s="53">
        <v>42</v>
      </c>
      <c r="S674" s="49" t="s">
        <v>92</v>
      </c>
      <c r="T674" s="49" t="s">
        <v>93</v>
      </c>
      <c r="U674" s="49" t="s">
        <v>2292</v>
      </c>
      <c r="V674" s="49"/>
      <c r="W674" s="79"/>
      <c r="X674" s="79"/>
      <c r="Y674" s="79"/>
      <c r="Z674" s="25"/>
      <c r="AA674" s="25"/>
      <c r="AB674" s="25"/>
    </row>
    <row r="675" spans="1:28" ht="12.75" customHeight="1" x14ac:dyDescent="0.2">
      <c r="A675" s="45">
        <v>40589</v>
      </c>
      <c r="B675" s="46" t="s">
        <v>2293</v>
      </c>
      <c r="C675" s="46" t="s">
        <v>920</v>
      </c>
      <c r="D675" s="46" t="s">
        <v>89</v>
      </c>
      <c r="E675" s="46" t="s">
        <v>90</v>
      </c>
      <c r="F675" s="47">
        <v>40522</v>
      </c>
      <c r="G675" s="53">
        <v>2010</v>
      </c>
      <c r="H675" s="49" t="s">
        <v>244</v>
      </c>
      <c r="I675" s="49" t="str">
        <f t="shared" si="30"/>
        <v>GA</v>
      </c>
      <c r="J675" s="49" t="str">
        <f t="shared" si="31"/>
        <v>GA</v>
      </c>
      <c r="K675" s="49" t="str">
        <f t="shared" si="32"/>
        <v>Southeast</v>
      </c>
      <c r="L675" s="49" t="str">
        <f>INDEX('State '!$A$1:$C$62,MATCH($I675,'State '!$B:$B,0),3)</f>
        <v>Southeast</v>
      </c>
      <c r="M675" s="49" t="str">
        <f>INDEX('State '!$A$1:$C$62,MATCH($J675,'State '!$B:$B,0),3)</f>
        <v>Southeast</v>
      </c>
      <c r="N675" s="49"/>
      <c r="O675" s="78">
        <v>121</v>
      </c>
      <c r="P675" s="78">
        <v>41.1</v>
      </c>
      <c r="Q675" s="78">
        <v>125</v>
      </c>
      <c r="R675" s="53">
        <v>36</v>
      </c>
      <c r="S675" s="49" t="s">
        <v>92</v>
      </c>
      <c r="T675" s="49" t="s">
        <v>93</v>
      </c>
      <c r="U675" s="49" t="s">
        <v>2294</v>
      </c>
      <c r="V675" s="49"/>
      <c r="W675" s="79"/>
      <c r="X675" s="79"/>
      <c r="Y675" s="79"/>
      <c r="Z675" s="25"/>
      <c r="AA675" s="25"/>
      <c r="AB675" s="25"/>
    </row>
    <row r="676" spans="1:28" ht="12.75" customHeight="1" x14ac:dyDescent="0.2">
      <c r="A676" s="49">
        <v>42600</v>
      </c>
      <c r="B676" s="55" t="s">
        <v>2295</v>
      </c>
      <c r="C676" s="55" t="s">
        <v>1159</v>
      </c>
      <c r="D676" s="55" t="s">
        <v>383</v>
      </c>
      <c r="E676" s="59" t="s">
        <v>90</v>
      </c>
      <c r="F676" s="60">
        <v>40437</v>
      </c>
      <c r="G676" s="85">
        <v>2011</v>
      </c>
      <c r="H676" s="49" t="s">
        <v>2296</v>
      </c>
      <c r="I676" s="49" t="str">
        <f t="shared" si="30"/>
        <v>NY</v>
      </c>
      <c r="J676" s="49" t="str">
        <f t="shared" si="31"/>
        <v>ON</v>
      </c>
      <c r="K676" s="49" t="str">
        <f t="shared" si="32"/>
        <v>Northeast, Canada</v>
      </c>
      <c r="L676" s="49" t="str">
        <f>INDEX('State '!$A$1:$C$62,MATCH($I676,'State '!$B:$B,0),3)</f>
        <v>Northeast</v>
      </c>
      <c r="M676" s="49" t="str">
        <f>INDEX('State '!$A$1:$C$62,MATCH($J676,'State '!$B:$B,0),3)</f>
        <v>Canada</v>
      </c>
      <c r="N676" s="49"/>
      <c r="O676" s="78">
        <v>0</v>
      </c>
      <c r="P676" s="53"/>
      <c r="Q676" s="53">
        <v>350</v>
      </c>
      <c r="R676" s="78"/>
      <c r="S676" s="83" t="s">
        <v>92</v>
      </c>
      <c r="T676" s="50" t="s">
        <v>93</v>
      </c>
      <c r="U676" s="57" t="s">
        <v>2297</v>
      </c>
      <c r="V676" s="49"/>
      <c r="W676" s="79"/>
      <c r="X676" s="79"/>
      <c r="Y676" s="79"/>
      <c r="Z676" s="25"/>
      <c r="AA676" s="25"/>
      <c r="AB676" s="25"/>
    </row>
    <row r="677" spans="1:28" ht="12.75" customHeight="1" x14ac:dyDescent="0.2">
      <c r="A677" s="49">
        <v>40588</v>
      </c>
      <c r="B677" s="46" t="s">
        <v>2298</v>
      </c>
      <c r="C677" s="46" t="s">
        <v>2299</v>
      </c>
      <c r="D677" s="46" t="s">
        <v>101</v>
      </c>
      <c r="E677" s="46" t="s">
        <v>90</v>
      </c>
      <c r="F677" s="47">
        <v>40557</v>
      </c>
      <c r="G677" s="48">
        <v>2011</v>
      </c>
      <c r="H677" s="49" t="s">
        <v>1550</v>
      </c>
      <c r="I677" s="49" t="str">
        <f t="shared" si="30"/>
        <v>WY</v>
      </c>
      <c r="J677" s="49" t="str">
        <f t="shared" si="31"/>
        <v>ND</v>
      </c>
      <c r="K677" s="49" t="str">
        <f t="shared" si="32"/>
        <v>Mountain</v>
      </c>
      <c r="L677" s="49" t="str">
        <f>INDEX('State '!$A$1:$C$62,MATCH($I677,'State '!$B:$B,0),3)</f>
        <v>Mountain</v>
      </c>
      <c r="M677" s="49" t="str">
        <f>INDEX('State '!$A$1:$C$62,MATCH($J677,'State '!$B:$B,0),3)</f>
        <v>Mountain</v>
      </c>
      <c r="N677" s="49"/>
      <c r="O677" s="78">
        <v>609.6</v>
      </c>
      <c r="P677" s="78">
        <v>302</v>
      </c>
      <c r="Q677" s="78">
        <v>477</v>
      </c>
      <c r="R677" s="53">
        <v>30</v>
      </c>
      <c r="S677" s="49" t="s">
        <v>92</v>
      </c>
      <c r="T677" s="49" t="s">
        <v>93</v>
      </c>
      <c r="U677" s="49" t="s">
        <v>2300</v>
      </c>
      <c r="V677" s="49"/>
      <c r="W677" s="79"/>
      <c r="X677" s="79"/>
      <c r="Y677" s="79"/>
      <c r="Z677" s="25"/>
      <c r="AA677" s="25"/>
      <c r="AB677" s="25"/>
    </row>
    <row r="678" spans="1:28" ht="12.75" customHeight="1" x14ac:dyDescent="0.2">
      <c r="A678" s="49">
        <v>40619</v>
      </c>
      <c r="B678" s="55" t="s">
        <v>2301</v>
      </c>
      <c r="C678" s="55" t="s">
        <v>1797</v>
      </c>
      <c r="D678" s="55" t="s">
        <v>89</v>
      </c>
      <c r="E678" s="59" t="s">
        <v>90</v>
      </c>
      <c r="F678" s="60">
        <v>40576</v>
      </c>
      <c r="G678" s="85">
        <v>2011</v>
      </c>
      <c r="H678" s="49" t="s">
        <v>443</v>
      </c>
      <c r="I678" s="49" t="str">
        <f t="shared" si="30"/>
        <v>WY</v>
      </c>
      <c r="J678" s="49" t="str">
        <f t="shared" si="31"/>
        <v>WY</v>
      </c>
      <c r="K678" s="49" t="str">
        <f t="shared" si="32"/>
        <v>Mountain</v>
      </c>
      <c r="L678" s="49" t="str">
        <f>INDEX('State '!$A$1:$C$62,MATCH($I678,'State '!$B:$B,0),3)</f>
        <v>Mountain</v>
      </c>
      <c r="M678" s="49" t="str">
        <f>INDEX('State '!$A$1:$C$62,MATCH($J678,'State '!$B:$B,0),3)</f>
        <v>Mountain</v>
      </c>
      <c r="N678" s="49"/>
      <c r="O678" s="78">
        <v>94</v>
      </c>
      <c r="P678" s="53">
        <v>43.3</v>
      </c>
      <c r="Q678" s="53">
        <v>800</v>
      </c>
      <c r="R678" s="78">
        <v>36</v>
      </c>
      <c r="S678" s="83" t="s">
        <v>92</v>
      </c>
      <c r="T678" s="50" t="s">
        <v>93</v>
      </c>
      <c r="U678" s="57" t="s">
        <v>2302</v>
      </c>
      <c r="V678" s="49"/>
      <c r="W678" s="79"/>
      <c r="X678" s="79"/>
      <c r="Y678" s="79"/>
      <c r="Z678" s="25"/>
      <c r="AA678" s="25"/>
      <c r="AB678" s="25"/>
    </row>
    <row r="679" spans="1:28" ht="12.75" customHeight="1" x14ac:dyDescent="0.2">
      <c r="A679" s="49">
        <v>40585</v>
      </c>
      <c r="B679" s="55" t="s">
        <v>2303</v>
      </c>
      <c r="C679" s="55" t="s">
        <v>1064</v>
      </c>
      <c r="D679" s="55" t="s">
        <v>89</v>
      </c>
      <c r="E679" s="59" t="s">
        <v>90</v>
      </c>
      <c r="F679" s="60">
        <v>40588</v>
      </c>
      <c r="G679" s="85">
        <v>2011</v>
      </c>
      <c r="H679" s="49" t="s">
        <v>1061</v>
      </c>
      <c r="I679" s="49" t="str">
        <f t="shared" si="30"/>
        <v>AL</v>
      </c>
      <c r="J679" s="49" t="str">
        <f t="shared" si="31"/>
        <v>FL</v>
      </c>
      <c r="K679" s="49" t="str">
        <f t="shared" si="32"/>
        <v>South Central, Southeast</v>
      </c>
      <c r="L679" s="49" t="str">
        <f>INDEX('State '!$A$1:$C$62,MATCH($I679,'State '!$B:$B,0),3)</f>
        <v>South Central</v>
      </c>
      <c r="M679" s="49" t="str">
        <f>INDEX('State '!$A$1:$C$62,MATCH($J679,'State '!$B:$B,0),3)</f>
        <v>Southeast</v>
      </c>
      <c r="N679" s="49"/>
      <c r="O679" s="78">
        <v>2455</v>
      </c>
      <c r="P679" s="53">
        <v>483</v>
      </c>
      <c r="Q679" s="53">
        <v>820</v>
      </c>
      <c r="R679" s="78" t="s">
        <v>2304</v>
      </c>
      <c r="S679" s="83" t="s">
        <v>92</v>
      </c>
      <c r="T679" s="50" t="s">
        <v>93</v>
      </c>
      <c r="U679" s="57" t="s">
        <v>2305</v>
      </c>
      <c r="V679" s="49"/>
      <c r="W679" s="79"/>
      <c r="X679" s="79"/>
      <c r="Y679" s="79"/>
      <c r="Z679" s="25"/>
      <c r="AA679" s="25"/>
      <c r="AB679" s="25"/>
    </row>
    <row r="680" spans="1:28" ht="12.75" customHeight="1" x14ac:dyDescent="0.2">
      <c r="A680" s="49">
        <v>40597</v>
      </c>
      <c r="B680" s="55" t="s">
        <v>2306</v>
      </c>
      <c r="C680" s="55" t="s">
        <v>2167</v>
      </c>
      <c r="D680" s="55" t="s">
        <v>101</v>
      </c>
      <c r="E680" s="59" t="s">
        <v>90</v>
      </c>
      <c r="F680" s="60">
        <v>40591</v>
      </c>
      <c r="G680" s="85">
        <v>2011</v>
      </c>
      <c r="H680" s="49" t="s">
        <v>121</v>
      </c>
      <c r="I680" s="49" t="str">
        <f t="shared" si="30"/>
        <v>TX</v>
      </c>
      <c r="J680" s="49" t="str">
        <f t="shared" si="31"/>
        <v>TX</v>
      </c>
      <c r="K680" s="49" t="str">
        <f t="shared" si="32"/>
        <v>South Central</v>
      </c>
      <c r="L680" s="49" t="str">
        <f>INDEX('State '!$A$1:$C$62,MATCH($I680,'State '!$B:$B,0),3)</f>
        <v>South Central</v>
      </c>
      <c r="M680" s="49" t="str">
        <f>INDEX('State '!$A$1:$C$62,MATCH($J680,'State '!$B:$B,0),3)</f>
        <v>South Central</v>
      </c>
      <c r="N680" s="49"/>
      <c r="O680" s="78">
        <v>0</v>
      </c>
      <c r="P680" s="53">
        <v>83</v>
      </c>
      <c r="Q680" s="53">
        <v>300</v>
      </c>
      <c r="R680" s="78">
        <v>20</v>
      </c>
      <c r="S680" s="83" t="s">
        <v>105</v>
      </c>
      <c r="T680" s="50" t="s">
        <v>786</v>
      </c>
      <c r="U680" s="57" t="s">
        <v>144</v>
      </c>
      <c r="V680" s="49"/>
      <c r="W680" s="79"/>
      <c r="X680" s="79"/>
      <c r="Y680" s="79"/>
      <c r="Z680" s="25"/>
      <c r="AA680" s="25"/>
      <c r="AB680" s="25"/>
    </row>
    <row r="681" spans="1:28" ht="12.75" customHeight="1" x14ac:dyDescent="0.2">
      <c r="A681" s="49">
        <v>40597</v>
      </c>
      <c r="B681" s="46" t="s">
        <v>2307</v>
      </c>
      <c r="C681" s="46" t="s">
        <v>2167</v>
      </c>
      <c r="D681" s="46" t="s">
        <v>101</v>
      </c>
      <c r="E681" s="46" t="s">
        <v>90</v>
      </c>
      <c r="F681" s="47">
        <v>40591</v>
      </c>
      <c r="G681" s="48">
        <v>2011</v>
      </c>
      <c r="H681" s="49" t="s">
        <v>121</v>
      </c>
      <c r="I681" s="49" t="str">
        <f t="shared" si="30"/>
        <v>TX</v>
      </c>
      <c r="J681" s="49" t="str">
        <f t="shared" si="31"/>
        <v>TX</v>
      </c>
      <c r="K681" s="49" t="str">
        <f t="shared" si="32"/>
        <v>South Central</v>
      </c>
      <c r="L681" s="49" t="str">
        <f>INDEX('State '!$A$1:$C$62,MATCH($I681,'State '!$B:$B,0),3)</f>
        <v>South Central</v>
      </c>
      <c r="M681" s="49" t="str">
        <f>INDEX('State '!$A$1:$C$62,MATCH($J681,'State '!$B:$B,0),3)</f>
        <v>South Central</v>
      </c>
      <c r="N681" s="49"/>
      <c r="O681" s="78">
        <v>0</v>
      </c>
      <c r="P681" s="78">
        <v>50</v>
      </c>
      <c r="Q681" s="78">
        <v>400</v>
      </c>
      <c r="R681" s="53">
        <v>24</v>
      </c>
      <c r="S681" s="49" t="s">
        <v>105</v>
      </c>
      <c r="T681" s="49" t="s">
        <v>786</v>
      </c>
      <c r="U681" s="49" t="s">
        <v>144</v>
      </c>
      <c r="V681" s="49"/>
      <c r="W681" s="79"/>
      <c r="X681" s="79"/>
      <c r="Y681" s="79"/>
      <c r="Z681" s="25"/>
      <c r="AA681" s="25"/>
      <c r="AB681" s="25"/>
    </row>
    <row r="682" spans="1:28" ht="12.75" customHeight="1" x14ac:dyDescent="0.2">
      <c r="A682" s="49">
        <v>40683</v>
      </c>
      <c r="B682" s="55" t="s">
        <v>2308</v>
      </c>
      <c r="C682" s="55" t="s">
        <v>2308</v>
      </c>
      <c r="D682" s="55" t="s">
        <v>161</v>
      </c>
      <c r="E682" s="59" t="s">
        <v>90</v>
      </c>
      <c r="F682" s="60">
        <v>40612</v>
      </c>
      <c r="G682" s="85">
        <v>2011</v>
      </c>
      <c r="H682" s="49" t="s">
        <v>217</v>
      </c>
      <c r="I682" s="49" t="str">
        <f t="shared" si="30"/>
        <v>TX</v>
      </c>
      <c r="J682" s="49" t="str">
        <f t="shared" si="31"/>
        <v>LA</v>
      </c>
      <c r="K682" s="49" t="str">
        <f t="shared" si="32"/>
        <v>South Central</v>
      </c>
      <c r="L682" s="49" t="str">
        <f>INDEX('State '!$A$1:$C$62,MATCH($I682,'State '!$B:$B,0),3)</f>
        <v>South Central</v>
      </c>
      <c r="M682" s="49" t="str">
        <f>INDEX('State '!$A$1:$C$62,MATCH($J682,'State '!$B:$B,0),3)</f>
        <v>South Central</v>
      </c>
      <c r="N682" s="49"/>
      <c r="O682" s="78"/>
      <c r="P682" s="53">
        <v>69</v>
      </c>
      <c r="Q682" s="53">
        <v>2500</v>
      </c>
      <c r="R682" s="78">
        <v>42</v>
      </c>
      <c r="S682" s="83" t="s">
        <v>92</v>
      </c>
      <c r="T682" s="50" t="s">
        <v>93</v>
      </c>
      <c r="U682" s="57" t="s">
        <v>2309</v>
      </c>
      <c r="V682" s="49" t="s">
        <v>95</v>
      </c>
      <c r="W682" s="79"/>
      <c r="X682" s="79"/>
      <c r="Y682" s="79"/>
      <c r="Z682" s="25"/>
      <c r="AA682" s="25"/>
      <c r="AB682" s="25"/>
    </row>
    <row r="683" spans="1:28" ht="12.75" customHeight="1" x14ac:dyDescent="0.2">
      <c r="A683" s="49">
        <v>41106</v>
      </c>
      <c r="B683" s="46" t="s">
        <v>2310</v>
      </c>
      <c r="C683" s="46" t="s">
        <v>2311</v>
      </c>
      <c r="D683" s="46" t="s">
        <v>89</v>
      </c>
      <c r="E683" s="46" t="s">
        <v>90</v>
      </c>
      <c r="F683" s="47">
        <v>40634</v>
      </c>
      <c r="G683" s="48">
        <v>2011</v>
      </c>
      <c r="H683" s="49" t="s">
        <v>2024</v>
      </c>
      <c r="I683" s="49" t="str">
        <f t="shared" si="30"/>
        <v>NE</v>
      </c>
      <c r="J683" s="49" t="str">
        <f t="shared" si="31"/>
        <v>NE</v>
      </c>
      <c r="K683" s="49" t="str">
        <f t="shared" si="32"/>
        <v>Mountain</v>
      </c>
      <c r="L683" s="49" t="str">
        <f>INDEX('State '!$A$1:$C$62,MATCH($I683,'State '!$B:$B,0),3)</f>
        <v>Mountain</v>
      </c>
      <c r="M683" s="49" t="str">
        <f>INDEX('State '!$A$1:$C$62,MATCH($J683,'State '!$B:$B,0),3)</f>
        <v>Mountain</v>
      </c>
      <c r="N683" s="49"/>
      <c r="O683" s="78"/>
      <c r="P683" s="78">
        <v>11</v>
      </c>
      <c r="Q683" s="78"/>
      <c r="R683" s="53">
        <v>20</v>
      </c>
      <c r="S683" s="49" t="s">
        <v>92</v>
      </c>
      <c r="T683" s="49" t="s">
        <v>93</v>
      </c>
      <c r="U683" s="49" t="s">
        <v>2312</v>
      </c>
      <c r="V683" s="49"/>
      <c r="W683" s="79"/>
      <c r="X683" s="79"/>
      <c r="Y683" s="79"/>
      <c r="Z683" s="25"/>
      <c r="AA683" s="25"/>
      <c r="AB683" s="25"/>
    </row>
    <row r="684" spans="1:28" ht="12.75" customHeight="1" x14ac:dyDescent="0.2">
      <c r="A684" s="49">
        <v>40828</v>
      </c>
      <c r="B684" s="55" t="s">
        <v>2313</v>
      </c>
      <c r="C684" s="55" t="s">
        <v>1371</v>
      </c>
      <c r="D684" s="55" t="s">
        <v>161</v>
      </c>
      <c r="E684" s="59" t="s">
        <v>90</v>
      </c>
      <c r="F684" s="60">
        <v>40634</v>
      </c>
      <c r="G684" s="85">
        <v>2011</v>
      </c>
      <c r="H684" s="49" t="s">
        <v>734</v>
      </c>
      <c r="I684" s="49" t="str">
        <f t="shared" si="30"/>
        <v>FL</v>
      </c>
      <c r="J684" s="49" t="str">
        <f t="shared" si="31"/>
        <v>FL</v>
      </c>
      <c r="K684" s="49" t="str">
        <f t="shared" si="32"/>
        <v>Southeast</v>
      </c>
      <c r="L684" s="49" t="str">
        <f>INDEX('State '!$A$1:$C$62,MATCH($I684,'State '!$B:$B,0),3)</f>
        <v>Southeast</v>
      </c>
      <c r="M684" s="49" t="str">
        <f>INDEX('State '!$A$1:$C$62,MATCH($J684,'State '!$B:$B,0),3)</f>
        <v>Southeast</v>
      </c>
      <c r="N684" s="49"/>
      <c r="O684" s="78">
        <v>50.8</v>
      </c>
      <c r="P684" s="53"/>
      <c r="Q684" s="53">
        <v>35</v>
      </c>
      <c r="R684" s="78"/>
      <c r="S684" s="83" t="s">
        <v>92</v>
      </c>
      <c r="T684" s="50" t="s">
        <v>93</v>
      </c>
      <c r="U684" s="57" t="s">
        <v>2314</v>
      </c>
      <c r="V684" s="49"/>
      <c r="W684" s="79"/>
      <c r="X684" s="79"/>
      <c r="Y684" s="79"/>
      <c r="Z684" s="25"/>
      <c r="AA684" s="25"/>
      <c r="AB684" s="25"/>
    </row>
    <row r="685" spans="1:28" ht="12.75" customHeight="1" x14ac:dyDescent="0.2">
      <c r="A685" s="49">
        <v>40609</v>
      </c>
      <c r="B685" s="55" t="s">
        <v>2315</v>
      </c>
      <c r="C685" s="55" t="s">
        <v>2316</v>
      </c>
      <c r="D685" s="55" t="s">
        <v>101</v>
      </c>
      <c r="E685" s="59" t="s">
        <v>90</v>
      </c>
      <c r="F685" s="60">
        <v>40640</v>
      </c>
      <c r="G685" s="85">
        <v>2011</v>
      </c>
      <c r="H685" s="49" t="s">
        <v>103</v>
      </c>
      <c r="I685" s="49" t="str">
        <f t="shared" si="30"/>
        <v>AK</v>
      </c>
      <c r="J685" s="49" t="str">
        <f t="shared" si="31"/>
        <v>AK</v>
      </c>
      <c r="K685" s="49" t="str">
        <f t="shared" si="32"/>
        <v>Pacific</v>
      </c>
      <c r="L685" s="49" t="str">
        <f>INDEX('State '!$A$1:$C$62,MATCH($I685,'State '!$B:$B,0),3)</f>
        <v>Pacific</v>
      </c>
      <c r="M685" s="49" t="str">
        <f>INDEX('State '!$A$1:$C$62,MATCH($J685,'State '!$B:$B,0),3)</f>
        <v>Pacific</v>
      </c>
      <c r="N685" s="49"/>
      <c r="O685" s="78"/>
      <c r="P685" s="53">
        <v>7.4</v>
      </c>
      <c r="Q685" s="53">
        <v>48.685000000000002</v>
      </c>
      <c r="R685" s="78"/>
      <c r="S685" s="83" t="s">
        <v>105</v>
      </c>
      <c r="T685" s="50" t="s">
        <v>786</v>
      </c>
      <c r="U685" s="57" t="s">
        <v>144</v>
      </c>
      <c r="V685" s="49"/>
      <c r="W685" s="79"/>
      <c r="X685" s="79"/>
      <c r="Y685" s="79"/>
      <c r="Z685" s="25"/>
      <c r="AA685" s="25"/>
      <c r="AB685" s="25"/>
    </row>
    <row r="686" spans="1:28" ht="12.75" customHeight="1" x14ac:dyDescent="0.2">
      <c r="A686" s="49">
        <v>40373</v>
      </c>
      <c r="B686" s="46" t="s">
        <v>2317</v>
      </c>
      <c r="C686" s="46" t="s">
        <v>553</v>
      </c>
      <c r="D686" s="46" t="s">
        <v>89</v>
      </c>
      <c r="E686" s="46" t="s">
        <v>90</v>
      </c>
      <c r="F686" s="47">
        <v>40660</v>
      </c>
      <c r="G686" s="53">
        <v>2011</v>
      </c>
      <c r="H686" s="49" t="s">
        <v>2318</v>
      </c>
      <c r="I686" s="49" t="str">
        <f t="shared" si="30"/>
        <v>AL</v>
      </c>
      <c r="J686" s="49" t="str">
        <f t="shared" si="31"/>
        <v>NC</v>
      </c>
      <c r="K686" s="49" t="str">
        <f t="shared" si="32"/>
        <v>South Central, Southeast</v>
      </c>
      <c r="L686" s="49" t="str">
        <f>INDEX('State '!$A$1:$C$62,MATCH($I686,'State '!$B:$B,0),3)</f>
        <v>South Central</v>
      </c>
      <c r="M686" s="49" t="str">
        <f>INDEX('State '!$A$1:$C$62,MATCH($J686,'State '!$B:$B,0),3)</f>
        <v>Southeast</v>
      </c>
      <c r="N686" s="49"/>
      <c r="O686" s="78">
        <v>148</v>
      </c>
      <c r="P686" s="78">
        <v>22</v>
      </c>
      <c r="Q686" s="78">
        <v>218.5</v>
      </c>
      <c r="R686" s="53">
        <v>42</v>
      </c>
      <c r="S686" s="49" t="s">
        <v>92</v>
      </c>
      <c r="T686" s="49" t="s">
        <v>93</v>
      </c>
      <c r="U686" s="49" t="s">
        <v>2241</v>
      </c>
      <c r="V686" s="49"/>
      <c r="W686" s="79"/>
      <c r="X686" s="79"/>
      <c r="Y686" s="79"/>
      <c r="Z686" s="25"/>
      <c r="AA686" s="25"/>
      <c r="AB686" s="25"/>
    </row>
    <row r="687" spans="1:28" ht="12.75" customHeight="1" x14ac:dyDescent="0.2">
      <c r="A687" s="49">
        <v>40924</v>
      </c>
      <c r="B687" s="46" t="s">
        <v>2319</v>
      </c>
      <c r="C687" s="46" t="s">
        <v>950</v>
      </c>
      <c r="D687" s="46" t="s">
        <v>89</v>
      </c>
      <c r="E687" s="46" t="s">
        <v>90</v>
      </c>
      <c r="F687" s="47">
        <v>40663</v>
      </c>
      <c r="G687" s="48">
        <v>2011</v>
      </c>
      <c r="H687" s="49" t="s">
        <v>349</v>
      </c>
      <c r="I687" s="49" t="str">
        <f t="shared" si="30"/>
        <v>AL</v>
      </c>
      <c r="J687" s="49" t="str">
        <f t="shared" si="31"/>
        <v>AL</v>
      </c>
      <c r="K687" s="49" t="str">
        <f t="shared" si="32"/>
        <v>South Central</v>
      </c>
      <c r="L687" s="49" t="str">
        <f>INDEX('State '!$A$1:$C$62,MATCH($I687,'State '!$B:$B,0),3)</f>
        <v>South Central</v>
      </c>
      <c r="M687" s="49" t="str">
        <f>INDEX('State '!$A$1:$C$62,MATCH($J687,'State '!$B:$B,0),3)</f>
        <v>South Central</v>
      </c>
      <c r="N687" s="49"/>
      <c r="O687" s="78"/>
      <c r="P687" s="78"/>
      <c r="Q687" s="78">
        <v>54</v>
      </c>
      <c r="R687" s="53"/>
      <c r="S687" s="49" t="s">
        <v>92</v>
      </c>
      <c r="T687" s="49" t="s">
        <v>93</v>
      </c>
      <c r="U687" s="49" t="s">
        <v>2320</v>
      </c>
      <c r="V687" s="49"/>
      <c r="W687" s="79"/>
      <c r="X687" s="79"/>
      <c r="Y687" s="79"/>
      <c r="Z687" s="25"/>
      <c r="AA687" s="25"/>
      <c r="AB687" s="25"/>
    </row>
    <row r="688" spans="1:28" ht="12.75" customHeight="1" x14ac:dyDescent="0.2">
      <c r="A688" s="49">
        <v>40388</v>
      </c>
      <c r="B688" s="46" t="s">
        <v>2321</v>
      </c>
      <c r="C688" s="46" t="s">
        <v>553</v>
      </c>
      <c r="D688" s="46" t="s">
        <v>89</v>
      </c>
      <c r="E688" s="46" t="s">
        <v>90</v>
      </c>
      <c r="F688" s="47">
        <v>40664</v>
      </c>
      <c r="G688" s="48">
        <v>2011</v>
      </c>
      <c r="H688" s="49" t="s">
        <v>349</v>
      </c>
      <c r="I688" s="49" t="str">
        <f t="shared" si="30"/>
        <v>AL</v>
      </c>
      <c r="J688" s="49" t="str">
        <f t="shared" si="31"/>
        <v>AL</v>
      </c>
      <c r="K688" s="49" t="str">
        <f t="shared" si="32"/>
        <v>South Central</v>
      </c>
      <c r="L688" s="49" t="str">
        <f>INDEX('State '!$A$1:$C$62,MATCH($I688,'State '!$B:$B,0),3)</f>
        <v>South Central</v>
      </c>
      <c r="M688" s="49" t="str">
        <f>INDEX('State '!$A$1:$C$62,MATCH($J688,'State '!$B:$B,0),3)</f>
        <v>South Central</v>
      </c>
      <c r="N688" s="49"/>
      <c r="O688" s="78">
        <v>36</v>
      </c>
      <c r="P688" s="78"/>
      <c r="Q688" s="78">
        <v>380</v>
      </c>
      <c r="R688" s="53"/>
      <c r="S688" s="49" t="s">
        <v>92</v>
      </c>
      <c r="T688" s="49" t="s">
        <v>93</v>
      </c>
      <c r="U688" s="49" t="s">
        <v>2322</v>
      </c>
      <c r="V688" s="49"/>
      <c r="W688" s="79"/>
      <c r="X688" s="79"/>
      <c r="Y688" s="79"/>
      <c r="Z688" s="25"/>
      <c r="AA688" s="25"/>
      <c r="AB688" s="25"/>
    </row>
    <row r="689" spans="1:28" ht="12.75" customHeight="1" x14ac:dyDescent="0.2">
      <c r="A689" s="49">
        <v>40388</v>
      </c>
      <c r="B689" s="55" t="s">
        <v>2323</v>
      </c>
      <c r="C689" s="55" t="s">
        <v>1995</v>
      </c>
      <c r="D689" s="55" t="s">
        <v>89</v>
      </c>
      <c r="E689" s="59" t="s">
        <v>90</v>
      </c>
      <c r="F689" s="60">
        <v>40695</v>
      </c>
      <c r="G689" s="85">
        <v>2011</v>
      </c>
      <c r="H689" s="49" t="s">
        <v>545</v>
      </c>
      <c r="I689" s="49" t="str">
        <f t="shared" si="30"/>
        <v>LA</v>
      </c>
      <c r="J689" s="49" t="str">
        <f t="shared" si="31"/>
        <v>MS</v>
      </c>
      <c r="K689" s="49" t="str">
        <f t="shared" si="32"/>
        <v>South Central</v>
      </c>
      <c r="L689" s="49" t="str">
        <f>INDEX('State '!$A$1:$C$62,MATCH($I689,'State '!$B:$B,0),3)</f>
        <v>South Central</v>
      </c>
      <c r="M689" s="49" t="str">
        <f>INDEX('State '!$A$1:$C$62,MATCH($J689,'State '!$B:$B,0),3)</f>
        <v>South Central</v>
      </c>
      <c r="N689" s="49"/>
      <c r="O689" s="78">
        <v>69</v>
      </c>
      <c r="P689" s="53"/>
      <c r="Q689" s="53">
        <v>360</v>
      </c>
      <c r="R689" s="53" t="s">
        <v>2324</v>
      </c>
      <c r="S689" s="83" t="s">
        <v>92</v>
      </c>
      <c r="T689" s="50" t="s">
        <v>93</v>
      </c>
      <c r="U689" s="57" t="s">
        <v>2325</v>
      </c>
      <c r="V689" s="49"/>
      <c r="W689" s="79"/>
      <c r="X689" s="79"/>
      <c r="Y689" s="79"/>
      <c r="Z689" s="25"/>
      <c r="AA689" s="25"/>
      <c r="AB689" s="25"/>
    </row>
    <row r="690" spans="1:28" ht="12.75" customHeight="1" x14ac:dyDescent="0.2">
      <c r="A690" s="49">
        <v>40589</v>
      </c>
      <c r="B690" s="55" t="s">
        <v>2326</v>
      </c>
      <c r="C690" s="55" t="s">
        <v>920</v>
      </c>
      <c r="D690" s="55" t="s">
        <v>89</v>
      </c>
      <c r="E690" s="59" t="s">
        <v>90</v>
      </c>
      <c r="F690" s="60">
        <v>40695</v>
      </c>
      <c r="G690" s="82">
        <v>2011</v>
      </c>
      <c r="H690" s="49" t="s">
        <v>378</v>
      </c>
      <c r="I690" s="49" t="str">
        <f t="shared" si="30"/>
        <v>MS</v>
      </c>
      <c r="J690" s="49" t="str">
        <f t="shared" si="31"/>
        <v>MS</v>
      </c>
      <c r="K690" s="49" t="str">
        <f t="shared" si="32"/>
        <v>South Central</v>
      </c>
      <c r="L690" s="49" t="str">
        <f>INDEX('State '!$A$1:$C$62,MATCH($I690,'State '!$B:$B,0),3)</f>
        <v>South Central</v>
      </c>
      <c r="M690" s="49" t="str">
        <f>INDEX('State '!$A$1:$C$62,MATCH($J690,'State '!$B:$B,0),3)</f>
        <v>South Central</v>
      </c>
      <c r="N690" s="49"/>
      <c r="O690" s="78">
        <v>108</v>
      </c>
      <c r="P690" s="53">
        <v>19.7</v>
      </c>
      <c r="Q690" s="53">
        <v>125</v>
      </c>
      <c r="R690" s="78">
        <v>36</v>
      </c>
      <c r="S690" s="83" t="s">
        <v>92</v>
      </c>
      <c r="T690" s="50" t="s">
        <v>93</v>
      </c>
      <c r="U690" s="57" t="s">
        <v>2294</v>
      </c>
      <c r="V690" s="49"/>
      <c r="W690" s="79"/>
      <c r="X690" s="79"/>
      <c r="Y690" s="79"/>
      <c r="Z690" s="25"/>
      <c r="AA690" s="25"/>
      <c r="AB690" s="25"/>
    </row>
    <row r="691" spans="1:28" ht="12.75" customHeight="1" x14ac:dyDescent="0.2">
      <c r="A691" s="49">
        <v>40588</v>
      </c>
      <c r="B691" s="55" t="s">
        <v>2327</v>
      </c>
      <c r="C691" s="55" t="s">
        <v>124</v>
      </c>
      <c r="D691" s="55" t="s">
        <v>161</v>
      </c>
      <c r="E691" s="59" t="s">
        <v>90</v>
      </c>
      <c r="F691" s="60">
        <v>40709</v>
      </c>
      <c r="G691" s="85">
        <v>2011</v>
      </c>
      <c r="H691" s="49" t="s">
        <v>673</v>
      </c>
      <c r="I691" s="49" t="str">
        <f t="shared" si="30"/>
        <v>TX</v>
      </c>
      <c r="J691" s="49" t="str">
        <f t="shared" si="31"/>
        <v>AR</v>
      </c>
      <c r="K691" s="49" t="str">
        <f t="shared" si="32"/>
        <v>South Central</v>
      </c>
      <c r="L691" s="49" t="str">
        <f>INDEX('State '!$A$1:$C$62,MATCH($I691,'State '!$B:$B,0),3)</f>
        <v>South Central</v>
      </c>
      <c r="M691" s="49" t="str">
        <f>INDEX('State '!$A$1:$C$62,MATCH($J691,'State '!$B:$B,0),3)</f>
        <v>South Central</v>
      </c>
      <c r="N691" s="49"/>
      <c r="O691" s="78">
        <v>38.124000000000002</v>
      </c>
      <c r="P691" s="53">
        <v>8.4</v>
      </c>
      <c r="Q691" s="53">
        <v>112</v>
      </c>
      <c r="R691" s="78">
        <v>16</v>
      </c>
      <c r="S691" s="83" t="s">
        <v>92</v>
      </c>
      <c r="T691" s="50" t="s">
        <v>93</v>
      </c>
      <c r="U691" s="57" t="s">
        <v>2328</v>
      </c>
      <c r="V691" s="49"/>
      <c r="W691" s="79"/>
      <c r="X691" s="79"/>
      <c r="Y691" s="79"/>
      <c r="Z691" s="25"/>
      <c r="AA691" s="25"/>
      <c r="AB691" s="25"/>
    </row>
    <row r="692" spans="1:28" ht="12.75" customHeight="1" x14ac:dyDescent="0.2">
      <c r="A692" s="49">
        <v>40350</v>
      </c>
      <c r="B692" s="46" t="s">
        <v>2329</v>
      </c>
      <c r="C692" s="46" t="s">
        <v>2289</v>
      </c>
      <c r="D692" s="46" t="s">
        <v>89</v>
      </c>
      <c r="E692" s="46" t="s">
        <v>90</v>
      </c>
      <c r="F692" s="47">
        <v>40743</v>
      </c>
      <c r="G692" s="48">
        <v>2011</v>
      </c>
      <c r="H692" s="49" t="s">
        <v>170</v>
      </c>
      <c r="I692" s="49" t="str">
        <f t="shared" si="30"/>
        <v>LA</v>
      </c>
      <c r="J692" s="49" t="str">
        <f t="shared" si="31"/>
        <v>LA</v>
      </c>
      <c r="K692" s="49" t="str">
        <f t="shared" si="32"/>
        <v>South Central</v>
      </c>
      <c r="L692" s="49" t="str">
        <f>INDEX('State '!$A$1:$C$62,MATCH($I692,'State '!$B:$B,0),3)</f>
        <v>South Central</v>
      </c>
      <c r="M692" s="49" t="str">
        <f>INDEX('State '!$A$1:$C$62,MATCH($J692,'State '!$B:$B,0),3)</f>
        <v>South Central</v>
      </c>
      <c r="N692" s="49"/>
      <c r="O692" s="78">
        <v>193</v>
      </c>
      <c r="P692" s="78">
        <v>20.5</v>
      </c>
      <c r="Q692" s="78">
        <v>400</v>
      </c>
      <c r="R692" s="53">
        <v>42</v>
      </c>
      <c r="S692" s="49" t="s">
        <v>92</v>
      </c>
      <c r="T692" s="49" t="s">
        <v>93</v>
      </c>
      <c r="U692" s="49" t="s">
        <v>2330</v>
      </c>
      <c r="V692" s="49"/>
      <c r="W692" s="79"/>
      <c r="X692" s="79"/>
      <c r="Y692" s="79"/>
      <c r="Z692" s="25"/>
      <c r="AA692" s="25"/>
      <c r="AB692" s="25"/>
    </row>
    <row r="693" spans="1:28" ht="12.75" customHeight="1" x14ac:dyDescent="0.2">
      <c r="A693" s="49">
        <v>40585</v>
      </c>
      <c r="B693" s="55" t="s">
        <v>2331</v>
      </c>
      <c r="C693" s="55" t="s">
        <v>2332</v>
      </c>
      <c r="D693" s="55" t="s">
        <v>101</v>
      </c>
      <c r="E693" s="59" t="s">
        <v>90</v>
      </c>
      <c r="F693" s="60">
        <v>40752</v>
      </c>
      <c r="G693" s="82">
        <v>2011</v>
      </c>
      <c r="H693" s="49" t="s">
        <v>2333</v>
      </c>
      <c r="I693" s="49" t="str">
        <f t="shared" si="30"/>
        <v>WY</v>
      </c>
      <c r="J693" s="49" t="str">
        <f t="shared" si="31"/>
        <v>OR</v>
      </c>
      <c r="K693" s="49" t="str">
        <f t="shared" si="32"/>
        <v>Mountain, Pacific</v>
      </c>
      <c r="L693" s="49" t="str">
        <f>INDEX('State '!$A$1:$C$62,MATCH($I693,'State '!$B:$B,0),3)</f>
        <v>Mountain</v>
      </c>
      <c r="M693" s="49" t="str">
        <f>INDEX('State '!$A$1:$C$62,MATCH($J693,'State '!$B:$B,0),3)</f>
        <v>Pacific</v>
      </c>
      <c r="N693" s="49"/>
      <c r="O693" s="78">
        <v>2960</v>
      </c>
      <c r="P693" s="53">
        <v>672.5</v>
      </c>
      <c r="Q693" s="53">
        <v>1500</v>
      </c>
      <c r="R693" s="78">
        <v>42</v>
      </c>
      <c r="S693" s="83" t="s">
        <v>92</v>
      </c>
      <c r="T693" s="50" t="s">
        <v>93</v>
      </c>
      <c r="U693" s="57" t="s">
        <v>2334</v>
      </c>
      <c r="V693" s="49"/>
      <c r="W693" s="79"/>
      <c r="X693" s="79"/>
      <c r="Y693" s="79"/>
      <c r="Z693" s="25"/>
      <c r="AA693" s="25"/>
      <c r="AB693" s="25"/>
    </row>
    <row r="694" spans="1:28" ht="12.75" customHeight="1" x14ac:dyDescent="0.2">
      <c r="A694" s="49">
        <v>40785</v>
      </c>
      <c r="B694" s="55" t="s">
        <v>2335</v>
      </c>
      <c r="C694" s="55" t="s">
        <v>124</v>
      </c>
      <c r="D694" s="55" t="s">
        <v>89</v>
      </c>
      <c r="E694" s="59" t="s">
        <v>90</v>
      </c>
      <c r="F694" s="60">
        <v>40781</v>
      </c>
      <c r="G694" s="82">
        <v>2011</v>
      </c>
      <c r="H694" s="49" t="s">
        <v>331</v>
      </c>
      <c r="I694" s="49" t="str">
        <f t="shared" si="30"/>
        <v>PA</v>
      </c>
      <c r="J694" s="49" t="str">
        <f t="shared" si="31"/>
        <v>PA</v>
      </c>
      <c r="K694" s="49" t="str">
        <f t="shared" si="32"/>
        <v>Northeast</v>
      </c>
      <c r="L694" s="49" t="str">
        <f>INDEX('State '!$A$1:$C$62,MATCH($I694,'State '!$B:$B,0),3)</f>
        <v>Northeast</v>
      </c>
      <c r="M694" s="49" t="str">
        <f>INDEX('State '!$A$1:$C$62,MATCH($J694,'State '!$B:$B,0),3)</f>
        <v>Northeast</v>
      </c>
      <c r="N694" s="49"/>
      <c r="O694" s="78">
        <v>472</v>
      </c>
      <c r="P694" s="53">
        <v>38.6</v>
      </c>
      <c r="Q694" s="53">
        <v>455</v>
      </c>
      <c r="R694" s="53" t="s">
        <v>651</v>
      </c>
      <c r="S694" s="83" t="s">
        <v>92</v>
      </c>
      <c r="T694" s="50" t="s">
        <v>93</v>
      </c>
      <c r="U694" s="57" t="s">
        <v>2336</v>
      </c>
      <c r="V694" s="49"/>
      <c r="W694" s="79"/>
      <c r="X694" s="79"/>
      <c r="Y694" s="79"/>
      <c r="Z694" s="25"/>
      <c r="AA694" s="25"/>
      <c r="AB694" s="25"/>
    </row>
    <row r="695" spans="1:28" ht="12.75" customHeight="1" x14ac:dyDescent="0.2">
      <c r="A695" s="45">
        <v>40647</v>
      </c>
      <c r="B695" s="55" t="s">
        <v>2337</v>
      </c>
      <c r="C695" s="55" t="s">
        <v>493</v>
      </c>
      <c r="D695" s="55" t="s">
        <v>161</v>
      </c>
      <c r="E695" s="59" t="s">
        <v>90</v>
      </c>
      <c r="F695" s="60">
        <v>40786</v>
      </c>
      <c r="G695" s="82">
        <v>2011</v>
      </c>
      <c r="H695" s="49" t="s">
        <v>799</v>
      </c>
      <c r="I695" s="49" t="str">
        <f t="shared" si="30"/>
        <v>VA</v>
      </c>
      <c r="J695" s="49" t="str">
        <f t="shared" si="31"/>
        <v>TN</v>
      </c>
      <c r="K695" s="49" t="str">
        <f t="shared" si="32"/>
        <v>Northeast, Midwest</v>
      </c>
      <c r="L695" s="49" t="str">
        <f>INDEX('State '!$A$1:$C$62,MATCH($I695,'State '!$B:$B,0),3)</f>
        <v>Northeast</v>
      </c>
      <c r="M695" s="49" t="str">
        <f>INDEX('State '!$A$1:$C$62,MATCH($J695,'State '!$B:$B,0),3)</f>
        <v>Midwest</v>
      </c>
      <c r="N695" s="49"/>
      <c r="O695" s="78">
        <v>135</v>
      </c>
      <c r="P695" s="53">
        <v>28</v>
      </c>
      <c r="Q695" s="53">
        <v>150</v>
      </c>
      <c r="R695" s="78">
        <v>24</v>
      </c>
      <c r="S695" s="83" t="s">
        <v>92</v>
      </c>
      <c r="T695" s="50" t="s">
        <v>93</v>
      </c>
      <c r="U695" s="57" t="s">
        <v>2338</v>
      </c>
      <c r="V695" s="49"/>
      <c r="W695" s="79"/>
      <c r="X695" s="79"/>
      <c r="Y695" s="79"/>
      <c r="Z695" s="25"/>
      <c r="AA695" s="25"/>
      <c r="AB695" s="25"/>
    </row>
    <row r="696" spans="1:28" ht="12.75" customHeight="1" x14ac:dyDescent="0.2">
      <c r="A696" s="49">
        <v>40388</v>
      </c>
      <c r="B696" s="46" t="s">
        <v>2339</v>
      </c>
      <c r="C696" s="46" t="s">
        <v>780</v>
      </c>
      <c r="D696" s="46" t="s">
        <v>89</v>
      </c>
      <c r="E696" s="46" t="s">
        <v>90</v>
      </c>
      <c r="F696" s="47">
        <v>40805</v>
      </c>
      <c r="G696" s="53">
        <v>2011</v>
      </c>
      <c r="H696" s="49" t="s">
        <v>326</v>
      </c>
      <c r="I696" s="49" t="str">
        <f t="shared" si="30"/>
        <v>NV</v>
      </c>
      <c r="J696" s="49" t="str">
        <f t="shared" si="31"/>
        <v>NV</v>
      </c>
      <c r="K696" s="49" t="str">
        <f t="shared" si="32"/>
        <v>Mountain</v>
      </c>
      <c r="L696" s="49" t="str">
        <f>INDEX('State '!$A$1:$C$62,MATCH($I696,'State '!$B:$B,0),3)</f>
        <v>Mountain</v>
      </c>
      <c r="M696" s="49" t="str">
        <f>INDEX('State '!$A$1:$C$62,MATCH($J696,'State '!$B:$B,0),3)</f>
        <v>Mountain</v>
      </c>
      <c r="N696" s="49"/>
      <c r="O696" s="78">
        <v>2.387</v>
      </c>
      <c r="P696" s="78">
        <v>0.9</v>
      </c>
      <c r="Q696" s="78"/>
      <c r="R696" s="53"/>
      <c r="S696" s="49" t="s">
        <v>92</v>
      </c>
      <c r="T696" s="49" t="s">
        <v>93</v>
      </c>
      <c r="U696" s="49" t="s">
        <v>2340</v>
      </c>
      <c r="V696" s="49"/>
      <c r="W696" s="79"/>
      <c r="X696" s="79"/>
      <c r="Y696" s="79"/>
      <c r="Z696" s="25"/>
      <c r="AA696" s="25"/>
      <c r="AB696" s="25"/>
    </row>
    <row r="697" spans="1:28" ht="12.75" customHeight="1" x14ac:dyDescent="0.2">
      <c r="A697" s="49">
        <v>40814</v>
      </c>
      <c r="B697" s="55" t="s">
        <v>2341</v>
      </c>
      <c r="C697" s="55" t="s">
        <v>1064</v>
      </c>
      <c r="D697" s="55" t="s">
        <v>161</v>
      </c>
      <c r="E697" s="59" t="s">
        <v>90</v>
      </c>
      <c r="F697" s="60">
        <v>40808</v>
      </c>
      <c r="G697" s="85">
        <v>2011</v>
      </c>
      <c r="H697" s="49" t="s">
        <v>349</v>
      </c>
      <c r="I697" s="49" t="str">
        <f t="shared" si="30"/>
        <v>AL</v>
      </c>
      <c r="J697" s="49" t="str">
        <f t="shared" si="31"/>
        <v>AL</v>
      </c>
      <c r="K697" s="49" t="str">
        <f t="shared" si="32"/>
        <v>South Central</v>
      </c>
      <c r="L697" s="49" t="str">
        <f>INDEX('State '!$A$1:$C$62,MATCH($I697,'State '!$B:$B,0),3)</f>
        <v>South Central</v>
      </c>
      <c r="M697" s="49" t="str">
        <f>INDEX('State '!$A$1:$C$62,MATCH($J697,'State '!$B:$B,0),3)</f>
        <v>South Central</v>
      </c>
      <c r="N697" s="49"/>
      <c r="O697" s="78">
        <v>34</v>
      </c>
      <c r="P697" s="53">
        <v>8.9</v>
      </c>
      <c r="Q697" s="53">
        <v>343</v>
      </c>
      <c r="R697" s="78">
        <v>24</v>
      </c>
      <c r="S697" s="83" t="s">
        <v>92</v>
      </c>
      <c r="T697" s="50" t="s">
        <v>93</v>
      </c>
      <c r="U697" s="57" t="s">
        <v>2342</v>
      </c>
      <c r="V697" s="49"/>
      <c r="W697" s="79"/>
      <c r="X697" s="79"/>
      <c r="Y697" s="79"/>
      <c r="Z697" s="25"/>
      <c r="AA697" s="25"/>
      <c r="AB697" s="25"/>
    </row>
    <row r="698" spans="1:28" ht="12.75" customHeight="1" x14ac:dyDescent="0.2">
      <c r="A698" s="49">
        <v>40380</v>
      </c>
      <c r="B698" s="55" t="s">
        <v>2343</v>
      </c>
      <c r="C698" s="55" t="s">
        <v>2344</v>
      </c>
      <c r="D698" s="55" t="s">
        <v>101</v>
      </c>
      <c r="E698" s="59" t="s">
        <v>90</v>
      </c>
      <c r="F698" s="60">
        <v>40808</v>
      </c>
      <c r="G698" s="85">
        <v>2011</v>
      </c>
      <c r="H698" s="49" t="s">
        <v>378</v>
      </c>
      <c r="I698" s="49" t="str">
        <f t="shared" si="30"/>
        <v>MS</v>
      </c>
      <c r="J698" s="49" t="str">
        <f t="shared" si="31"/>
        <v>MS</v>
      </c>
      <c r="K698" s="49" t="str">
        <f t="shared" si="32"/>
        <v>South Central</v>
      </c>
      <c r="L698" s="49" t="str">
        <f>INDEX('State '!$A$1:$C$62,MATCH($I698,'State '!$B:$B,0),3)</f>
        <v>South Central</v>
      </c>
      <c r="M698" s="49" t="str">
        <f>INDEX('State '!$A$1:$C$62,MATCH($J698,'State '!$B:$B,0),3)</f>
        <v>South Central</v>
      </c>
      <c r="N698" s="49"/>
      <c r="O698" s="78">
        <v>10</v>
      </c>
      <c r="P698" s="53">
        <v>5.0199999999999996</v>
      </c>
      <c r="Q698" s="53">
        <v>1500</v>
      </c>
      <c r="R698" s="78">
        <v>36</v>
      </c>
      <c r="S698" s="83" t="s">
        <v>92</v>
      </c>
      <c r="T698" s="50" t="s">
        <v>93</v>
      </c>
      <c r="U698" s="57" t="s">
        <v>2345</v>
      </c>
      <c r="V698" s="49"/>
      <c r="W698" s="79"/>
      <c r="X698" s="79"/>
      <c r="Y698" s="79"/>
      <c r="Z698" s="25"/>
      <c r="AA698" s="25"/>
      <c r="AB698" s="25"/>
    </row>
    <row r="699" spans="1:28" ht="12.75" customHeight="1" x14ac:dyDescent="0.2">
      <c r="A699" s="49">
        <v>40814</v>
      </c>
      <c r="B699" s="55" t="s">
        <v>2346</v>
      </c>
      <c r="C699" s="55" t="s">
        <v>2347</v>
      </c>
      <c r="D699" s="55" t="s">
        <v>89</v>
      </c>
      <c r="E699" s="59" t="s">
        <v>90</v>
      </c>
      <c r="F699" s="60">
        <v>40808</v>
      </c>
      <c r="G699" s="82">
        <v>2011</v>
      </c>
      <c r="H699" s="49" t="s">
        <v>416</v>
      </c>
      <c r="I699" s="49" t="str">
        <f t="shared" si="30"/>
        <v>MS</v>
      </c>
      <c r="J699" s="49" t="str">
        <f t="shared" si="31"/>
        <v>AL</v>
      </c>
      <c r="K699" s="49" t="str">
        <f t="shared" si="32"/>
        <v>South Central</v>
      </c>
      <c r="L699" s="49" t="str">
        <f>INDEX('State '!$A$1:$C$62,MATCH($I699,'State '!$B:$B,0),3)</f>
        <v>South Central</v>
      </c>
      <c r="M699" s="49" t="str">
        <f>INDEX('State '!$A$1:$C$62,MATCH($J699,'State '!$B:$B,0),3)</f>
        <v>South Central</v>
      </c>
      <c r="N699" s="49"/>
      <c r="O699" s="78">
        <v>59</v>
      </c>
      <c r="P699" s="53">
        <v>15.5</v>
      </c>
      <c r="Q699" s="53">
        <v>810</v>
      </c>
      <c r="R699" s="78">
        <v>26</v>
      </c>
      <c r="S699" s="83" t="s">
        <v>92</v>
      </c>
      <c r="T699" s="50" t="s">
        <v>93</v>
      </c>
      <c r="U699" s="57" t="s">
        <v>2348</v>
      </c>
      <c r="V699" s="49"/>
      <c r="W699" s="79"/>
      <c r="X699" s="79"/>
      <c r="Y699" s="79"/>
      <c r="Z699" s="25"/>
      <c r="AA699" s="25"/>
      <c r="AB699" s="25"/>
    </row>
    <row r="700" spans="1:28" ht="12.75" customHeight="1" x14ac:dyDescent="0.2">
      <c r="A700" s="49">
        <v>40619</v>
      </c>
      <c r="B700" s="46" t="s">
        <v>2349</v>
      </c>
      <c r="C700" s="46" t="s">
        <v>1259</v>
      </c>
      <c r="D700" s="46" t="s">
        <v>89</v>
      </c>
      <c r="E700" s="46" t="s">
        <v>90</v>
      </c>
      <c r="F700" s="47">
        <v>40817</v>
      </c>
      <c r="G700" s="48">
        <v>2011</v>
      </c>
      <c r="H700" s="49" t="s">
        <v>2350</v>
      </c>
      <c r="I700" s="49" t="str">
        <f t="shared" si="30"/>
        <v>WY</v>
      </c>
      <c r="J700" s="49" t="str">
        <f t="shared" si="31"/>
        <v>NV</v>
      </c>
      <c r="K700" s="49" t="str">
        <f t="shared" si="32"/>
        <v>Mountain</v>
      </c>
      <c r="L700" s="49" t="str">
        <f>INDEX('State '!$A$1:$C$62,MATCH($I700,'State '!$B:$B,0),3)</f>
        <v>Mountain</v>
      </c>
      <c r="M700" s="49" t="str">
        <f>INDEX('State '!$A$1:$C$62,MATCH($J700,'State '!$B:$B,0),3)</f>
        <v>Mountain</v>
      </c>
      <c r="N700" s="49"/>
      <c r="O700" s="78">
        <v>30</v>
      </c>
      <c r="P700" s="78">
        <v>28</v>
      </c>
      <c r="Q700" s="78">
        <v>266</v>
      </c>
      <c r="R700" s="53">
        <v>36</v>
      </c>
      <c r="S700" s="49" t="s">
        <v>92</v>
      </c>
      <c r="T700" s="49" t="s">
        <v>93</v>
      </c>
      <c r="U700" s="49" t="s">
        <v>2351</v>
      </c>
      <c r="V700" s="49"/>
      <c r="W700" s="79"/>
      <c r="X700" s="79"/>
      <c r="Y700" s="79"/>
      <c r="Z700" s="25"/>
      <c r="AA700" s="25"/>
      <c r="AB700" s="25"/>
    </row>
    <row r="701" spans="1:28" ht="12.75" customHeight="1" x14ac:dyDescent="0.2">
      <c r="A701" s="49">
        <v>41335</v>
      </c>
      <c r="B701" s="55" t="s">
        <v>2352</v>
      </c>
      <c r="C701" s="55" t="s">
        <v>2167</v>
      </c>
      <c r="D701" s="55" t="s">
        <v>89</v>
      </c>
      <c r="E701" s="59" t="s">
        <v>90</v>
      </c>
      <c r="F701" s="60">
        <v>40817</v>
      </c>
      <c r="G701" s="82">
        <v>2011</v>
      </c>
      <c r="H701" s="49" t="s">
        <v>121</v>
      </c>
      <c r="I701" s="49" t="str">
        <f t="shared" si="30"/>
        <v>TX</v>
      </c>
      <c r="J701" s="49" t="str">
        <f t="shared" si="31"/>
        <v>TX</v>
      </c>
      <c r="K701" s="49" t="str">
        <f t="shared" si="32"/>
        <v>South Central</v>
      </c>
      <c r="L701" s="49" t="str">
        <f>INDEX('State '!$A$1:$C$62,MATCH($I701,'State '!$B:$B,0),3)</f>
        <v>South Central</v>
      </c>
      <c r="M701" s="49" t="str">
        <f>INDEX('State '!$A$1:$C$62,MATCH($J701,'State '!$B:$B,0),3)</f>
        <v>South Central</v>
      </c>
      <c r="N701" s="49"/>
      <c r="O701" s="78">
        <v>0</v>
      </c>
      <c r="P701" s="53">
        <v>160</v>
      </c>
      <c r="Q701" s="53">
        <v>400</v>
      </c>
      <c r="R701" s="78">
        <v>30</v>
      </c>
      <c r="S701" s="83" t="s">
        <v>105</v>
      </c>
      <c r="T701" s="50" t="s">
        <v>786</v>
      </c>
      <c r="U701" s="57" t="s">
        <v>144</v>
      </c>
      <c r="V701" s="49"/>
      <c r="W701" s="79"/>
      <c r="X701" s="79"/>
      <c r="Y701" s="79"/>
      <c r="Z701" s="25"/>
      <c r="AA701" s="25"/>
      <c r="AB701" s="25"/>
    </row>
    <row r="702" spans="1:28" ht="12.75" customHeight="1" x14ac:dyDescent="0.2">
      <c r="A702" s="49">
        <v>40588</v>
      </c>
      <c r="B702" s="46" t="s">
        <v>2353</v>
      </c>
      <c r="C702" s="46" t="s">
        <v>913</v>
      </c>
      <c r="D702" s="46" t="s">
        <v>89</v>
      </c>
      <c r="E702" s="46" t="s">
        <v>90</v>
      </c>
      <c r="F702" s="47">
        <v>40835</v>
      </c>
      <c r="G702" s="48">
        <v>2011</v>
      </c>
      <c r="H702" s="49" t="s">
        <v>331</v>
      </c>
      <c r="I702" s="49" t="str">
        <f t="shared" si="30"/>
        <v>PA</v>
      </c>
      <c r="J702" s="49" t="str">
        <f t="shared" si="31"/>
        <v>PA</v>
      </c>
      <c r="K702" s="49" t="str">
        <f t="shared" si="32"/>
        <v>Northeast</v>
      </c>
      <c r="L702" s="49" t="str">
        <f>INDEX('State '!$A$1:$C$62,MATCH($I702,'State '!$B:$B,0),3)</f>
        <v>Northeast</v>
      </c>
      <c r="M702" s="49" t="str">
        <f>INDEX('State '!$A$1:$C$62,MATCH($J702,'State '!$B:$B,0),3)</f>
        <v>Northeast</v>
      </c>
      <c r="N702" s="49"/>
      <c r="O702" s="78">
        <v>55.6</v>
      </c>
      <c r="P702" s="78">
        <v>18.2</v>
      </c>
      <c r="Q702" s="78">
        <v>150</v>
      </c>
      <c r="R702" s="53">
        <v>20</v>
      </c>
      <c r="S702" s="49" t="s">
        <v>92</v>
      </c>
      <c r="T702" s="49" t="s">
        <v>93</v>
      </c>
      <c r="U702" s="49" t="s">
        <v>2354</v>
      </c>
      <c r="V702" s="49"/>
      <c r="W702" s="79"/>
      <c r="X702" s="79"/>
      <c r="Y702" s="79"/>
      <c r="Z702" s="25"/>
      <c r="AA702" s="25"/>
      <c r="AB702" s="25"/>
    </row>
    <row r="703" spans="1:28" ht="12.75" customHeight="1" x14ac:dyDescent="0.2">
      <c r="A703" s="49">
        <v>40842</v>
      </c>
      <c r="B703" s="55" t="s">
        <v>2355</v>
      </c>
      <c r="C703" s="55" t="s">
        <v>1069</v>
      </c>
      <c r="D703" s="55" t="s">
        <v>89</v>
      </c>
      <c r="E703" s="59" t="s">
        <v>90</v>
      </c>
      <c r="F703" s="60">
        <v>40842</v>
      </c>
      <c r="G703" s="82">
        <v>2011</v>
      </c>
      <c r="H703" s="49" t="s">
        <v>249</v>
      </c>
      <c r="I703" s="49" t="str">
        <f t="shared" si="30"/>
        <v>IL</v>
      </c>
      <c r="J703" s="49" t="str">
        <f t="shared" si="31"/>
        <v>IL</v>
      </c>
      <c r="K703" s="49" t="str">
        <f t="shared" si="32"/>
        <v>Midwest</v>
      </c>
      <c r="L703" s="49" t="str">
        <f>INDEX('State '!$A$1:$C$62,MATCH($I703,'State '!$B:$B,0),3)</f>
        <v>Midwest</v>
      </c>
      <c r="M703" s="49" t="str">
        <f>INDEX('State '!$A$1:$C$62,MATCH($J703,'State '!$B:$B,0),3)</f>
        <v>Midwest</v>
      </c>
      <c r="N703" s="49"/>
      <c r="O703" s="78">
        <v>18.399999999999999</v>
      </c>
      <c r="P703" s="53">
        <v>8.65</v>
      </c>
      <c r="Q703" s="53">
        <v>120</v>
      </c>
      <c r="R703" s="78">
        <v>16</v>
      </c>
      <c r="S703" s="83" t="s">
        <v>92</v>
      </c>
      <c r="T703" s="50" t="s">
        <v>93</v>
      </c>
      <c r="U703" s="57" t="s">
        <v>2356</v>
      </c>
      <c r="V703" s="49"/>
      <c r="W703" s="79"/>
      <c r="X703" s="79"/>
      <c r="Y703" s="79"/>
      <c r="Z703" s="25"/>
      <c r="AA703" s="25"/>
      <c r="AB703" s="25"/>
    </row>
    <row r="704" spans="1:28" ht="12.75" customHeight="1" x14ac:dyDescent="0.2">
      <c r="A704" s="49">
        <v>40848</v>
      </c>
      <c r="B704" s="46" t="s">
        <v>2357</v>
      </c>
      <c r="C704" s="46" t="s">
        <v>240</v>
      </c>
      <c r="D704" s="46" t="s">
        <v>89</v>
      </c>
      <c r="E704" s="46" t="s">
        <v>90</v>
      </c>
      <c r="F704" s="47">
        <v>40848</v>
      </c>
      <c r="G704" s="48">
        <v>2011</v>
      </c>
      <c r="H704" s="49" t="s">
        <v>127</v>
      </c>
      <c r="I704" s="49" t="str">
        <f t="shared" si="30"/>
        <v>PA</v>
      </c>
      <c r="J704" s="49" t="str">
        <f t="shared" si="31"/>
        <v>NJ</v>
      </c>
      <c r="K704" s="49" t="str">
        <f t="shared" si="32"/>
        <v>Northeast</v>
      </c>
      <c r="L704" s="49" t="str">
        <f>INDEX('State '!$A$1:$C$62,MATCH($I704,'State '!$B:$B,0),3)</f>
        <v>Northeast</v>
      </c>
      <c r="M704" s="49" t="str">
        <f>INDEX('State '!$A$1:$C$62,MATCH($J704,'State '!$B:$B,0),3)</f>
        <v>Northeast</v>
      </c>
      <c r="N704" s="49"/>
      <c r="O704" s="78">
        <v>643</v>
      </c>
      <c r="P704" s="78">
        <v>127.4</v>
      </c>
      <c r="Q704" s="78">
        <v>350</v>
      </c>
      <c r="R704" s="53">
        <v>30</v>
      </c>
      <c r="S704" s="49" t="s">
        <v>92</v>
      </c>
      <c r="T704" s="49" t="s">
        <v>93</v>
      </c>
      <c r="U704" s="49" t="s">
        <v>2358</v>
      </c>
      <c r="V704" s="49"/>
      <c r="W704" s="79"/>
      <c r="X704" s="79"/>
      <c r="Y704" s="79"/>
      <c r="Z704" s="25"/>
      <c r="AA704" s="25"/>
      <c r="AB704" s="25"/>
    </row>
    <row r="705" spans="1:28" ht="12.75" customHeight="1" x14ac:dyDescent="0.2">
      <c r="A705" s="49">
        <v>40609</v>
      </c>
      <c r="B705" s="55" t="s">
        <v>2359</v>
      </c>
      <c r="C705" s="55" t="s">
        <v>2122</v>
      </c>
      <c r="D705" s="55" t="s">
        <v>101</v>
      </c>
      <c r="E705" s="59" t="s">
        <v>90</v>
      </c>
      <c r="F705" s="60">
        <v>40848</v>
      </c>
      <c r="G705" s="85">
        <v>2011</v>
      </c>
      <c r="H705" s="49" t="s">
        <v>170</v>
      </c>
      <c r="I705" s="49" t="str">
        <f t="shared" si="30"/>
        <v>LA</v>
      </c>
      <c r="J705" s="49" t="str">
        <f t="shared" si="31"/>
        <v>LA</v>
      </c>
      <c r="K705" s="49" t="str">
        <f t="shared" si="32"/>
        <v>South Central</v>
      </c>
      <c r="L705" s="49" t="str">
        <f>INDEX('State '!$A$1:$C$62,MATCH($I705,'State '!$B:$B,0),3)</f>
        <v>South Central</v>
      </c>
      <c r="M705" s="49" t="str">
        <f>INDEX('State '!$A$1:$C$62,MATCH($J705,'State '!$B:$B,0),3)</f>
        <v>South Central</v>
      </c>
      <c r="N705" s="49"/>
      <c r="O705" s="78">
        <v>1500</v>
      </c>
      <c r="P705" s="53">
        <v>270</v>
      </c>
      <c r="Q705" s="53">
        <v>1800</v>
      </c>
      <c r="R705" s="78" t="s">
        <v>2360</v>
      </c>
      <c r="S705" s="83" t="s">
        <v>105</v>
      </c>
      <c r="T705" s="50" t="s">
        <v>786</v>
      </c>
      <c r="U705" s="57" t="s">
        <v>144</v>
      </c>
      <c r="V705" s="49"/>
      <c r="W705" s="79"/>
      <c r="X705" s="79"/>
      <c r="Y705" s="79"/>
      <c r="Z705" s="25"/>
      <c r="AA705" s="25"/>
      <c r="AB705" s="25"/>
    </row>
    <row r="706" spans="1:28" ht="12.75" customHeight="1" x14ac:dyDescent="0.2">
      <c r="A706" s="49">
        <v>40617</v>
      </c>
      <c r="B706" s="55" t="s">
        <v>2361</v>
      </c>
      <c r="C706" s="55" t="s">
        <v>1787</v>
      </c>
      <c r="D706" s="55" t="s">
        <v>89</v>
      </c>
      <c r="E706" s="59" t="s">
        <v>90</v>
      </c>
      <c r="F706" s="60">
        <v>40848</v>
      </c>
      <c r="G706" s="85">
        <v>2011</v>
      </c>
      <c r="H706" s="49" t="s">
        <v>708</v>
      </c>
      <c r="I706" s="49" t="str">
        <f t="shared" si="30"/>
        <v>PA</v>
      </c>
      <c r="J706" s="49" t="str">
        <f t="shared" si="31"/>
        <v>NY</v>
      </c>
      <c r="K706" s="49" t="str">
        <f t="shared" si="32"/>
        <v>Northeast</v>
      </c>
      <c r="L706" s="49" t="str">
        <f>INDEX('State '!$A$1:$C$62,MATCH($I706,'State '!$B:$B,0),3)</f>
        <v>Northeast</v>
      </c>
      <c r="M706" s="49" t="str">
        <f>INDEX('State '!$A$1:$C$62,MATCH($J706,'State '!$B:$B,0),3)</f>
        <v>Northeast</v>
      </c>
      <c r="N706" s="49"/>
      <c r="O706" s="78">
        <v>0</v>
      </c>
      <c r="P706" s="53">
        <v>0</v>
      </c>
      <c r="Q706" s="53">
        <v>325</v>
      </c>
      <c r="R706" s="78"/>
      <c r="S706" s="83" t="s">
        <v>92</v>
      </c>
      <c r="T706" s="50" t="s">
        <v>93</v>
      </c>
      <c r="U706" s="57" t="s">
        <v>2362</v>
      </c>
      <c r="V706" s="49"/>
      <c r="W706" s="79"/>
      <c r="X706" s="79"/>
      <c r="Y706" s="79"/>
      <c r="Z706" s="25"/>
      <c r="AA706" s="25"/>
      <c r="AB706" s="25"/>
    </row>
    <row r="707" spans="1:28" ht="12.75" customHeight="1" x14ac:dyDescent="0.2">
      <c r="A707" s="49">
        <v>40924</v>
      </c>
      <c r="B707" s="55" t="s">
        <v>2363</v>
      </c>
      <c r="C707" s="55" t="s">
        <v>950</v>
      </c>
      <c r="D707" s="55" t="s">
        <v>89</v>
      </c>
      <c r="E707" s="59" t="s">
        <v>90</v>
      </c>
      <c r="F707" s="60">
        <v>40857</v>
      </c>
      <c r="G707" s="85">
        <v>2011</v>
      </c>
      <c r="H707" s="49" t="s">
        <v>170</v>
      </c>
      <c r="I707" s="49" t="str">
        <f t="shared" ref="I707:I770" si="33">LEFT($H707,2)</f>
        <v>LA</v>
      </c>
      <c r="J707" s="49" t="str">
        <f t="shared" ref="J707:J770" si="34">RIGHT($H707,2)</f>
        <v>LA</v>
      </c>
      <c r="K707" s="49" t="str">
        <f t="shared" ref="K707:K770" si="35">IF($L707=$M707,L707,CONCATENATE($L707,", ",IF(ISBLANK(N707),"",CONCATENATE(N707,", ")),$M707))</f>
        <v>South Central</v>
      </c>
      <c r="L707" s="49" t="str">
        <f>INDEX('State '!$A$1:$C$62,MATCH($I707,'State '!$B:$B,0),3)</f>
        <v>South Central</v>
      </c>
      <c r="M707" s="49" t="str">
        <f>INDEX('State '!$A$1:$C$62,MATCH($J707,'State '!$B:$B,0),3)</f>
        <v>South Central</v>
      </c>
      <c r="N707" s="49"/>
      <c r="O707" s="78">
        <v>0</v>
      </c>
      <c r="P707" s="53">
        <v>0</v>
      </c>
      <c r="Q707" s="53">
        <v>105</v>
      </c>
      <c r="R707" s="78"/>
      <c r="S707" s="83" t="s">
        <v>92</v>
      </c>
      <c r="T707" s="50" t="s">
        <v>93</v>
      </c>
      <c r="U707" s="57" t="s">
        <v>2364</v>
      </c>
      <c r="V707" s="49"/>
      <c r="W707" s="79"/>
      <c r="X707" s="79"/>
      <c r="Y707" s="79"/>
      <c r="Z707" s="25"/>
      <c r="AA707" s="25"/>
      <c r="AB707" s="25"/>
    </row>
    <row r="708" spans="1:28" ht="12.75" customHeight="1" x14ac:dyDescent="0.2">
      <c r="A708" s="49">
        <v>40848</v>
      </c>
      <c r="B708" s="55" t="s">
        <v>2365</v>
      </c>
      <c r="C708" s="55" t="s">
        <v>1159</v>
      </c>
      <c r="D708" s="55" t="s">
        <v>101</v>
      </c>
      <c r="E708" s="59" t="s">
        <v>90</v>
      </c>
      <c r="F708" s="60">
        <v>40867</v>
      </c>
      <c r="G708" s="82">
        <v>2011</v>
      </c>
      <c r="H708" s="49" t="s">
        <v>708</v>
      </c>
      <c r="I708" s="49" t="str">
        <f t="shared" si="33"/>
        <v>PA</v>
      </c>
      <c r="J708" s="49" t="str">
        <f t="shared" si="34"/>
        <v>NY</v>
      </c>
      <c r="K708" s="49" t="str">
        <f t="shared" si="35"/>
        <v>Northeast</v>
      </c>
      <c r="L708" s="49" t="str">
        <f>INDEX('State '!$A$1:$C$62,MATCH($I708,'State '!$B:$B,0),3)</f>
        <v>Northeast</v>
      </c>
      <c r="M708" s="49" t="str">
        <f>INDEX('State '!$A$1:$C$62,MATCH($J708,'State '!$B:$B,0),3)</f>
        <v>Northeast</v>
      </c>
      <c r="N708" s="49"/>
      <c r="O708" s="78">
        <v>46.76</v>
      </c>
      <c r="P708" s="53">
        <v>15</v>
      </c>
      <c r="Q708" s="53">
        <v>350</v>
      </c>
      <c r="R708" s="78">
        <v>24</v>
      </c>
      <c r="S708" s="83" t="s">
        <v>92</v>
      </c>
      <c r="T708" s="50" t="s">
        <v>93</v>
      </c>
      <c r="U708" s="57" t="s">
        <v>2366</v>
      </c>
      <c r="V708" s="49"/>
      <c r="W708" s="79"/>
      <c r="X708" s="79"/>
      <c r="Y708" s="79"/>
      <c r="Z708" s="25"/>
      <c r="AA708" s="25"/>
      <c r="AB708" s="25"/>
    </row>
    <row r="709" spans="1:28" ht="12.75" customHeight="1" x14ac:dyDescent="0.2">
      <c r="A709" s="49">
        <v>40906</v>
      </c>
      <c r="B709" s="46" t="s">
        <v>2367</v>
      </c>
      <c r="C709" s="46" t="s">
        <v>1998</v>
      </c>
      <c r="D709" s="46" t="s">
        <v>161</v>
      </c>
      <c r="E709" s="46" t="s">
        <v>90</v>
      </c>
      <c r="F709" s="47"/>
      <c r="G709" s="48">
        <v>2011</v>
      </c>
      <c r="H709" s="49" t="s">
        <v>170</v>
      </c>
      <c r="I709" s="49" t="str">
        <f t="shared" si="33"/>
        <v>LA</v>
      </c>
      <c r="J709" s="49" t="str">
        <f t="shared" si="34"/>
        <v>LA</v>
      </c>
      <c r="K709" s="49" t="str">
        <f t="shared" si="35"/>
        <v>South Central</v>
      </c>
      <c r="L709" s="49" t="str">
        <f>INDEX('State '!$A$1:$C$62,MATCH($I709,'State '!$B:$B,0),3)</f>
        <v>South Central</v>
      </c>
      <c r="M709" s="49" t="str">
        <f>INDEX('State '!$A$1:$C$62,MATCH($J709,'State '!$B:$B,0),3)</f>
        <v>South Central</v>
      </c>
      <c r="N709" s="49"/>
      <c r="O709" s="78">
        <v>30</v>
      </c>
      <c r="P709" s="78">
        <v>12.6</v>
      </c>
      <c r="Q709" s="78">
        <v>1800</v>
      </c>
      <c r="R709" s="53">
        <v>20</v>
      </c>
      <c r="S709" s="49" t="s">
        <v>92</v>
      </c>
      <c r="T709" s="49" t="s">
        <v>93</v>
      </c>
      <c r="U709" s="49" t="s">
        <v>2368</v>
      </c>
      <c r="V709" s="49"/>
      <c r="W709" s="79"/>
      <c r="X709" s="79"/>
      <c r="Y709" s="79"/>
      <c r="Z709" s="25"/>
      <c r="AA709" s="25"/>
      <c r="AB709" s="25"/>
    </row>
    <row r="710" spans="1:28" ht="12.75" customHeight="1" x14ac:dyDescent="0.2">
      <c r="A710" s="49">
        <v>40380</v>
      </c>
      <c r="B710" s="55" t="s">
        <v>2369</v>
      </c>
      <c r="C710" s="55" t="s">
        <v>1890</v>
      </c>
      <c r="D710" s="55" t="s">
        <v>161</v>
      </c>
      <c r="E710" s="59" t="s">
        <v>90</v>
      </c>
      <c r="F710" s="60"/>
      <c r="G710" s="82">
        <v>2011</v>
      </c>
      <c r="H710" s="49" t="s">
        <v>170</v>
      </c>
      <c r="I710" s="49" t="str">
        <f t="shared" si="33"/>
        <v>LA</v>
      </c>
      <c r="J710" s="49" t="str">
        <f t="shared" si="34"/>
        <v>LA</v>
      </c>
      <c r="K710" s="49" t="str">
        <f t="shared" si="35"/>
        <v>South Central</v>
      </c>
      <c r="L710" s="49" t="str">
        <f>INDEX('State '!$A$1:$C$62,MATCH($I710,'State '!$B:$B,0),3)</f>
        <v>South Central</v>
      </c>
      <c r="M710" s="49" t="str">
        <f>INDEX('State '!$A$1:$C$62,MATCH($J710,'State '!$B:$B,0),3)</f>
        <v>South Central</v>
      </c>
      <c r="N710" s="49"/>
      <c r="O710" s="78">
        <v>15</v>
      </c>
      <c r="P710" s="53">
        <v>5.3</v>
      </c>
      <c r="Q710" s="53">
        <v>900</v>
      </c>
      <c r="R710" s="78">
        <v>24</v>
      </c>
      <c r="S710" s="83" t="s">
        <v>92</v>
      </c>
      <c r="T710" s="50" t="s">
        <v>93</v>
      </c>
      <c r="U710" s="57" t="s">
        <v>1891</v>
      </c>
      <c r="V710" s="49"/>
      <c r="W710" s="79"/>
      <c r="X710" s="79"/>
      <c r="Y710" s="79"/>
      <c r="Z710" s="25"/>
      <c r="AA710" s="25"/>
      <c r="AB710" s="25"/>
    </row>
    <row r="711" spans="1:28" ht="30.75" customHeight="1" x14ac:dyDescent="0.2">
      <c r="A711" s="45">
        <v>42619</v>
      </c>
      <c r="B711" s="46" t="s">
        <v>2370</v>
      </c>
      <c r="C711" s="46" t="s">
        <v>2371</v>
      </c>
      <c r="D711" s="46" t="s">
        <v>161</v>
      </c>
      <c r="E711" s="59" t="s">
        <v>90</v>
      </c>
      <c r="F711" s="47"/>
      <c r="G711" s="53">
        <v>2011</v>
      </c>
      <c r="H711" s="49" t="s">
        <v>443</v>
      </c>
      <c r="I711" s="49" t="str">
        <f t="shared" si="33"/>
        <v>WY</v>
      </c>
      <c r="J711" s="49" t="str">
        <f t="shared" si="34"/>
        <v>WY</v>
      </c>
      <c r="K711" s="49" t="str">
        <f t="shared" si="35"/>
        <v>Mountain</v>
      </c>
      <c r="L711" s="49" t="str">
        <f>INDEX('State '!$A$1:$C$62,MATCH($I711,'State '!$B:$B,0),3)</f>
        <v>Mountain</v>
      </c>
      <c r="M711" s="49" t="str">
        <f>INDEX('State '!$A$1:$C$62,MATCH($J711,'State '!$B:$B,0),3)</f>
        <v>Mountain</v>
      </c>
      <c r="N711" s="49"/>
      <c r="O711" s="78"/>
      <c r="P711" s="78"/>
      <c r="Q711" s="78"/>
      <c r="R711" s="53" t="s">
        <v>884</v>
      </c>
      <c r="S711" s="49" t="s">
        <v>92</v>
      </c>
      <c r="T711" s="49" t="s">
        <v>93</v>
      </c>
      <c r="U711" s="49" t="s">
        <v>2372</v>
      </c>
      <c r="V711" s="49"/>
      <c r="W711" s="79"/>
      <c r="X711" s="79"/>
      <c r="Y711" s="79"/>
      <c r="Z711" s="25"/>
      <c r="AA711" s="25"/>
      <c r="AB711" s="25"/>
    </row>
    <row r="712" spans="1:28" ht="12.75" customHeight="1" x14ac:dyDescent="0.2">
      <c r="A712" s="49">
        <v>41151</v>
      </c>
      <c r="B712" s="46" t="s">
        <v>2373</v>
      </c>
      <c r="C712" s="46" t="s">
        <v>2374</v>
      </c>
      <c r="D712" s="46" t="s">
        <v>101</v>
      </c>
      <c r="E712" s="46" t="s">
        <v>90</v>
      </c>
      <c r="F712" s="47">
        <v>40963</v>
      </c>
      <c r="G712" s="48">
        <v>2012</v>
      </c>
      <c r="H712" s="49" t="s">
        <v>1554</v>
      </c>
      <c r="I712" s="49" t="str">
        <f t="shared" si="33"/>
        <v>WI</v>
      </c>
      <c r="J712" s="49" t="str">
        <f t="shared" si="34"/>
        <v>WI</v>
      </c>
      <c r="K712" s="49" t="str">
        <f t="shared" si="35"/>
        <v>Midwest</v>
      </c>
      <c r="L712" s="49" t="str">
        <f>INDEX('State '!$A$1:$C$62,MATCH($I712,'State '!$B:$B,0),3)</f>
        <v>Midwest</v>
      </c>
      <c r="M712" s="49" t="str">
        <f>INDEX('State '!$A$1:$C$62,MATCH($J712,'State '!$B:$B,0),3)</f>
        <v>Midwest</v>
      </c>
      <c r="N712" s="49"/>
      <c r="O712" s="78">
        <v>22</v>
      </c>
      <c r="P712" s="78">
        <v>13.7</v>
      </c>
      <c r="Q712" s="78"/>
      <c r="R712" s="53"/>
      <c r="S712" s="49" t="s">
        <v>105</v>
      </c>
      <c r="T712" s="49" t="s">
        <v>786</v>
      </c>
      <c r="U712" s="49" t="s">
        <v>144</v>
      </c>
      <c r="V712" s="49"/>
      <c r="W712" s="79"/>
      <c r="X712" s="79"/>
      <c r="Y712" s="79"/>
      <c r="Z712" s="25"/>
      <c r="AA712" s="25"/>
      <c r="AB712" s="25"/>
    </row>
    <row r="713" spans="1:28" ht="12.75" customHeight="1" x14ac:dyDescent="0.2">
      <c r="A713" s="49">
        <v>41106</v>
      </c>
      <c r="B713" s="46" t="s">
        <v>2375</v>
      </c>
      <c r="C713" s="46" t="s">
        <v>2376</v>
      </c>
      <c r="D713" s="46" t="s">
        <v>101</v>
      </c>
      <c r="E713" s="46" t="s">
        <v>90</v>
      </c>
      <c r="F713" s="47">
        <v>40998</v>
      </c>
      <c r="G713" s="48">
        <v>2012</v>
      </c>
      <c r="H713" s="49" t="s">
        <v>225</v>
      </c>
      <c r="I713" s="49" t="str">
        <f t="shared" si="33"/>
        <v>CO</v>
      </c>
      <c r="J713" s="49" t="str">
        <f t="shared" si="34"/>
        <v>CO</v>
      </c>
      <c r="K713" s="49" t="str">
        <f t="shared" si="35"/>
        <v>Mountain</v>
      </c>
      <c r="L713" s="49" t="str">
        <f>INDEX('State '!$A$1:$C$62,MATCH($I713,'State '!$B:$B,0),3)</f>
        <v>Mountain</v>
      </c>
      <c r="M713" s="49" t="str">
        <f>INDEX('State '!$A$1:$C$62,MATCH($J713,'State '!$B:$B,0),3)</f>
        <v>Mountain</v>
      </c>
      <c r="N713" s="49"/>
      <c r="O713" s="78"/>
      <c r="P713" s="78">
        <v>3.5</v>
      </c>
      <c r="Q713" s="78">
        <v>500</v>
      </c>
      <c r="R713" s="53" t="s">
        <v>1126</v>
      </c>
      <c r="S713" s="49" t="s">
        <v>92</v>
      </c>
      <c r="T713" s="49" t="s">
        <v>93</v>
      </c>
      <c r="U713" s="49" t="s">
        <v>2377</v>
      </c>
      <c r="V713" s="49"/>
      <c r="W713" s="79"/>
      <c r="X713" s="79"/>
      <c r="Y713" s="79"/>
      <c r="Z713" s="25"/>
      <c r="AA713" s="25"/>
      <c r="AB713" s="25"/>
    </row>
    <row r="714" spans="1:28" ht="12.75" customHeight="1" x14ac:dyDescent="0.2">
      <c r="A714" s="49">
        <v>41005</v>
      </c>
      <c r="B714" s="55" t="s">
        <v>2378</v>
      </c>
      <c r="C714" s="55" t="s">
        <v>553</v>
      </c>
      <c r="D714" s="55" t="s">
        <v>161</v>
      </c>
      <c r="E714" s="46" t="s">
        <v>90</v>
      </c>
      <c r="F714" s="47">
        <v>41003</v>
      </c>
      <c r="G714" s="48">
        <v>2012</v>
      </c>
      <c r="H714" s="49" t="s">
        <v>1278</v>
      </c>
      <c r="I714" s="49" t="str">
        <f t="shared" si="33"/>
        <v>NJ</v>
      </c>
      <c r="J714" s="49" t="str">
        <f t="shared" si="34"/>
        <v>NJ</v>
      </c>
      <c r="K714" s="49" t="str">
        <f t="shared" si="35"/>
        <v>Northeast</v>
      </c>
      <c r="L714" s="49" t="str">
        <f>INDEX('State '!$A$1:$C$62,MATCH($I714,'State '!$B:$B,0),3)</f>
        <v>Northeast</v>
      </c>
      <c r="M714" s="49" t="str">
        <f>INDEX('State '!$A$1:$C$62,MATCH($J714,'State '!$B:$B,0),3)</f>
        <v>Northeast</v>
      </c>
      <c r="N714" s="49"/>
      <c r="O714" s="78">
        <v>17</v>
      </c>
      <c r="P714" s="78">
        <v>6.24</v>
      </c>
      <c r="Q714" s="53">
        <v>250</v>
      </c>
      <c r="R714" s="53" t="s">
        <v>2379</v>
      </c>
      <c r="S714" s="49" t="s">
        <v>92</v>
      </c>
      <c r="T714" s="49" t="s">
        <v>93</v>
      </c>
      <c r="U714" s="49" t="s">
        <v>2380</v>
      </c>
      <c r="V714" s="49"/>
      <c r="W714" s="79"/>
      <c r="X714" s="79"/>
      <c r="Y714" s="79"/>
      <c r="Z714" s="25"/>
      <c r="AA714" s="25"/>
      <c r="AB714" s="25"/>
    </row>
    <row r="715" spans="1:28" ht="12.75" customHeight="1" x14ac:dyDescent="0.2">
      <c r="A715" s="49">
        <v>41720</v>
      </c>
      <c r="B715" s="55" t="s">
        <v>2381</v>
      </c>
      <c r="C715" s="55" t="s">
        <v>2382</v>
      </c>
      <c r="D715" s="55" t="s">
        <v>161</v>
      </c>
      <c r="E715" s="59" t="s">
        <v>90</v>
      </c>
      <c r="F715" s="60">
        <v>41031</v>
      </c>
      <c r="G715" s="85">
        <v>2012</v>
      </c>
      <c r="H715" s="49" t="s">
        <v>2383</v>
      </c>
      <c r="I715" s="49" t="str">
        <f t="shared" si="33"/>
        <v>PR</v>
      </c>
      <c r="J715" s="49" t="str">
        <f t="shared" si="34"/>
        <v>PR</v>
      </c>
      <c r="K715" s="49" t="e">
        <f t="shared" si="35"/>
        <v>#N/A</v>
      </c>
      <c r="L715" s="49" t="e">
        <f>INDEX('State '!$A$1:$C$62,MATCH($I715,'State '!$B:$B,0),3)</f>
        <v>#N/A</v>
      </c>
      <c r="M715" s="49" t="e">
        <f>INDEX('State '!$A$1:$C$62,MATCH($J715,'State '!$B:$B,0),3)</f>
        <v>#N/A</v>
      </c>
      <c r="N715" s="49"/>
      <c r="O715" s="78">
        <v>50</v>
      </c>
      <c r="P715" s="53">
        <v>42</v>
      </c>
      <c r="Q715" s="53">
        <v>186</v>
      </c>
      <c r="R715" s="78">
        <v>24</v>
      </c>
      <c r="S715" s="83" t="s">
        <v>92</v>
      </c>
      <c r="T715" s="50" t="s">
        <v>93</v>
      </c>
      <c r="U715" s="57" t="s">
        <v>2384</v>
      </c>
      <c r="V715" s="49"/>
      <c r="W715" s="79"/>
      <c r="X715" s="79"/>
      <c r="Y715" s="79"/>
      <c r="Z715" s="25"/>
      <c r="AA715" s="25"/>
      <c r="AB715" s="25"/>
    </row>
    <row r="716" spans="1:28" ht="12.75" customHeight="1" x14ac:dyDescent="0.2">
      <c r="A716" s="49">
        <v>41106</v>
      </c>
      <c r="B716" s="46" t="s">
        <v>2385</v>
      </c>
      <c r="C716" s="46" t="s">
        <v>1259</v>
      </c>
      <c r="D716" s="46" t="s">
        <v>161</v>
      </c>
      <c r="E716" s="46" t="s">
        <v>90</v>
      </c>
      <c r="F716" s="47">
        <v>41044</v>
      </c>
      <c r="G716" s="48">
        <v>2012</v>
      </c>
      <c r="H716" s="49" t="s">
        <v>1038</v>
      </c>
      <c r="I716" s="49" t="str">
        <f t="shared" si="33"/>
        <v>CA</v>
      </c>
      <c r="J716" s="49" t="str">
        <f t="shared" si="34"/>
        <v>CA</v>
      </c>
      <c r="K716" s="49" t="str">
        <f t="shared" si="35"/>
        <v>Pacific</v>
      </c>
      <c r="L716" s="49" t="str">
        <f>INDEX('State '!$A$1:$C$62,MATCH($I716,'State '!$B:$B,0),3)</f>
        <v>Pacific</v>
      </c>
      <c r="M716" s="49" t="str">
        <f>INDEX('State '!$A$1:$C$62,MATCH($J716,'State '!$B:$B,0),3)</f>
        <v>Pacific</v>
      </c>
      <c r="N716" s="49"/>
      <c r="O716" s="78">
        <v>15.7</v>
      </c>
      <c r="P716" s="78">
        <v>8.6</v>
      </c>
      <c r="Q716" s="78">
        <v>24.27</v>
      </c>
      <c r="R716" s="53">
        <v>8</v>
      </c>
      <c r="S716" s="49" t="s">
        <v>92</v>
      </c>
      <c r="T716" s="49" t="s">
        <v>93</v>
      </c>
      <c r="U716" s="49" t="s">
        <v>2386</v>
      </c>
      <c r="V716" s="49"/>
      <c r="W716" s="79"/>
      <c r="X716" s="79"/>
      <c r="Y716" s="79"/>
      <c r="Z716" s="25"/>
      <c r="AA716" s="25"/>
      <c r="AB716" s="25"/>
    </row>
    <row r="717" spans="1:28" ht="12.75" customHeight="1" x14ac:dyDescent="0.2">
      <c r="A717" s="49">
        <v>41106</v>
      </c>
      <c r="B717" s="55" t="s">
        <v>2387</v>
      </c>
      <c r="C717" s="55" t="s">
        <v>553</v>
      </c>
      <c r="D717" s="55" t="s">
        <v>89</v>
      </c>
      <c r="E717" s="59" t="s">
        <v>90</v>
      </c>
      <c r="F717" s="60">
        <v>41044</v>
      </c>
      <c r="G717" s="82">
        <v>2012</v>
      </c>
      <c r="H717" s="49" t="s">
        <v>2318</v>
      </c>
      <c r="I717" s="49" t="str">
        <f t="shared" si="33"/>
        <v>AL</v>
      </c>
      <c r="J717" s="49" t="str">
        <f t="shared" si="34"/>
        <v>NC</v>
      </c>
      <c r="K717" s="49" t="str">
        <f t="shared" si="35"/>
        <v>South Central, Southeast</v>
      </c>
      <c r="L717" s="49" t="str">
        <f>INDEX('State '!$A$1:$C$62,MATCH($I717,'State '!$B:$B,0),3)</f>
        <v>South Central</v>
      </c>
      <c r="M717" s="49" t="str">
        <f>INDEX('State '!$A$1:$C$62,MATCH($J717,'State '!$B:$B,0),3)</f>
        <v>Southeast</v>
      </c>
      <c r="N717" s="49"/>
      <c r="O717" s="78">
        <v>92.5</v>
      </c>
      <c r="P717" s="53">
        <v>22.59</v>
      </c>
      <c r="Q717" s="53">
        <v>95</v>
      </c>
      <c r="R717" s="78">
        <v>42</v>
      </c>
      <c r="S717" s="83" t="s">
        <v>92</v>
      </c>
      <c r="T717" s="50" t="s">
        <v>93</v>
      </c>
      <c r="U717" s="57" t="s">
        <v>2388</v>
      </c>
      <c r="V717" s="49"/>
      <c r="W717" s="79"/>
      <c r="X717" s="79"/>
      <c r="Y717" s="79"/>
      <c r="Z717" s="25"/>
      <c r="AA717" s="25"/>
      <c r="AB717" s="25"/>
    </row>
    <row r="718" spans="1:28" ht="12.75" customHeight="1" x14ac:dyDescent="0.2">
      <c r="A718" s="49">
        <v>40591</v>
      </c>
      <c r="B718" s="55" t="s">
        <v>2389</v>
      </c>
      <c r="C718" s="55" t="s">
        <v>2390</v>
      </c>
      <c r="D718" s="55" t="s">
        <v>101</v>
      </c>
      <c r="E718" s="59" t="s">
        <v>90</v>
      </c>
      <c r="F718" s="60">
        <v>41061</v>
      </c>
      <c r="G718" s="82">
        <v>2012</v>
      </c>
      <c r="H718" s="49" t="s">
        <v>953</v>
      </c>
      <c r="I718" s="49" t="str">
        <f t="shared" si="33"/>
        <v>NC</v>
      </c>
      <c r="J718" s="49" t="str">
        <f t="shared" si="34"/>
        <v>NC</v>
      </c>
      <c r="K718" s="49" t="str">
        <f t="shared" si="35"/>
        <v>Southeast</v>
      </c>
      <c r="L718" s="49" t="str">
        <f>INDEX('State '!$A$1:$C$62,MATCH($I718,'State '!$B:$B,0),3)</f>
        <v>Southeast</v>
      </c>
      <c r="M718" s="49" t="str">
        <f>INDEX('State '!$A$1:$C$62,MATCH($J718,'State '!$B:$B,0),3)</f>
        <v>Southeast</v>
      </c>
      <c r="N718" s="49"/>
      <c r="O718" s="78"/>
      <c r="P718" s="53">
        <v>38</v>
      </c>
      <c r="Q718" s="53"/>
      <c r="R718" s="78">
        <v>20</v>
      </c>
      <c r="S718" s="83" t="s">
        <v>105</v>
      </c>
      <c r="T718" s="50" t="s">
        <v>786</v>
      </c>
      <c r="U718" s="57" t="s">
        <v>144</v>
      </c>
      <c r="V718" s="49"/>
      <c r="W718" s="79"/>
      <c r="X718" s="79"/>
      <c r="Y718" s="79"/>
      <c r="Z718" s="25"/>
      <c r="AA718" s="25"/>
      <c r="AB718" s="25"/>
    </row>
    <row r="719" spans="1:28" ht="12.75" customHeight="1" x14ac:dyDescent="0.2">
      <c r="A719" s="49">
        <v>40968</v>
      </c>
      <c r="B719" s="55" t="s">
        <v>2391</v>
      </c>
      <c r="C719" s="55" t="s">
        <v>920</v>
      </c>
      <c r="D719" s="55" t="s">
        <v>89</v>
      </c>
      <c r="E719" s="59" t="s">
        <v>90</v>
      </c>
      <c r="F719" s="60">
        <v>41061</v>
      </c>
      <c r="G719" s="82">
        <v>2012</v>
      </c>
      <c r="H719" s="49" t="s">
        <v>1364</v>
      </c>
      <c r="I719" s="49" t="str">
        <f t="shared" si="33"/>
        <v>MS</v>
      </c>
      <c r="J719" s="49" t="str">
        <f t="shared" si="34"/>
        <v>GA</v>
      </c>
      <c r="K719" s="49" t="str">
        <f t="shared" si="35"/>
        <v>South Central, Southeast</v>
      </c>
      <c r="L719" s="49" t="str">
        <f>INDEX('State '!$A$1:$C$62,MATCH($I719,'State '!$B:$B,0),3)</f>
        <v>South Central</v>
      </c>
      <c r="M719" s="49" t="str">
        <f>INDEX('State '!$A$1:$C$62,MATCH($J719,'State '!$B:$B,0),3)</f>
        <v>Southeast</v>
      </c>
      <c r="N719" s="49"/>
      <c r="O719" s="78">
        <v>122.6</v>
      </c>
      <c r="P719" s="53">
        <v>19.3</v>
      </c>
      <c r="Q719" s="53">
        <v>125</v>
      </c>
      <c r="R719" s="78">
        <v>36</v>
      </c>
      <c r="S719" s="83" t="s">
        <v>92</v>
      </c>
      <c r="T719" s="50" t="s">
        <v>93</v>
      </c>
      <c r="U719" s="57" t="s">
        <v>2294</v>
      </c>
      <c r="V719" s="49"/>
      <c r="W719" s="79"/>
      <c r="X719" s="79"/>
      <c r="Y719" s="79"/>
      <c r="Z719" s="25"/>
      <c r="AA719" s="25"/>
      <c r="AB719" s="25"/>
    </row>
    <row r="720" spans="1:28" ht="12.75" customHeight="1" x14ac:dyDescent="0.2">
      <c r="A720" s="49">
        <v>41120</v>
      </c>
      <c r="B720" s="46" t="s">
        <v>2392</v>
      </c>
      <c r="C720" s="46" t="s">
        <v>1929</v>
      </c>
      <c r="D720" s="46" t="s">
        <v>101</v>
      </c>
      <c r="E720" s="46" t="s">
        <v>90</v>
      </c>
      <c r="F720" s="47">
        <v>41109</v>
      </c>
      <c r="G720" s="53">
        <v>2012</v>
      </c>
      <c r="H720" s="49" t="s">
        <v>2249</v>
      </c>
      <c r="I720" s="49" t="str">
        <f t="shared" si="33"/>
        <v>WV</v>
      </c>
      <c r="J720" s="49" t="str">
        <f t="shared" si="34"/>
        <v>PA</v>
      </c>
      <c r="K720" s="49" t="str">
        <f t="shared" si="35"/>
        <v>Northeast</v>
      </c>
      <c r="L720" s="49" t="str">
        <f>INDEX('State '!$A$1:$C$62,MATCH($I720,'State '!$B:$B,0),3)</f>
        <v>Northeast</v>
      </c>
      <c r="M720" s="49" t="str">
        <f>INDEX('State '!$A$1:$C$62,MATCH($J720,'State '!$B:$B,0),3)</f>
        <v>Northeast</v>
      </c>
      <c r="N720" s="49"/>
      <c r="O720" s="78">
        <v>272</v>
      </c>
      <c r="P720" s="78">
        <v>50</v>
      </c>
      <c r="Q720" s="78">
        <v>313.56</v>
      </c>
      <c r="R720" s="53" t="s">
        <v>1507</v>
      </c>
      <c r="S720" s="49" t="s">
        <v>92</v>
      </c>
      <c r="T720" s="49" t="s">
        <v>93</v>
      </c>
      <c r="U720" s="49" t="s">
        <v>2393</v>
      </c>
      <c r="V720" s="49"/>
      <c r="W720" s="79"/>
      <c r="X720" s="79"/>
      <c r="Y720" s="79"/>
      <c r="Z720" s="25"/>
      <c r="AA720" s="25"/>
      <c r="AB720" s="25"/>
    </row>
    <row r="721" spans="1:28" ht="12.75" customHeight="1" x14ac:dyDescent="0.2">
      <c r="A721" s="49">
        <v>41215</v>
      </c>
      <c r="B721" s="55" t="s">
        <v>2394</v>
      </c>
      <c r="C721" s="55" t="s">
        <v>2395</v>
      </c>
      <c r="D721" s="55" t="s">
        <v>161</v>
      </c>
      <c r="E721" s="59" t="s">
        <v>90</v>
      </c>
      <c r="F721" s="60">
        <v>41122</v>
      </c>
      <c r="G721" s="82">
        <v>2012</v>
      </c>
      <c r="H721" s="49" t="s">
        <v>150</v>
      </c>
      <c r="I721" s="49" t="str">
        <f t="shared" si="33"/>
        <v>ND</v>
      </c>
      <c r="J721" s="49" t="str">
        <f t="shared" si="34"/>
        <v>ND</v>
      </c>
      <c r="K721" s="49" t="str">
        <f t="shared" si="35"/>
        <v>Mountain</v>
      </c>
      <c r="L721" s="49" t="str">
        <f>INDEX('State '!$A$1:$C$62,MATCH($I721,'State '!$B:$B,0),3)</f>
        <v>Mountain</v>
      </c>
      <c r="M721" s="49" t="str">
        <f>INDEX('State '!$A$1:$C$62,MATCH($J721,'State '!$B:$B,0),3)</f>
        <v>Mountain</v>
      </c>
      <c r="N721" s="49"/>
      <c r="O721" s="78"/>
      <c r="P721" s="53">
        <v>13</v>
      </c>
      <c r="Q721" s="53">
        <v>146</v>
      </c>
      <c r="R721" s="78"/>
      <c r="S721" s="83" t="s">
        <v>105</v>
      </c>
      <c r="T721" s="50" t="s">
        <v>786</v>
      </c>
      <c r="U721" s="57" t="s">
        <v>144</v>
      </c>
      <c r="V721" s="49"/>
      <c r="W721" s="79"/>
      <c r="X721" s="79"/>
      <c r="Y721" s="79"/>
      <c r="Z721" s="25"/>
      <c r="AA721" s="25"/>
      <c r="AB721" s="25"/>
    </row>
    <row r="722" spans="1:28" ht="12.75" customHeight="1" x14ac:dyDescent="0.2">
      <c r="A722" s="49">
        <v>41354</v>
      </c>
      <c r="B722" s="46" t="s">
        <v>2396</v>
      </c>
      <c r="C722" s="46" t="s">
        <v>2077</v>
      </c>
      <c r="D722" s="46" t="s">
        <v>101</v>
      </c>
      <c r="E722" s="46" t="s">
        <v>90</v>
      </c>
      <c r="F722" s="47">
        <v>41130</v>
      </c>
      <c r="G722" s="48">
        <v>2012</v>
      </c>
      <c r="H722" s="49" t="s">
        <v>378</v>
      </c>
      <c r="I722" s="49" t="str">
        <f t="shared" si="33"/>
        <v>MS</v>
      </c>
      <c r="J722" s="49" t="str">
        <f t="shared" si="34"/>
        <v>MS</v>
      </c>
      <c r="K722" s="49" t="str">
        <f t="shared" si="35"/>
        <v>South Central</v>
      </c>
      <c r="L722" s="49" t="str">
        <f>INDEX('State '!$A$1:$C$62,MATCH($I722,'State '!$B:$B,0),3)</f>
        <v>South Central</v>
      </c>
      <c r="M722" s="49" t="str">
        <f>INDEX('State '!$A$1:$C$62,MATCH($J722,'State '!$B:$B,0),3)</f>
        <v>South Central</v>
      </c>
      <c r="N722" s="49"/>
      <c r="O722" s="78">
        <v>75</v>
      </c>
      <c r="P722" s="78">
        <v>36.799999999999997</v>
      </c>
      <c r="Q722" s="78">
        <v>200</v>
      </c>
      <c r="R722" s="53" t="s">
        <v>1378</v>
      </c>
      <c r="S722" s="49" t="s">
        <v>92</v>
      </c>
      <c r="T722" s="49" t="s">
        <v>93</v>
      </c>
      <c r="U722" s="49" t="s">
        <v>2397</v>
      </c>
      <c r="V722" s="49"/>
      <c r="W722" s="79"/>
      <c r="X722" s="79"/>
      <c r="Y722" s="79"/>
      <c r="Z722" s="25"/>
      <c r="AA722" s="25"/>
      <c r="AB722" s="25"/>
    </row>
    <row r="723" spans="1:28" ht="12.75" customHeight="1" x14ac:dyDescent="0.2">
      <c r="A723" s="49">
        <v>41156</v>
      </c>
      <c r="B723" s="55" t="s">
        <v>2398</v>
      </c>
      <c r="C723" s="55" t="s">
        <v>889</v>
      </c>
      <c r="D723" s="55" t="s">
        <v>101</v>
      </c>
      <c r="E723" s="59" t="s">
        <v>90</v>
      </c>
      <c r="F723" s="60">
        <v>41156</v>
      </c>
      <c r="G723" s="85">
        <v>2012</v>
      </c>
      <c r="H723" s="49" t="s">
        <v>2249</v>
      </c>
      <c r="I723" s="49" t="str">
        <f t="shared" si="33"/>
        <v>WV</v>
      </c>
      <c r="J723" s="49" t="str">
        <f t="shared" si="34"/>
        <v>PA</v>
      </c>
      <c r="K723" s="49" t="str">
        <f t="shared" si="35"/>
        <v>Northeast</v>
      </c>
      <c r="L723" s="49" t="str">
        <f>INDEX('State '!$A$1:$C$62,MATCH($I723,'State '!$B:$B,0),3)</f>
        <v>Northeast</v>
      </c>
      <c r="M723" s="49" t="str">
        <f>INDEX('State '!$A$1:$C$62,MATCH($J723,'State '!$B:$B,0),3)</f>
        <v>Northeast</v>
      </c>
      <c r="N723" s="49"/>
      <c r="O723" s="78">
        <v>635</v>
      </c>
      <c r="P723" s="53">
        <v>110</v>
      </c>
      <c r="Q723" s="53">
        <v>484.26</v>
      </c>
      <c r="R723" s="78" t="s">
        <v>2399</v>
      </c>
      <c r="S723" s="83" t="s">
        <v>92</v>
      </c>
      <c r="T723" s="50" t="s">
        <v>93</v>
      </c>
      <c r="U723" s="57" t="s">
        <v>2400</v>
      </c>
      <c r="V723" s="49"/>
      <c r="W723" s="79"/>
      <c r="X723" s="79"/>
      <c r="Y723" s="79"/>
      <c r="Z723" s="25"/>
      <c r="AA723" s="25"/>
      <c r="AB723" s="25"/>
    </row>
    <row r="724" spans="1:28" ht="12.75" customHeight="1" x14ac:dyDescent="0.2">
      <c r="A724" s="49">
        <v>41215</v>
      </c>
      <c r="B724" s="46" t="s">
        <v>2401</v>
      </c>
      <c r="C724" s="46" t="s">
        <v>240</v>
      </c>
      <c r="D724" s="46" t="s">
        <v>89</v>
      </c>
      <c r="E724" s="46" t="s">
        <v>90</v>
      </c>
      <c r="F724" s="47">
        <v>41198</v>
      </c>
      <c r="G724" s="53">
        <v>2012</v>
      </c>
      <c r="H724" s="49" t="s">
        <v>2296</v>
      </c>
      <c r="I724" s="49" t="str">
        <f t="shared" si="33"/>
        <v>NY</v>
      </c>
      <c r="J724" s="49" t="str">
        <f t="shared" si="34"/>
        <v>ON</v>
      </c>
      <c r="K724" s="49" t="str">
        <f t="shared" si="35"/>
        <v>Northeast, Canada</v>
      </c>
      <c r="L724" s="49" t="str">
        <f>INDEX('State '!$A$1:$C$62,MATCH($I724,'State '!$B:$B,0),3)</f>
        <v>Northeast</v>
      </c>
      <c r="M724" s="49" t="str">
        <f>INDEX('State '!$A$1:$C$62,MATCH($J724,'State '!$B:$B,0),3)</f>
        <v>Canada</v>
      </c>
      <c r="N724" s="49"/>
      <c r="O724" s="78">
        <v>60</v>
      </c>
      <c r="P724" s="78"/>
      <c r="Q724" s="78">
        <v>320</v>
      </c>
      <c r="R724" s="53"/>
      <c r="S724" s="49" t="s">
        <v>92</v>
      </c>
      <c r="T724" s="49" t="s">
        <v>93</v>
      </c>
      <c r="U724" s="49" t="s">
        <v>2402</v>
      </c>
      <c r="V724" s="49"/>
      <c r="W724" s="79"/>
      <c r="X724" s="79"/>
      <c r="Y724" s="79"/>
      <c r="Z724" s="25"/>
      <c r="AA724" s="25"/>
      <c r="AB724" s="25"/>
    </row>
    <row r="725" spans="1:28" ht="12.75" customHeight="1" x14ac:dyDescent="0.2">
      <c r="A725" s="49">
        <v>41215</v>
      </c>
      <c r="B725" s="46" t="s">
        <v>2403</v>
      </c>
      <c r="C725" s="46" t="s">
        <v>124</v>
      </c>
      <c r="D725" s="46" t="s">
        <v>89</v>
      </c>
      <c r="E725" s="46" t="s">
        <v>90</v>
      </c>
      <c r="F725" s="47">
        <v>41200</v>
      </c>
      <c r="G725" s="53">
        <v>2012</v>
      </c>
      <c r="H725" s="49" t="s">
        <v>331</v>
      </c>
      <c r="I725" s="49" t="str">
        <f t="shared" si="33"/>
        <v>PA</v>
      </c>
      <c r="J725" s="49" t="str">
        <f t="shared" si="34"/>
        <v>PA</v>
      </c>
      <c r="K725" s="49" t="str">
        <f t="shared" si="35"/>
        <v>Northeast</v>
      </c>
      <c r="L725" s="49" t="str">
        <f>INDEX('State '!$A$1:$C$62,MATCH($I725,'State '!$B:$B,0),3)</f>
        <v>Northeast</v>
      </c>
      <c r="M725" s="49" t="str">
        <f>INDEX('State '!$A$1:$C$62,MATCH($J725,'State '!$B:$B,0),3)</f>
        <v>Northeast</v>
      </c>
      <c r="N725" s="49"/>
      <c r="O725" s="78"/>
      <c r="P725" s="78"/>
      <c r="Q725" s="78">
        <v>27</v>
      </c>
      <c r="R725" s="53">
        <v>30</v>
      </c>
      <c r="S725" s="49" t="s">
        <v>92</v>
      </c>
      <c r="T725" s="49" t="s">
        <v>93</v>
      </c>
      <c r="U725" s="49" t="s">
        <v>2404</v>
      </c>
      <c r="V725" s="49"/>
      <c r="W725" s="79"/>
      <c r="X725" s="79"/>
      <c r="Y725" s="79"/>
      <c r="Z725" s="25"/>
      <c r="AA725" s="25"/>
      <c r="AB725" s="25"/>
    </row>
    <row r="726" spans="1:28" ht="12.75" customHeight="1" x14ac:dyDescent="0.2">
      <c r="A726" s="49">
        <v>41198</v>
      </c>
      <c r="B726" s="55" t="s">
        <v>2405</v>
      </c>
      <c r="C726" s="55" t="s">
        <v>240</v>
      </c>
      <c r="D726" s="55" t="s">
        <v>89</v>
      </c>
      <c r="E726" s="59" t="s">
        <v>90</v>
      </c>
      <c r="F726" s="60">
        <v>41201</v>
      </c>
      <c r="G726" s="82">
        <v>2012</v>
      </c>
      <c r="H726" s="49" t="s">
        <v>708</v>
      </c>
      <c r="I726" s="49" t="str">
        <f t="shared" si="33"/>
        <v>PA</v>
      </c>
      <c r="J726" s="49" t="str">
        <f t="shared" si="34"/>
        <v>NY</v>
      </c>
      <c r="K726" s="49" t="str">
        <f t="shared" si="35"/>
        <v>Northeast</v>
      </c>
      <c r="L726" s="49" t="str">
        <f>INDEX('State '!$A$1:$C$62,MATCH($I726,'State '!$B:$B,0),3)</f>
        <v>Northeast</v>
      </c>
      <c r="M726" s="49" t="str">
        <f>INDEX('State '!$A$1:$C$62,MATCH($J726,'State '!$B:$B,0),3)</f>
        <v>Northeast</v>
      </c>
      <c r="N726" s="49"/>
      <c r="O726" s="78">
        <v>100</v>
      </c>
      <c r="P726" s="53">
        <v>7</v>
      </c>
      <c r="Q726" s="53">
        <v>250</v>
      </c>
      <c r="R726" s="78">
        <v>30</v>
      </c>
      <c r="S726" s="83" t="s">
        <v>92</v>
      </c>
      <c r="T726" s="50" t="s">
        <v>93</v>
      </c>
      <c r="U726" s="57" t="s">
        <v>2406</v>
      </c>
      <c r="V726" s="49"/>
      <c r="W726" s="79"/>
      <c r="X726" s="79"/>
      <c r="Y726" s="79"/>
      <c r="Z726" s="25"/>
      <c r="AA726" s="25"/>
      <c r="AB726" s="25"/>
    </row>
    <row r="727" spans="1:28" ht="12.75" customHeight="1" x14ac:dyDescent="0.2">
      <c r="A727" s="45">
        <v>42597</v>
      </c>
      <c r="B727" s="46" t="s">
        <v>2407</v>
      </c>
      <c r="C727" s="46" t="s">
        <v>889</v>
      </c>
      <c r="D727" s="46" t="s">
        <v>1784</v>
      </c>
      <c r="E727" s="46" t="s">
        <v>90</v>
      </c>
      <c r="F727" s="47">
        <v>41212</v>
      </c>
      <c r="G727" s="48">
        <v>2012</v>
      </c>
      <c r="H727" s="49" t="s">
        <v>708</v>
      </c>
      <c r="I727" s="49" t="str">
        <f t="shared" si="33"/>
        <v>PA</v>
      </c>
      <c r="J727" s="49" t="str">
        <f t="shared" si="34"/>
        <v>NY</v>
      </c>
      <c r="K727" s="49" t="str">
        <f t="shared" si="35"/>
        <v>Northeast</v>
      </c>
      <c r="L727" s="49" t="str">
        <f>INDEX('State '!$A$1:$C$62,MATCH($I727,'State '!$B:$B,0),3)</f>
        <v>Northeast</v>
      </c>
      <c r="M727" s="49" t="str">
        <f>INDEX('State '!$A$1:$C$62,MATCH($J727,'State '!$B:$B,0),3)</f>
        <v>Northeast</v>
      </c>
      <c r="N727" s="49"/>
      <c r="O727" s="78">
        <v>45.7</v>
      </c>
      <c r="P727" s="78">
        <v>7</v>
      </c>
      <c r="Q727" s="78">
        <v>-150</v>
      </c>
      <c r="R727" s="53"/>
      <c r="S727" s="49" t="s">
        <v>92</v>
      </c>
      <c r="T727" s="49" t="s">
        <v>93</v>
      </c>
      <c r="U727" s="49" t="s">
        <v>2408</v>
      </c>
      <c r="V727" s="49"/>
      <c r="W727" s="79"/>
      <c r="X727" s="79"/>
      <c r="Y727" s="79"/>
      <c r="Z727" s="25"/>
      <c r="AA727" s="25"/>
      <c r="AB727" s="25"/>
    </row>
    <row r="728" spans="1:28" ht="12.75" customHeight="1" x14ac:dyDescent="0.2">
      <c r="A728" s="49">
        <v>41215</v>
      </c>
      <c r="B728" s="55" t="s">
        <v>2409</v>
      </c>
      <c r="C728" s="55" t="s">
        <v>913</v>
      </c>
      <c r="D728" s="55" t="s">
        <v>89</v>
      </c>
      <c r="E728" s="59" t="s">
        <v>90</v>
      </c>
      <c r="F728" s="60">
        <v>41213</v>
      </c>
      <c r="G728" s="85">
        <v>2012</v>
      </c>
      <c r="H728" s="49" t="s">
        <v>331</v>
      </c>
      <c r="I728" s="49" t="str">
        <f t="shared" si="33"/>
        <v>PA</v>
      </c>
      <c r="J728" s="49" t="str">
        <f t="shared" si="34"/>
        <v>PA</v>
      </c>
      <c r="K728" s="49" t="str">
        <f t="shared" si="35"/>
        <v>Northeast</v>
      </c>
      <c r="L728" s="49" t="str">
        <f>INDEX('State '!$A$1:$C$62,MATCH($I728,'State '!$B:$B,0),3)</f>
        <v>Northeast</v>
      </c>
      <c r="M728" s="49" t="str">
        <f>INDEX('State '!$A$1:$C$62,MATCH($J728,'State '!$B:$B,0),3)</f>
        <v>Northeast</v>
      </c>
      <c r="N728" s="49"/>
      <c r="O728" s="78">
        <v>35.823</v>
      </c>
      <c r="P728" s="53">
        <v>4.8499999999999996</v>
      </c>
      <c r="Q728" s="53">
        <v>150</v>
      </c>
      <c r="R728" s="78">
        <v>24</v>
      </c>
      <c r="S728" s="83" t="s">
        <v>92</v>
      </c>
      <c r="T728" s="50" t="s">
        <v>93</v>
      </c>
      <c r="U728" s="57" t="s">
        <v>2410</v>
      </c>
      <c r="V728" s="49"/>
      <c r="W728" s="79"/>
      <c r="X728" s="79"/>
      <c r="Y728" s="79"/>
      <c r="Z728" s="25"/>
      <c r="AA728" s="25"/>
      <c r="AB728" s="25"/>
    </row>
    <row r="729" spans="1:28" ht="12.75" customHeight="1" x14ac:dyDescent="0.2">
      <c r="A729" s="49">
        <v>41215</v>
      </c>
      <c r="B729" s="55" t="s">
        <v>2411</v>
      </c>
      <c r="C729" s="55" t="s">
        <v>889</v>
      </c>
      <c r="D729" s="55" t="s">
        <v>89</v>
      </c>
      <c r="E729" s="59" t="s">
        <v>90</v>
      </c>
      <c r="F729" s="60">
        <v>41213</v>
      </c>
      <c r="G729" s="82">
        <v>2012</v>
      </c>
      <c r="H729" s="49" t="s">
        <v>331</v>
      </c>
      <c r="I729" s="49" t="str">
        <f t="shared" si="33"/>
        <v>PA</v>
      </c>
      <c r="J729" s="49" t="str">
        <f t="shared" si="34"/>
        <v>PA</v>
      </c>
      <c r="K729" s="49" t="str">
        <f t="shared" si="35"/>
        <v>Northeast</v>
      </c>
      <c r="L729" s="49" t="str">
        <f>INDEX('State '!$A$1:$C$62,MATCH($I729,'State '!$B:$B,0),3)</f>
        <v>Northeast</v>
      </c>
      <c r="M729" s="49" t="str">
        <f>INDEX('State '!$A$1:$C$62,MATCH($J729,'State '!$B:$B,0),3)</f>
        <v>Northeast</v>
      </c>
      <c r="N729" s="49"/>
      <c r="O729" s="78">
        <v>97.3</v>
      </c>
      <c r="P729" s="53"/>
      <c r="Q729" s="53">
        <v>200</v>
      </c>
      <c r="R729" s="78"/>
      <c r="S729" s="83" t="s">
        <v>92</v>
      </c>
      <c r="T729" s="50" t="s">
        <v>93</v>
      </c>
      <c r="U729" s="57" t="s">
        <v>2412</v>
      </c>
      <c r="V729" s="49"/>
      <c r="W729" s="79"/>
      <c r="X729" s="79"/>
      <c r="Y729" s="79"/>
      <c r="Z729" s="25"/>
      <c r="AA729" s="25"/>
      <c r="AB729" s="25"/>
    </row>
    <row r="730" spans="1:28" ht="12.75" customHeight="1" x14ac:dyDescent="0.2">
      <c r="A730" s="49">
        <v>41215</v>
      </c>
      <c r="B730" s="46" t="s">
        <v>2413</v>
      </c>
      <c r="C730" s="46" t="s">
        <v>913</v>
      </c>
      <c r="D730" s="46" t="s">
        <v>89</v>
      </c>
      <c r="E730" s="46" t="s">
        <v>90</v>
      </c>
      <c r="F730" s="47">
        <v>41213</v>
      </c>
      <c r="G730" s="53">
        <v>2012</v>
      </c>
      <c r="H730" s="49" t="s">
        <v>708</v>
      </c>
      <c r="I730" s="49" t="str">
        <f t="shared" si="33"/>
        <v>PA</v>
      </c>
      <c r="J730" s="49" t="str">
        <f t="shared" si="34"/>
        <v>NY</v>
      </c>
      <c r="K730" s="49" t="str">
        <f t="shared" si="35"/>
        <v>Northeast</v>
      </c>
      <c r="L730" s="49" t="str">
        <f>INDEX('State '!$A$1:$C$62,MATCH($I730,'State '!$B:$B,0),3)</f>
        <v>Northeast</v>
      </c>
      <c r="M730" s="49" t="str">
        <f>INDEX('State '!$A$1:$C$62,MATCH($J730,'State '!$B:$B,0),3)</f>
        <v>Northeast</v>
      </c>
      <c r="N730" s="49"/>
      <c r="O730" s="78">
        <v>80</v>
      </c>
      <c r="P730" s="78">
        <v>0</v>
      </c>
      <c r="Q730" s="78">
        <v>320</v>
      </c>
      <c r="R730" s="53"/>
      <c r="S730" s="49" t="s">
        <v>92</v>
      </c>
      <c r="T730" s="49" t="s">
        <v>93</v>
      </c>
      <c r="U730" s="49" t="s">
        <v>2414</v>
      </c>
      <c r="V730" s="49"/>
      <c r="W730" s="79"/>
      <c r="X730" s="79"/>
      <c r="Y730" s="79"/>
      <c r="Z730" s="25"/>
      <c r="AA730" s="25"/>
      <c r="AB730" s="25"/>
    </row>
    <row r="731" spans="1:28" ht="12.75" customHeight="1" x14ac:dyDescent="0.2">
      <c r="A731" s="49">
        <v>41215</v>
      </c>
      <c r="B731" s="55" t="s">
        <v>2415</v>
      </c>
      <c r="C731" s="55" t="s">
        <v>124</v>
      </c>
      <c r="D731" s="55" t="s">
        <v>89</v>
      </c>
      <c r="E731" s="59" t="s">
        <v>90</v>
      </c>
      <c r="F731" s="60">
        <v>41213</v>
      </c>
      <c r="G731" s="82">
        <v>2012</v>
      </c>
      <c r="H731" s="49" t="s">
        <v>2249</v>
      </c>
      <c r="I731" s="49" t="str">
        <f t="shared" si="33"/>
        <v>WV</v>
      </c>
      <c r="J731" s="49" t="str">
        <f t="shared" si="34"/>
        <v>PA</v>
      </c>
      <c r="K731" s="49" t="str">
        <f t="shared" si="35"/>
        <v>Northeast</v>
      </c>
      <c r="L731" s="49" t="str">
        <f>INDEX('State '!$A$1:$C$62,MATCH($I731,'State '!$B:$B,0),3)</f>
        <v>Northeast</v>
      </c>
      <c r="M731" s="49" t="str">
        <f>INDEX('State '!$A$1:$C$62,MATCH($J731,'State '!$B:$B,0),3)</f>
        <v>Northeast</v>
      </c>
      <c r="N731" s="49"/>
      <c r="O731" s="78">
        <v>197</v>
      </c>
      <c r="P731" s="53">
        <v>17.3</v>
      </c>
      <c r="Q731" s="53">
        <v>200</v>
      </c>
      <c r="R731" s="78">
        <v>36</v>
      </c>
      <c r="S731" s="83" t="s">
        <v>92</v>
      </c>
      <c r="T731" s="50" t="s">
        <v>93</v>
      </c>
      <c r="U731" s="57" t="s">
        <v>2416</v>
      </c>
      <c r="V731" s="49"/>
      <c r="W731" s="79"/>
      <c r="X731" s="79"/>
      <c r="Y731" s="79"/>
      <c r="Z731" s="25"/>
      <c r="AA731" s="25"/>
      <c r="AB731" s="25"/>
    </row>
    <row r="732" spans="1:28" ht="12.75" customHeight="1" x14ac:dyDescent="0.2">
      <c r="A732" s="49">
        <v>41276</v>
      </c>
      <c r="B732" s="55" t="s">
        <v>2417</v>
      </c>
      <c r="C732" s="55" t="s">
        <v>1929</v>
      </c>
      <c r="D732" s="55" t="s">
        <v>89</v>
      </c>
      <c r="E732" s="59" t="s">
        <v>90</v>
      </c>
      <c r="F732" s="60">
        <v>41214</v>
      </c>
      <c r="G732" s="85">
        <v>2012</v>
      </c>
      <c r="H732" s="49" t="s">
        <v>2249</v>
      </c>
      <c r="I732" s="49" t="str">
        <f t="shared" si="33"/>
        <v>WV</v>
      </c>
      <c r="J732" s="49" t="str">
        <f t="shared" si="34"/>
        <v>PA</v>
      </c>
      <c r="K732" s="49" t="str">
        <f t="shared" si="35"/>
        <v>Northeast</v>
      </c>
      <c r="L732" s="49" t="str">
        <f>INDEX('State '!$A$1:$C$62,MATCH($I732,'State '!$B:$B,0),3)</f>
        <v>Northeast</v>
      </c>
      <c r="M732" s="49" t="str">
        <f>INDEX('State '!$A$1:$C$62,MATCH($J732,'State '!$B:$B,0),3)</f>
        <v>Northeast</v>
      </c>
      <c r="N732" s="49"/>
      <c r="O732" s="78">
        <v>21.7</v>
      </c>
      <c r="P732" s="53">
        <v>0</v>
      </c>
      <c r="Q732" s="53">
        <v>209</v>
      </c>
      <c r="R732" s="78"/>
      <c r="S732" s="83" t="s">
        <v>92</v>
      </c>
      <c r="T732" s="50" t="s">
        <v>93</v>
      </c>
      <c r="U732" s="57" t="s">
        <v>2418</v>
      </c>
      <c r="V732" s="49"/>
      <c r="W732" s="79"/>
      <c r="X732" s="79"/>
      <c r="Y732" s="79"/>
      <c r="Z732" s="25"/>
      <c r="AA732" s="25"/>
      <c r="AB732" s="25"/>
    </row>
    <row r="733" spans="1:28" ht="12.75" customHeight="1" x14ac:dyDescent="0.2">
      <c r="A733" s="49">
        <v>41215</v>
      </c>
      <c r="B733" s="55" t="s">
        <v>2419</v>
      </c>
      <c r="C733" s="55" t="s">
        <v>791</v>
      </c>
      <c r="D733" s="55" t="s">
        <v>89</v>
      </c>
      <c r="E733" s="59" t="s">
        <v>90</v>
      </c>
      <c r="F733" s="60">
        <v>41214</v>
      </c>
      <c r="G733" s="85">
        <v>2012</v>
      </c>
      <c r="H733" s="49" t="s">
        <v>1554</v>
      </c>
      <c r="I733" s="49" t="str">
        <f t="shared" si="33"/>
        <v>WI</v>
      </c>
      <c r="J733" s="49" t="str">
        <f t="shared" si="34"/>
        <v>WI</v>
      </c>
      <c r="K733" s="49" t="str">
        <f t="shared" si="35"/>
        <v>Midwest</v>
      </c>
      <c r="L733" s="49" t="str">
        <f>INDEX('State '!$A$1:$C$62,MATCH($I733,'State '!$B:$B,0),3)</f>
        <v>Midwest</v>
      </c>
      <c r="M733" s="49" t="str">
        <f>INDEX('State '!$A$1:$C$62,MATCH($J733,'State '!$B:$B,0),3)</f>
        <v>Midwest</v>
      </c>
      <c r="N733" s="49"/>
      <c r="O733" s="78">
        <v>25.1</v>
      </c>
      <c r="P733" s="53"/>
      <c r="Q733" s="53">
        <v>101.1</v>
      </c>
      <c r="R733" s="78"/>
      <c r="S733" s="83" t="s">
        <v>92</v>
      </c>
      <c r="T733" s="50" t="s">
        <v>93</v>
      </c>
      <c r="U733" s="57" t="s">
        <v>2420</v>
      </c>
      <c r="V733" s="49"/>
      <c r="W733" s="79"/>
      <c r="X733" s="79"/>
      <c r="Y733" s="79"/>
      <c r="Z733" s="25"/>
      <c r="AA733" s="25"/>
      <c r="AB733" s="25"/>
    </row>
    <row r="734" spans="1:28" ht="12.75" customHeight="1" x14ac:dyDescent="0.2">
      <c r="A734" s="49">
        <v>41276</v>
      </c>
      <c r="B734" s="46" t="s">
        <v>2421</v>
      </c>
      <c r="C734" s="46" t="s">
        <v>2422</v>
      </c>
      <c r="D734" s="46" t="s">
        <v>161</v>
      </c>
      <c r="E734" s="46" t="s">
        <v>90</v>
      </c>
      <c r="F734" s="47">
        <v>41214</v>
      </c>
      <c r="G734" s="53">
        <v>2012</v>
      </c>
      <c r="H734" s="49" t="s">
        <v>361</v>
      </c>
      <c r="I734" s="49" t="str">
        <f t="shared" si="33"/>
        <v>WA</v>
      </c>
      <c r="J734" s="49" t="str">
        <f t="shared" si="34"/>
        <v>WA</v>
      </c>
      <c r="K734" s="49" t="str">
        <f t="shared" si="35"/>
        <v>Pacific</v>
      </c>
      <c r="L734" s="49" t="str">
        <f>INDEX('State '!$A$1:$C$62,MATCH($I734,'State '!$B:$B,0),3)</f>
        <v>Pacific</v>
      </c>
      <c r="M734" s="49" t="str">
        <f>INDEX('State '!$A$1:$C$62,MATCH($J734,'State '!$B:$B,0),3)</f>
        <v>Pacific</v>
      </c>
      <c r="N734" s="49"/>
      <c r="O734" s="78"/>
      <c r="P734" s="78">
        <v>2.2000000000000002</v>
      </c>
      <c r="Q734" s="78">
        <v>84.2</v>
      </c>
      <c r="R734" s="53">
        <v>20</v>
      </c>
      <c r="S734" s="49" t="s">
        <v>92</v>
      </c>
      <c r="T734" s="49" t="s">
        <v>93</v>
      </c>
      <c r="U734" s="49" t="s">
        <v>2423</v>
      </c>
      <c r="V734" s="49"/>
      <c r="W734" s="79"/>
      <c r="X734" s="79"/>
      <c r="Y734" s="79"/>
      <c r="Z734" s="25"/>
      <c r="AA734" s="25"/>
      <c r="AB734" s="25"/>
    </row>
    <row r="735" spans="1:28" ht="12.75" customHeight="1" x14ac:dyDescent="0.2">
      <c r="A735" s="49">
        <v>41221</v>
      </c>
      <c r="B735" s="55" t="s">
        <v>2424</v>
      </c>
      <c r="C735" s="55" t="s">
        <v>1787</v>
      </c>
      <c r="D735" s="55" t="s">
        <v>89</v>
      </c>
      <c r="E735" s="59" t="s">
        <v>90</v>
      </c>
      <c r="F735" s="60">
        <v>41227</v>
      </c>
      <c r="G735" s="85">
        <v>2012</v>
      </c>
      <c r="H735" s="49" t="s">
        <v>331</v>
      </c>
      <c r="I735" s="49" t="str">
        <f t="shared" si="33"/>
        <v>PA</v>
      </c>
      <c r="J735" s="49" t="str">
        <f t="shared" si="34"/>
        <v>PA</v>
      </c>
      <c r="K735" s="49" t="str">
        <f t="shared" si="35"/>
        <v>Northeast</v>
      </c>
      <c r="L735" s="49" t="str">
        <f>INDEX('State '!$A$1:$C$62,MATCH($I735,'State '!$B:$B,0),3)</f>
        <v>Northeast</v>
      </c>
      <c r="M735" s="49" t="str">
        <f>INDEX('State '!$A$1:$C$62,MATCH($J735,'State '!$B:$B,0),3)</f>
        <v>Northeast</v>
      </c>
      <c r="N735" s="49"/>
      <c r="O735" s="78"/>
      <c r="P735" s="53">
        <v>39</v>
      </c>
      <c r="Q735" s="53">
        <v>555</v>
      </c>
      <c r="R735" s="78">
        <v>30</v>
      </c>
      <c r="S735" s="83" t="s">
        <v>92</v>
      </c>
      <c r="T735" s="50" t="s">
        <v>93</v>
      </c>
      <c r="U735" s="57" t="s">
        <v>2425</v>
      </c>
      <c r="V735" s="49"/>
      <c r="W735" s="79"/>
      <c r="X735" s="79"/>
      <c r="Y735" s="79"/>
      <c r="Z735" s="25"/>
      <c r="AA735" s="25"/>
      <c r="AB735" s="25"/>
    </row>
    <row r="736" spans="1:28" ht="12.75" customHeight="1" x14ac:dyDescent="0.2">
      <c r="A736" s="49">
        <v>41349</v>
      </c>
      <c r="B736" s="46" t="s">
        <v>2426</v>
      </c>
      <c r="C736" s="46" t="s">
        <v>850</v>
      </c>
      <c r="D736" s="46" t="s">
        <v>89</v>
      </c>
      <c r="E736" s="46" t="s">
        <v>90</v>
      </c>
      <c r="F736" s="47"/>
      <c r="G736" s="48">
        <v>2012</v>
      </c>
      <c r="H736" s="49" t="s">
        <v>851</v>
      </c>
      <c r="I736" s="49" t="str">
        <f t="shared" si="33"/>
        <v>DE</v>
      </c>
      <c r="J736" s="49" t="str">
        <f t="shared" si="34"/>
        <v>MD</v>
      </c>
      <c r="K736" s="49" t="str">
        <f t="shared" si="35"/>
        <v>Northeast</v>
      </c>
      <c r="L736" s="49" t="str">
        <f>INDEX('State '!$A$1:$C$62,MATCH($I736,'State '!$B:$B,0),3)</f>
        <v>Northeast</v>
      </c>
      <c r="M736" s="49" t="str">
        <f>INDEX('State '!$A$1:$C$62,MATCH($J736,'State '!$B:$B,0),3)</f>
        <v>Northeast</v>
      </c>
      <c r="N736" s="49"/>
      <c r="O736" s="53">
        <v>13</v>
      </c>
      <c r="P736" s="78">
        <v>21.7</v>
      </c>
      <c r="Q736" s="78">
        <v>6.25</v>
      </c>
      <c r="R736" s="53" t="s">
        <v>2427</v>
      </c>
      <c r="S736" s="49" t="s">
        <v>92</v>
      </c>
      <c r="T736" s="49" t="s">
        <v>93</v>
      </c>
      <c r="U736" s="49" t="s">
        <v>2428</v>
      </c>
      <c r="V736" s="49"/>
      <c r="W736" s="79"/>
      <c r="X736" s="79"/>
      <c r="Y736" s="79"/>
      <c r="Z736" s="25"/>
      <c r="AA736" s="25"/>
      <c r="AB736" s="25"/>
    </row>
    <row r="737" spans="1:28" ht="12.75" customHeight="1" x14ac:dyDescent="0.2">
      <c r="A737" s="49">
        <v>41001</v>
      </c>
      <c r="B737" s="46" t="s">
        <v>2429</v>
      </c>
      <c r="C737" s="46" t="s">
        <v>1600</v>
      </c>
      <c r="D737" s="46" t="s">
        <v>161</v>
      </c>
      <c r="E737" s="46" t="s">
        <v>90</v>
      </c>
      <c r="F737" s="47"/>
      <c r="G737" s="48">
        <v>2012</v>
      </c>
      <c r="H737" s="49" t="s">
        <v>803</v>
      </c>
      <c r="I737" s="49" t="str">
        <f t="shared" si="33"/>
        <v>MI</v>
      </c>
      <c r="J737" s="49" t="str">
        <f t="shared" si="34"/>
        <v>MI</v>
      </c>
      <c r="K737" s="49" t="str">
        <f t="shared" si="35"/>
        <v>Midwest</v>
      </c>
      <c r="L737" s="49" t="str">
        <f>INDEX('State '!$A$1:$C$62,MATCH($I737,'State '!$B:$B,0),3)</f>
        <v>Midwest</v>
      </c>
      <c r="M737" s="49" t="str">
        <f>INDEX('State '!$A$1:$C$62,MATCH($J737,'State '!$B:$B,0),3)</f>
        <v>Midwest</v>
      </c>
      <c r="N737" s="49"/>
      <c r="O737" s="78"/>
      <c r="P737" s="78">
        <v>0.25</v>
      </c>
      <c r="Q737" s="78">
        <v>300</v>
      </c>
      <c r="R737" s="53">
        <v>12</v>
      </c>
      <c r="S737" s="49" t="s">
        <v>92</v>
      </c>
      <c r="T737" s="49" t="s">
        <v>93</v>
      </c>
      <c r="U737" s="49" t="s">
        <v>2430</v>
      </c>
      <c r="V737" s="49"/>
      <c r="W737" s="79"/>
      <c r="X737" s="79"/>
      <c r="Y737" s="79"/>
      <c r="Z737" s="25"/>
      <c r="AA737" s="25"/>
      <c r="AB737" s="25"/>
    </row>
    <row r="738" spans="1:28" ht="12.75" customHeight="1" x14ac:dyDescent="0.2">
      <c r="A738" s="49">
        <v>41106</v>
      </c>
      <c r="B738" s="46" t="s">
        <v>2431</v>
      </c>
      <c r="C738" s="46" t="s">
        <v>850</v>
      </c>
      <c r="D738" s="46" t="s">
        <v>89</v>
      </c>
      <c r="E738" s="46" t="s">
        <v>90</v>
      </c>
      <c r="F738" s="47"/>
      <c r="G738" s="48">
        <v>2012</v>
      </c>
      <c r="H738" s="49" t="s">
        <v>851</v>
      </c>
      <c r="I738" s="49" t="str">
        <f t="shared" si="33"/>
        <v>DE</v>
      </c>
      <c r="J738" s="49" t="str">
        <f t="shared" si="34"/>
        <v>MD</v>
      </c>
      <c r="K738" s="49" t="str">
        <f t="shared" si="35"/>
        <v>Northeast</v>
      </c>
      <c r="L738" s="49" t="str">
        <f>INDEX('State '!$A$1:$C$62,MATCH($I738,'State '!$B:$B,0),3)</f>
        <v>Northeast</v>
      </c>
      <c r="M738" s="49" t="str">
        <f>INDEX('State '!$A$1:$C$62,MATCH($J738,'State '!$B:$B,0),3)</f>
        <v>Northeast</v>
      </c>
      <c r="N738" s="49"/>
      <c r="O738" s="78">
        <v>5.9</v>
      </c>
      <c r="P738" s="78">
        <v>5</v>
      </c>
      <c r="Q738" s="78">
        <v>4.07</v>
      </c>
      <c r="R738" s="53">
        <v>6</v>
      </c>
      <c r="S738" s="49" t="s">
        <v>92</v>
      </c>
      <c r="T738" s="49" t="s">
        <v>93</v>
      </c>
      <c r="U738" s="49" t="s">
        <v>2432</v>
      </c>
      <c r="V738" s="49"/>
      <c r="W738" s="79"/>
      <c r="X738" s="79"/>
      <c r="Y738" s="79"/>
      <c r="Z738" s="25"/>
      <c r="AA738" s="25"/>
      <c r="AB738" s="25"/>
    </row>
    <row r="739" spans="1:28" ht="12.75" customHeight="1" x14ac:dyDescent="0.2">
      <c r="A739" s="49">
        <v>41106</v>
      </c>
      <c r="B739" s="46" t="s">
        <v>2433</v>
      </c>
      <c r="C739" s="46" t="s">
        <v>2244</v>
      </c>
      <c r="D739" s="46" t="s">
        <v>161</v>
      </c>
      <c r="E739" s="46" t="s">
        <v>90</v>
      </c>
      <c r="F739" s="47"/>
      <c r="G739" s="48">
        <v>2012</v>
      </c>
      <c r="H739" s="49" t="s">
        <v>121</v>
      </c>
      <c r="I739" s="49" t="str">
        <f t="shared" si="33"/>
        <v>TX</v>
      </c>
      <c r="J739" s="49" t="str">
        <f t="shared" si="34"/>
        <v>TX</v>
      </c>
      <c r="K739" s="49" t="str">
        <f t="shared" si="35"/>
        <v>South Central</v>
      </c>
      <c r="L739" s="49" t="str">
        <f>INDEX('State '!$A$1:$C$62,MATCH($I739,'State '!$B:$B,0),3)</f>
        <v>South Central</v>
      </c>
      <c r="M739" s="49" t="str">
        <f>INDEX('State '!$A$1:$C$62,MATCH($J739,'State '!$B:$B,0),3)</f>
        <v>South Central</v>
      </c>
      <c r="N739" s="49"/>
      <c r="O739" s="78"/>
      <c r="P739" s="78">
        <v>2.5499999999999998</v>
      </c>
      <c r="Q739" s="78"/>
      <c r="R739" s="53">
        <v>30</v>
      </c>
      <c r="S739" s="49" t="s">
        <v>92</v>
      </c>
      <c r="T739" s="49" t="s">
        <v>93</v>
      </c>
      <c r="U739" s="49" t="s">
        <v>2434</v>
      </c>
      <c r="V739" s="49"/>
      <c r="W739" s="79"/>
      <c r="X739" s="79"/>
      <c r="Y739" s="79"/>
      <c r="Z739" s="25"/>
      <c r="AA739" s="25"/>
      <c r="AB739" s="25"/>
    </row>
    <row r="740" spans="1:28" ht="12.75" customHeight="1" x14ac:dyDescent="0.2">
      <c r="A740" s="49">
        <v>41441</v>
      </c>
      <c r="B740" s="46" t="s">
        <v>2435</v>
      </c>
      <c r="C740" s="46" t="s">
        <v>2167</v>
      </c>
      <c r="D740" s="46" t="s">
        <v>89</v>
      </c>
      <c r="E740" s="46" t="s">
        <v>90</v>
      </c>
      <c r="F740" s="47"/>
      <c r="G740" s="53">
        <v>2012</v>
      </c>
      <c r="H740" s="49" t="s">
        <v>121</v>
      </c>
      <c r="I740" s="49" t="str">
        <f t="shared" si="33"/>
        <v>TX</v>
      </c>
      <c r="J740" s="49" t="str">
        <f t="shared" si="34"/>
        <v>TX</v>
      </c>
      <c r="K740" s="49" t="str">
        <f t="shared" si="35"/>
        <v>South Central</v>
      </c>
      <c r="L740" s="49" t="str">
        <f>INDEX('State '!$A$1:$C$62,MATCH($I740,'State '!$B:$B,0),3)</f>
        <v>South Central</v>
      </c>
      <c r="M740" s="49" t="str">
        <f>INDEX('State '!$A$1:$C$62,MATCH($J740,'State '!$B:$B,0),3)</f>
        <v>South Central</v>
      </c>
      <c r="N740" s="49"/>
      <c r="O740" s="78">
        <v>0</v>
      </c>
      <c r="P740" s="78">
        <v>70</v>
      </c>
      <c r="Q740" s="78">
        <v>400</v>
      </c>
      <c r="R740" s="53">
        <v>42</v>
      </c>
      <c r="S740" s="49" t="s">
        <v>105</v>
      </c>
      <c r="T740" s="49" t="s">
        <v>786</v>
      </c>
      <c r="U740" s="49" t="s">
        <v>144</v>
      </c>
      <c r="V740" s="49"/>
      <c r="W740" s="79"/>
      <c r="X740" s="79"/>
      <c r="Y740" s="79"/>
      <c r="Z740" s="25"/>
      <c r="AA740" s="25"/>
      <c r="AB740" s="25"/>
    </row>
    <row r="741" spans="1:28" ht="12.75" customHeight="1" x14ac:dyDescent="0.2">
      <c r="A741" s="49">
        <v>41330</v>
      </c>
      <c r="B741" s="55" t="s">
        <v>2436</v>
      </c>
      <c r="C741" s="55" t="s">
        <v>2437</v>
      </c>
      <c r="D741" s="55" t="s">
        <v>161</v>
      </c>
      <c r="E741" s="59" t="s">
        <v>90</v>
      </c>
      <c r="F741" s="60">
        <v>41319</v>
      </c>
      <c r="G741" s="85">
        <v>2013</v>
      </c>
      <c r="H741" s="49" t="s">
        <v>121</v>
      </c>
      <c r="I741" s="49" t="str">
        <f t="shared" si="33"/>
        <v>TX</v>
      </c>
      <c r="J741" s="49" t="str">
        <f t="shared" si="34"/>
        <v>TX</v>
      </c>
      <c r="K741" s="49" t="str">
        <f t="shared" si="35"/>
        <v>South Central</v>
      </c>
      <c r="L741" s="49" t="str">
        <f>INDEX('State '!$A$1:$C$62,MATCH($I741,'State '!$B:$B,0),3)</f>
        <v>South Central</v>
      </c>
      <c r="M741" s="49" t="str">
        <f>INDEX('State '!$A$1:$C$62,MATCH($J741,'State '!$B:$B,0),3)</f>
        <v>South Central</v>
      </c>
      <c r="N741" s="49"/>
      <c r="O741" s="78">
        <v>0</v>
      </c>
      <c r="P741" s="53">
        <v>10.199999999999999</v>
      </c>
      <c r="Q741" s="53"/>
      <c r="R741" s="78"/>
      <c r="S741" s="83" t="s">
        <v>92</v>
      </c>
      <c r="T741" s="50" t="s">
        <v>93</v>
      </c>
      <c r="U741" s="57" t="s">
        <v>2438</v>
      </c>
      <c r="V741" s="49"/>
      <c r="W741" s="79"/>
      <c r="X741" s="79"/>
      <c r="Y741" s="79"/>
      <c r="Z741" s="25"/>
      <c r="AA741" s="25"/>
      <c r="AB741" s="25"/>
    </row>
    <row r="742" spans="1:28" ht="12.75" customHeight="1" x14ac:dyDescent="0.2">
      <c r="A742" s="49">
        <v>41610</v>
      </c>
      <c r="B742" s="46" t="s">
        <v>2439</v>
      </c>
      <c r="C742" s="46" t="s">
        <v>553</v>
      </c>
      <c r="D742" s="46" t="s">
        <v>89</v>
      </c>
      <c r="E742" s="46" t="s">
        <v>90</v>
      </c>
      <c r="F742" s="47">
        <v>41327</v>
      </c>
      <c r="G742" s="48">
        <v>2013</v>
      </c>
      <c r="H742" s="49" t="s">
        <v>209</v>
      </c>
      <c r="I742" s="49" t="str">
        <f t="shared" si="33"/>
        <v>VA</v>
      </c>
      <c r="J742" s="49" t="str">
        <f t="shared" si="34"/>
        <v>VA</v>
      </c>
      <c r="K742" s="49" t="str">
        <f t="shared" si="35"/>
        <v>Northeast</v>
      </c>
      <c r="L742" s="49" t="str">
        <f>INDEX('State '!$A$1:$C$62,MATCH($I742,'State '!$B:$B,0),3)</f>
        <v>Northeast</v>
      </c>
      <c r="M742" s="49" t="str">
        <f>INDEX('State '!$A$1:$C$62,MATCH($J742,'State '!$B:$B,0),3)</f>
        <v>Northeast</v>
      </c>
      <c r="N742" s="49"/>
      <c r="O742" s="78">
        <v>55</v>
      </c>
      <c r="P742" s="78">
        <v>1.44</v>
      </c>
      <c r="Q742" s="78">
        <v>142</v>
      </c>
      <c r="R742" s="53">
        <v>42</v>
      </c>
      <c r="S742" s="49" t="s">
        <v>92</v>
      </c>
      <c r="T742" s="49" t="s">
        <v>93</v>
      </c>
      <c r="U742" s="49" t="s">
        <v>2440</v>
      </c>
      <c r="V742" s="49"/>
      <c r="W742" s="79"/>
      <c r="X742" s="79"/>
      <c r="Y742" s="79"/>
      <c r="Z742" s="25"/>
      <c r="AA742" s="25"/>
      <c r="AB742" s="25"/>
    </row>
    <row r="743" spans="1:28" ht="12.75" customHeight="1" x14ac:dyDescent="0.2">
      <c r="A743" s="49">
        <v>41524</v>
      </c>
      <c r="B743" s="55" t="s">
        <v>2441</v>
      </c>
      <c r="C743" s="55" t="s">
        <v>854</v>
      </c>
      <c r="D743" s="55" t="s">
        <v>161</v>
      </c>
      <c r="E743" s="59" t="s">
        <v>90</v>
      </c>
      <c r="F743" s="60">
        <v>41360</v>
      </c>
      <c r="G743" s="82">
        <v>2013</v>
      </c>
      <c r="H743" s="49" t="s">
        <v>1103</v>
      </c>
      <c r="I743" s="49" t="str">
        <f t="shared" si="33"/>
        <v>AZ</v>
      </c>
      <c r="J743" s="49" t="str">
        <f t="shared" si="34"/>
        <v>MX</v>
      </c>
      <c r="K743" s="49" t="str">
        <f t="shared" si="35"/>
        <v>Mountain, Mexico</v>
      </c>
      <c r="L743" s="49" t="str">
        <f>INDEX('State '!$A$1:$C$62,MATCH($I743,'State '!$B:$B,0),3)</f>
        <v>Mountain</v>
      </c>
      <c r="M743" s="49" t="str">
        <f>INDEX('State '!$A$1:$C$62,MATCH($J743,'State '!$B:$B,0),3)</f>
        <v>Mexico</v>
      </c>
      <c r="N743" s="49"/>
      <c r="O743" s="78">
        <v>23.1</v>
      </c>
      <c r="P743" s="53">
        <v>0.1</v>
      </c>
      <c r="Q743" s="53">
        <v>185</v>
      </c>
      <c r="R743" s="78"/>
      <c r="S743" s="83" t="s">
        <v>92</v>
      </c>
      <c r="T743" s="50" t="s">
        <v>93</v>
      </c>
      <c r="U743" s="57" t="s">
        <v>2442</v>
      </c>
      <c r="V743" s="49"/>
      <c r="W743" s="79"/>
      <c r="X743" s="79"/>
      <c r="Y743" s="79"/>
      <c r="Z743" s="25"/>
      <c r="AA743" s="25"/>
      <c r="AB743" s="25"/>
    </row>
    <row r="744" spans="1:28" ht="12.75" customHeight="1" x14ac:dyDescent="0.2">
      <c r="A744" s="49">
        <v>41366</v>
      </c>
      <c r="B744" s="55" t="s">
        <v>2443</v>
      </c>
      <c r="C744" s="55" t="s">
        <v>2444</v>
      </c>
      <c r="D744" s="55" t="s">
        <v>161</v>
      </c>
      <c r="E744" s="59" t="s">
        <v>90</v>
      </c>
      <c r="F744" s="60">
        <v>41367</v>
      </c>
      <c r="G744" s="85">
        <v>2013</v>
      </c>
      <c r="H744" s="49" t="s">
        <v>170</v>
      </c>
      <c r="I744" s="49" t="str">
        <f t="shared" si="33"/>
        <v>LA</v>
      </c>
      <c r="J744" s="49" t="str">
        <f t="shared" si="34"/>
        <v>LA</v>
      </c>
      <c r="K744" s="49" t="str">
        <f t="shared" si="35"/>
        <v>South Central</v>
      </c>
      <c r="L744" s="49" t="str">
        <f>INDEX('State '!$A$1:$C$62,MATCH($I744,'State '!$B:$B,0),3)</f>
        <v>South Central</v>
      </c>
      <c r="M744" s="49" t="str">
        <f>INDEX('State '!$A$1:$C$62,MATCH($J744,'State '!$B:$B,0),3)</f>
        <v>South Central</v>
      </c>
      <c r="N744" s="49"/>
      <c r="O744" s="78"/>
      <c r="P744" s="53">
        <v>9.9</v>
      </c>
      <c r="Q744" s="53">
        <v>420</v>
      </c>
      <c r="R744" s="53" t="s">
        <v>884</v>
      </c>
      <c r="S744" s="83" t="s">
        <v>92</v>
      </c>
      <c r="T744" s="50" t="s">
        <v>93</v>
      </c>
      <c r="U744" s="57" t="s">
        <v>2445</v>
      </c>
      <c r="V744" s="49"/>
      <c r="W744" s="79"/>
      <c r="X744" s="79"/>
      <c r="Y744" s="79"/>
      <c r="Z744" s="25"/>
      <c r="AA744" s="25"/>
      <c r="AB744" s="25"/>
    </row>
    <row r="745" spans="1:28" ht="12.75" customHeight="1" x14ac:dyDescent="0.2">
      <c r="A745" s="49">
        <v>42613</v>
      </c>
      <c r="B745" s="55" t="s">
        <v>2446</v>
      </c>
      <c r="C745" s="55" t="s">
        <v>2447</v>
      </c>
      <c r="D745" s="55" t="s">
        <v>161</v>
      </c>
      <c r="E745" s="59" t="s">
        <v>90</v>
      </c>
      <c r="F745" s="60">
        <v>41394</v>
      </c>
      <c r="G745" s="82">
        <v>2013</v>
      </c>
      <c r="H745" s="49" t="s">
        <v>170</v>
      </c>
      <c r="I745" s="49" t="str">
        <f t="shared" si="33"/>
        <v>LA</v>
      </c>
      <c r="J745" s="49" t="str">
        <f t="shared" si="34"/>
        <v>LA</v>
      </c>
      <c r="K745" s="49" t="str">
        <f t="shared" si="35"/>
        <v>South Central</v>
      </c>
      <c r="L745" s="49" t="str">
        <f>INDEX('State '!$A$1:$C$62,MATCH($I745,'State '!$B:$B,0),3)</f>
        <v>South Central</v>
      </c>
      <c r="M745" s="49" t="str">
        <f>INDEX('State '!$A$1:$C$62,MATCH($J745,'State '!$B:$B,0),3)</f>
        <v>South Central</v>
      </c>
      <c r="N745" s="49"/>
      <c r="O745" s="78">
        <v>12</v>
      </c>
      <c r="P745" s="53">
        <f>11.7+2.7</f>
        <v>14.399999999999999</v>
      </c>
      <c r="Q745" s="53">
        <v>600</v>
      </c>
      <c r="R745" s="53" t="s">
        <v>934</v>
      </c>
      <c r="S745" s="83" t="s">
        <v>92</v>
      </c>
      <c r="T745" s="50" t="s">
        <v>93</v>
      </c>
      <c r="U745" s="57" t="s">
        <v>2448</v>
      </c>
      <c r="V745" s="49"/>
      <c r="W745" s="79"/>
      <c r="X745" s="79"/>
      <c r="Y745" s="79"/>
      <c r="Z745" s="25"/>
      <c r="AA745" s="25"/>
      <c r="AB745" s="25"/>
    </row>
    <row r="746" spans="1:28" ht="12.75" customHeight="1" x14ac:dyDescent="0.2">
      <c r="A746" s="49">
        <v>41519</v>
      </c>
      <c r="B746" s="55" t="s">
        <v>2449</v>
      </c>
      <c r="C746" s="55" t="s">
        <v>2450</v>
      </c>
      <c r="D746" s="55" t="s">
        <v>89</v>
      </c>
      <c r="E746" s="59" t="s">
        <v>90</v>
      </c>
      <c r="F746" s="60">
        <v>41395</v>
      </c>
      <c r="G746" s="85">
        <v>2013</v>
      </c>
      <c r="H746" s="49" t="s">
        <v>121</v>
      </c>
      <c r="I746" s="49" t="str">
        <f t="shared" si="33"/>
        <v>TX</v>
      </c>
      <c r="J746" s="49" t="str">
        <f t="shared" si="34"/>
        <v>TX</v>
      </c>
      <c r="K746" s="49" t="str">
        <f t="shared" si="35"/>
        <v>South Central</v>
      </c>
      <c r="L746" s="49" t="str">
        <f>INDEX('State '!$A$1:$C$62,MATCH($I746,'State '!$B:$B,0),3)</f>
        <v>South Central</v>
      </c>
      <c r="M746" s="49" t="str">
        <f>INDEX('State '!$A$1:$C$62,MATCH($J746,'State '!$B:$B,0),3)</f>
        <v>South Central</v>
      </c>
      <c r="N746" s="49"/>
      <c r="O746" s="78"/>
      <c r="P746" s="53">
        <v>105</v>
      </c>
      <c r="Q746" s="53"/>
      <c r="R746" s="78">
        <v>24</v>
      </c>
      <c r="S746" s="83" t="s">
        <v>105</v>
      </c>
      <c r="T746" s="50" t="s">
        <v>786</v>
      </c>
      <c r="U746" s="57" t="s">
        <v>144</v>
      </c>
      <c r="V746" s="49"/>
      <c r="W746" s="79"/>
      <c r="X746" s="79"/>
      <c r="Y746" s="79"/>
      <c r="Z746" s="25"/>
      <c r="AA746" s="25"/>
      <c r="AB746" s="25"/>
    </row>
    <row r="747" spans="1:28" ht="12.75" customHeight="1" x14ac:dyDescent="0.2">
      <c r="A747" s="49">
        <v>41426</v>
      </c>
      <c r="B747" s="55" t="s">
        <v>2451</v>
      </c>
      <c r="C747" s="55" t="s">
        <v>2452</v>
      </c>
      <c r="D747" s="55" t="s">
        <v>161</v>
      </c>
      <c r="E747" s="59" t="s">
        <v>90</v>
      </c>
      <c r="F747" s="60">
        <v>41417</v>
      </c>
      <c r="G747" s="82">
        <v>2013</v>
      </c>
      <c r="H747" s="49" t="s">
        <v>121</v>
      </c>
      <c r="I747" s="49" t="str">
        <f t="shared" si="33"/>
        <v>TX</v>
      </c>
      <c r="J747" s="49" t="str">
        <f t="shared" si="34"/>
        <v>TX</v>
      </c>
      <c r="K747" s="49" t="str">
        <f t="shared" si="35"/>
        <v>South Central</v>
      </c>
      <c r="L747" s="49" t="str">
        <f>INDEX('State '!$A$1:$C$62,MATCH($I747,'State '!$B:$B,0),3)</f>
        <v>South Central</v>
      </c>
      <c r="M747" s="49" t="str">
        <f>INDEX('State '!$A$1:$C$62,MATCH($J747,'State '!$B:$B,0),3)</f>
        <v>South Central</v>
      </c>
      <c r="N747" s="49"/>
      <c r="O747" s="78">
        <v>0</v>
      </c>
      <c r="P747" s="53">
        <v>19.7</v>
      </c>
      <c r="Q747" s="53">
        <v>400</v>
      </c>
      <c r="R747" s="78">
        <v>24</v>
      </c>
      <c r="S747" s="83" t="s">
        <v>92</v>
      </c>
      <c r="T747" s="50" t="s">
        <v>93</v>
      </c>
      <c r="U747" s="57" t="s">
        <v>2453</v>
      </c>
      <c r="V747" s="49"/>
      <c r="W747" s="79"/>
      <c r="X747" s="79"/>
      <c r="Y747" s="79"/>
      <c r="Z747" s="25"/>
      <c r="AA747" s="25"/>
      <c r="AB747" s="25"/>
    </row>
    <row r="748" spans="1:28" ht="12.75" customHeight="1" x14ac:dyDescent="0.2">
      <c r="A748" s="49">
        <v>41276</v>
      </c>
      <c r="B748" s="55" t="s">
        <v>2454</v>
      </c>
      <c r="C748" s="55" t="s">
        <v>2085</v>
      </c>
      <c r="D748" s="55" t="s">
        <v>89</v>
      </c>
      <c r="E748" s="59" t="s">
        <v>90</v>
      </c>
      <c r="F748" s="60">
        <v>41426</v>
      </c>
      <c r="G748" s="85">
        <v>2013</v>
      </c>
      <c r="H748" s="49" t="s">
        <v>713</v>
      </c>
      <c r="I748" s="49" t="str">
        <f t="shared" si="33"/>
        <v>NY</v>
      </c>
      <c r="J748" s="49" t="str">
        <f t="shared" si="34"/>
        <v>NY</v>
      </c>
      <c r="K748" s="49" t="str">
        <f t="shared" si="35"/>
        <v>Northeast</v>
      </c>
      <c r="L748" s="49" t="str">
        <f>INDEX('State '!$A$1:$C$62,MATCH($I748,'State '!$B:$B,0),3)</f>
        <v>Northeast</v>
      </c>
      <c r="M748" s="49" t="str">
        <f>INDEX('State '!$A$1:$C$62,MATCH($J748,'State '!$B:$B,0),3)</f>
        <v>Northeast</v>
      </c>
      <c r="N748" s="49"/>
      <c r="O748" s="78">
        <v>44</v>
      </c>
      <c r="P748" s="53">
        <v>0.1</v>
      </c>
      <c r="Q748" s="53">
        <v>225</v>
      </c>
      <c r="R748" s="78">
        <v>36</v>
      </c>
      <c r="S748" s="83" t="s">
        <v>92</v>
      </c>
      <c r="T748" s="50" t="s">
        <v>93</v>
      </c>
      <c r="U748" s="57" t="s">
        <v>2455</v>
      </c>
      <c r="V748" s="49"/>
      <c r="W748" s="79"/>
      <c r="X748" s="79"/>
      <c r="Y748" s="79"/>
      <c r="Z748" s="25"/>
      <c r="AA748" s="25"/>
      <c r="AB748" s="25"/>
    </row>
    <row r="749" spans="1:28" ht="12.75" customHeight="1" x14ac:dyDescent="0.2">
      <c r="A749" s="49">
        <v>41441</v>
      </c>
      <c r="B749" s="46" t="s">
        <v>2456</v>
      </c>
      <c r="C749" s="46" t="s">
        <v>553</v>
      </c>
      <c r="D749" s="46" t="s">
        <v>89</v>
      </c>
      <c r="E749" s="46" t="s">
        <v>90</v>
      </c>
      <c r="F749" s="47">
        <v>41428</v>
      </c>
      <c r="G749" s="53">
        <v>2013</v>
      </c>
      <c r="H749" s="49" t="s">
        <v>349</v>
      </c>
      <c r="I749" s="49" t="str">
        <f t="shared" si="33"/>
        <v>AL</v>
      </c>
      <c r="J749" s="49" t="str">
        <f t="shared" si="34"/>
        <v>AL</v>
      </c>
      <c r="K749" s="49" t="str">
        <f t="shared" si="35"/>
        <v>South Central</v>
      </c>
      <c r="L749" s="49" t="str">
        <f>INDEX('State '!$A$1:$C$62,MATCH($I749,'State '!$B:$B,0),3)</f>
        <v>South Central</v>
      </c>
      <c r="M749" s="49" t="str">
        <f>INDEX('State '!$A$1:$C$62,MATCH($J749,'State '!$B:$B,0),3)</f>
        <v>South Central</v>
      </c>
      <c r="N749" s="49"/>
      <c r="O749" s="78">
        <v>126.5</v>
      </c>
      <c r="P749" s="78">
        <v>23</v>
      </c>
      <c r="Q749" s="78">
        <v>130</v>
      </c>
      <c r="R749" s="53"/>
      <c r="S749" s="49" t="s">
        <v>92</v>
      </c>
      <c r="T749" s="49" t="s">
        <v>93</v>
      </c>
      <c r="U749" s="49" t="s">
        <v>2388</v>
      </c>
      <c r="V749" s="49"/>
      <c r="W749" s="79"/>
      <c r="X749" s="79"/>
      <c r="Y749" s="79"/>
      <c r="Z749" s="25"/>
      <c r="AA749" s="25"/>
      <c r="AB749" s="25"/>
    </row>
    <row r="750" spans="1:28" ht="12.75" customHeight="1" x14ac:dyDescent="0.2">
      <c r="A750" s="49">
        <v>41432</v>
      </c>
      <c r="B750" s="55" t="s">
        <v>2457</v>
      </c>
      <c r="C750" s="55" t="s">
        <v>854</v>
      </c>
      <c r="D750" s="55" t="s">
        <v>101</v>
      </c>
      <c r="E750" s="59" t="s">
        <v>90</v>
      </c>
      <c r="F750" s="60">
        <v>41432</v>
      </c>
      <c r="G750" s="85">
        <v>2013</v>
      </c>
      <c r="H750" s="49" t="s">
        <v>521</v>
      </c>
      <c r="I750" s="49" t="str">
        <f t="shared" si="33"/>
        <v>TX</v>
      </c>
      <c r="J750" s="49" t="str">
        <f t="shared" si="34"/>
        <v>MX</v>
      </c>
      <c r="K750" s="49" t="str">
        <f t="shared" si="35"/>
        <v>South Central, Mexico</v>
      </c>
      <c r="L750" s="49" t="str">
        <f>INDEX('State '!$A$1:$C$62,MATCH($I750,'State '!$B:$B,0),3)</f>
        <v>South Central</v>
      </c>
      <c r="M750" s="49" t="str">
        <f>INDEX('State '!$A$1:$C$62,MATCH($J750,'State '!$B:$B,0),3)</f>
        <v>Mexico</v>
      </c>
      <c r="N750" s="49"/>
      <c r="O750" s="78"/>
      <c r="P750" s="53">
        <v>0.28000000000000003</v>
      </c>
      <c r="Q750" s="53">
        <v>366</v>
      </c>
      <c r="R750" s="78">
        <v>36</v>
      </c>
      <c r="S750" s="83" t="s">
        <v>92</v>
      </c>
      <c r="T750" s="50" t="s">
        <v>93</v>
      </c>
      <c r="U750" s="57" t="s">
        <v>2458</v>
      </c>
      <c r="V750" s="49" t="s">
        <v>95</v>
      </c>
      <c r="W750" s="79"/>
      <c r="X750" s="79"/>
      <c r="Y750" s="79"/>
      <c r="Z750" s="25"/>
      <c r="AA750" s="25"/>
      <c r="AB750" s="25"/>
    </row>
    <row r="751" spans="1:28" ht="12.75" customHeight="1" x14ac:dyDescent="0.2">
      <c r="A751" s="49">
        <v>41120</v>
      </c>
      <c r="B751" s="55" t="s">
        <v>2459</v>
      </c>
      <c r="C751" s="55" t="s">
        <v>854</v>
      </c>
      <c r="D751" s="55" t="s">
        <v>89</v>
      </c>
      <c r="E751" s="59" t="s">
        <v>90</v>
      </c>
      <c r="F751" s="60">
        <v>41487</v>
      </c>
      <c r="G751" s="82">
        <v>2013</v>
      </c>
      <c r="H751" s="49" t="s">
        <v>521</v>
      </c>
      <c r="I751" s="49" t="str">
        <f t="shared" si="33"/>
        <v>TX</v>
      </c>
      <c r="J751" s="49" t="str">
        <f t="shared" si="34"/>
        <v>MX</v>
      </c>
      <c r="K751" s="49" t="str">
        <f t="shared" si="35"/>
        <v>South Central, Mexico</v>
      </c>
      <c r="L751" s="49" t="str">
        <f>INDEX('State '!$A$1:$C$62,MATCH($I751,'State '!$B:$B,0),3)</f>
        <v>South Central</v>
      </c>
      <c r="M751" s="49" t="str">
        <f>INDEX('State '!$A$1:$C$62,MATCH($J751,'State '!$B:$B,0),3)</f>
        <v>Mexico</v>
      </c>
      <c r="N751" s="49"/>
      <c r="O751" s="78"/>
      <c r="P751" s="53"/>
      <c r="Q751" s="53">
        <v>237</v>
      </c>
      <c r="R751" s="78"/>
      <c r="S751" s="83" t="s">
        <v>92</v>
      </c>
      <c r="T751" s="50" t="s">
        <v>93</v>
      </c>
      <c r="U751" s="57" t="s">
        <v>2460</v>
      </c>
      <c r="V751" s="49" t="s">
        <v>95</v>
      </c>
      <c r="W751" s="79"/>
      <c r="X751" s="79"/>
      <c r="Y751" s="79"/>
      <c r="Z751" s="25"/>
      <c r="AA751" s="25"/>
      <c r="AB751" s="25"/>
    </row>
    <row r="752" spans="1:28" ht="12.75" customHeight="1" x14ac:dyDescent="0.2">
      <c r="A752" s="49">
        <v>41508</v>
      </c>
      <c r="B752" s="55" t="s">
        <v>2461</v>
      </c>
      <c r="C752" s="55" t="s">
        <v>1214</v>
      </c>
      <c r="D752" s="55" t="s">
        <v>161</v>
      </c>
      <c r="E752" s="59" t="s">
        <v>90</v>
      </c>
      <c r="F752" s="60">
        <v>41518</v>
      </c>
      <c r="G752" s="82">
        <v>2013</v>
      </c>
      <c r="H752" s="49" t="s">
        <v>150</v>
      </c>
      <c r="I752" s="49" t="str">
        <f t="shared" si="33"/>
        <v>ND</v>
      </c>
      <c r="J752" s="49" t="str">
        <f t="shared" si="34"/>
        <v>ND</v>
      </c>
      <c r="K752" s="49" t="str">
        <f t="shared" si="35"/>
        <v>Mountain</v>
      </c>
      <c r="L752" s="49" t="str">
        <f>INDEX('State '!$A$1:$C$62,MATCH($I752,'State '!$B:$B,0),3)</f>
        <v>Mountain</v>
      </c>
      <c r="M752" s="49" t="str">
        <f>INDEX('State '!$A$1:$C$62,MATCH($J752,'State '!$B:$B,0),3)</f>
        <v>Mountain</v>
      </c>
      <c r="N752" s="49"/>
      <c r="O752" s="78">
        <v>167</v>
      </c>
      <c r="P752" s="53">
        <v>80</v>
      </c>
      <c r="Q752" s="53">
        <v>126.4</v>
      </c>
      <c r="R752" s="78">
        <v>12</v>
      </c>
      <c r="S752" s="83" t="s">
        <v>92</v>
      </c>
      <c r="T752" s="50" t="s">
        <v>93</v>
      </c>
      <c r="U752" s="57" t="s">
        <v>2462</v>
      </c>
      <c r="V752" s="49"/>
      <c r="W752" s="79"/>
      <c r="X752" s="79"/>
      <c r="Y752" s="79"/>
      <c r="Z752" s="25"/>
      <c r="AA752" s="25"/>
      <c r="AB752" s="25"/>
    </row>
    <row r="753" spans="1:28" ht="12.75" customHeight="1" x14ac:dyDescent="0.2">
      <c r="A753" s="49">
        <v>41523</v>
      </c>
      <c r="B753" s="55" t="s">
        <v>2463</v>
      </c>
      <c r="C753" s="55" t="s">
        <v>814</v>
      </c>
      <c r="D753" s="55" t="s">
        <v>89</v>
      </c>
      <c r="E753" s="59" t="s">
        <v>90</v>
      </c>
      <c r="F753" s="60">
        <v>41522</v>
      </c>
      <c r="G753" s="85">
        <v>2013</v>
      </c>
      <c r="H753" s="49" t="s">
        <v>116</v>
      </c>
      <c r="I753" s="49" t="str">
        <f t="shared" si="33"/>
        <v>UT</v>
      </c>
      <c r="J753" s="49" t="str">
        <f t="shared" si="34"/>
        <v>UT</v>
      </c>
      <c r="K753" s="49" t="str">
        <f t="shared" si="35"/>
        <v>Mountain</v>
      </c>
      <c r="L753" s="49" t="str">
        <f>INDEX('State '!$A$1:$C$62,MATCH($I753,'State '!$B:$B,0),3)</f>
        <v>Mountain</v>
      </c>
      <c r="M753" s="49" t="str">
        <f>INDEX('State '!$A$1:$C$62,MATCH($J753,'State '!$B:$B,0),3)</f>
        <v>Mountain</v>
      </c>
      <c r="N753" s="49"/>
      <c r="O753" s="78">
        <v>14.8</v>
      </c>
      <c r="P753" s="53">
        <v>14.7</v>
      </c>
      <c r="Q753" s="53">
        <v>62</v>
      </c>
      <c r="R753" s="78">
        <v>16</v>
      </c>
      <c r="S753" s="83" t="s">
        <v>92</v>
      </c>
      <c r="T753" s="50" t="s">
        <v>93</v>
      </c>
      <c r="U753" s="57" t="s">
        <v>2464</v>
      </c>
      <c r="V753" s="49"/>
      <c r="W753" s="79"/>
      <c r="X753" s="79"/>
      <c r="Y753" s="79"/>
      <c r="Z753" s="25"/>
      <c r="AA753" s="25"/>
      <c r="AB753" s="25"/>
    </row>
    <row r="754" spans="1:28" ht="12.75" customHeight="1" x14ac:dyDescent="0.2">
      <c r="A754" s="49">
        <v>41537</v>
      </c>
      <c r="B754" s="55" t="s">
        <v>2465</v>
      </c>
      <c r="C754" s="55" t="s">
        <v>240</v>
      </c>
      <c r="D754" s="55" t="s">
        <v>89</v>
      </c>
      <c r="E754" s="59" t="s">
        <v>90</v>
      </c>
      <c r="F754" s="60">
        <v>41537</v>
      </c>
      <c r="G754" s="85">
        <v>2013</v>
      </c>
      <c r="H754" s="49" t="s">
        <v>331</v>
      </c>
      <c r="I754" s="49" t="str">
        <f t="shared" si="33"/>
        <v>PA</v>
      </c>
      <c r="J754" s="49" t="str">
        <f t="shared" si="34"/>
        <v>PA</v>
      </c>
      <c r="K754" s="49" t="str">
        <f t="shared" si="35"/>
        <v>Northeast</v>
      </c>
      <c r="L754" s="49" t="str">
        <f>INDEX('State '!$A$1:$C$62,MATCH($I754,'State '!$B:$B,0),3)</f>
        <v>Northeast</v>
      </c>
      <c r="M754" s="49" t="str">
        <f>INDEX('State '!$A$1:$C$62,MATCH($J754,'State '!$B:$B,0),3)</f>
        <v>Northeast</v>
      </c>
      <c r="N754" s="49"/>
      <c r="O754" s="78">
        <v>89</v>
      </c>
      <c r="P754" s="53">
        <v>7.9</v>
      </c>
      <c r="Q754" s="53">
        <v>240</v>
      </c>
      <c r="R754" s="78">
        <v>30</v>
      </c>
      <c r="S754" s="83" t="s">
        <v>92</v>
      </c>
      <c r="T754" s="50" t="s">
        <v>93</v>
      </c>
      <c r="U754" s="57" t="s">
        <v>2466</v>
      </c>
      <c r="V754" s="49"/>
      <c r="W754" s="79"/>
      <c r="X754" s="79"/>
      <c r="Y754" s="79"/>
      <c r="Z754" s="25"/>
      <c r="AA754" s="25"/>
      <c r="AB754" s="25"/>
    </row>
    <row r="755" spans="1:28" ht="12.75" customHeight="1" x14ac:dyDescent="0.2">
      <c r="A755" s="49">
        <v>41543</v>
      </c>
      <c r="B755" s="55" t="s">
        <v>2467</v>
      </c>
      <c r="C755" s="55" t="s">
        <v>2422</v>
      </c>
      <c r="D755" s="55" t="s">
        <v>161</v>
      </c>
      <c r="E755" s="59" t="s">
        <v>90</v>
      </c>
      <c r="F755" s="60">
        <v>41543</v>
      </c>
      <c r="G755" s="82">
        <v>2013</v>
      </c>
      <c r="H755" s="49" t="s">
        <v>361</v>
      </c>
      <c r="I755" s="49" t="str">
        <f t="shared" si="33"/>
        <v>WA</v>
      </c>
      <c r="J755" s="49" t="str">
        <f t="shared" si="34"/>
        <v>WA</v>
      </c>
      <c r="K755" s="49" t="str">
        <f t="shared" si="35"/>
        <v>Pacific</v>
      </c>
      <c r="L755" s="49" t="str">
        <f>INDEX('State '!$A$1:$C$62,MATCH($I755,'State '!$B:$B,0),3)</f>
        <v>Pacific</v>
      </c>
      <c r="M755" s="49" t="str">
        <f>INDEX('State '!$A$1:$C$62,MATCH($J755,'State '!$B:$B,0),3)</f>
        <v>Pacific</v>
      </c>
      <c r="N755" s="49"/>
      <c r="O755" s="78"/>
      <c r="P755" s="53">
        <v>4</v>
      </c>
      <c r="Q755" s="53">
        <v>75</v>
      </c>
      <c r="R755" s="78">
        <v>16</v>
      </c>
      <c r="S755" s="83" t="s">
        <v>92</v>
      </c>
      <c r="T755" s="50" t="s">
        <v>93</v>
      </c>
      <c r="U755" s="57" t="s">
        <v>2468</v>
      </c>
      <c r="V755" s="49"/>
      <c r="W755" s="79"/>
      <c r="X755" s="79"/>
      <c r="Y755" s="79"/>
      <c r="Z755" s="25"/>
      <c r="AA755" s="25"/>
      <c r="AB755" s="25"/>
    </row>
    <row r="756" spans="1:28" ht="12.75" customHeight="1" x14ac:dyDescent="0.2">
      <c r="A756" s="49">
        <v>41546</v>
      </c>
      <c r="B756" s="55" t="s">
        <v>2469</v>
      </c>
      <c r="C756" s="55" t="s">
        <v>282</v>
      </c>
      <c r="D756" s="55" t="s">
        <v>89</v>
      </c>
      <c r="E756" s="59" t="s">
        <v>90</v>
      </c>
      <c r="F756" s="60">
        <v>41548</v>
      </c>
      <c r="G756" s="82">
        <v>2013</v>
      </c>
      <c r="H756" s="49" t="s">
        <v>209</v>
      </c>
      <c r="I756" s="49" t="str">
        <f t="shared" si="33"/>
        <v>VA</v>
      </c>
      <c r="J756" s="49" t="str">
        <f t="shared" si="34"/>
        <v>VA</v>
      </c>
      <c r="K756" s="49" t="str">
        <f t="shared" si="35"/>
        <v>Northeast</v>
      </c>
      <c r="L756" s="49" t="str">
        <f>INDEX('State '!$A$1:$C$62,MATCH($I756,'State '!$B:$B,0),3)</f>
        <v>Northeast</v>
      </c>
      <c r="M756" s="49" t="str">
        <f>INDEX('State '!$A$1:$C$62,MATCH($J756,'State '!$B:$B,0),3)</f>
        <v>Northeast</v>
      </c>
      <c r="N756" s="49"/>
      <c r="O756" s="78">
        <v>34.299999999999997</v>
      </c>
      <c r="P756" s="53">
        <v>2.5</v>
      </c>
      <c r="Q756" s="53">
        <v>246</v>
      </c>
      <c r="R756" s="78">
        <v>24</v>
      </c>
      <c r="S756" s="83" t="s">
        <v>92</v>
      </c>
      <c r="T756" s="50" t="s">
        <v>93</v>
      </c>
      <c r="U756" s="57" t="s">
        <v>2470</v>
      </c>
      <c r="V756" s="49"/>
      <c r="W756" s="79"/>
      <c r="X756" s="79"/>
      <c r="Y756" s="79"/>
      <c r="Z756" s="25"/>
      <c r="AA756" s="25"/>
      <c r="AB756" s="25"/>
    </row>
    <row r="757" spans="1:28" ht="12.75" customHeight="1" x14ac:dyDescent="0.2">
      <c r="A757" s="45">
        <v>41614</v>
      </c>
      <c r="B757" s="46" t="s">
        <v>2471</v>
      </c>
      <c r="C757" s="46" t="s">
        <v>889</v>
      </c>
      <c r="D757" s="46" t="s">
        <v>89</v>
      </c>
      <c r="E757" s="46" t="s">
        <v>90</v>
      </c>
      <c r="F757" s="47">
        <v>41550</v>
      </c>
      <c r="G757" s="53">
        <v>2013</v>
      </c>
      <c r="H757" s="49" t="s">
        <v>331</v>
      </c>
      <c r="I757" s="49" t="str">
        <f t="shared" si="33"/>
        <v>PA</v>
      </c>
      <c r="J757" s="49" t="str">
        <f t="shared" si="34"/>
        <v>PA</v>
      </c>
      <c r="K757" s="49" t="str">
        <f t="shared" si="35"/>
        <v>Northeast</v>
      </c>
      <c r="L757" s="49" t="str">
        <f>INDEX('State '!$A$1:$C$62,MATCH($I757,'State '!$B:$B,0),3)</f>
        <v>Northeast</v>
      </c>
      <c r="M757" s="49" t="str">
        <f>INDEX('State '!$A$1:$C$62,MATCH($J757,'State '!$B:$B,0),3)</f>
        <v>Northeast</v>
      </c>
      <c r="N757" s="49"/>
      <c r="O757" s="78">
        <v>67.2</v>
      </c>
      <c r="P757" s="78">
        <v>15</v>
      </c>
      <c r="Q757" s="78">
        <v>270</v>
      </c>
      <c r="R757" s="53">
        <v>24</v>
      </c>
      <c r="S757" s="49" t="s">
        <v>92</v>
      </c>
      <c r="T757" s="49" t="s">
        <v>93</v>
      </c>
      <c r="U757" s="49" t="s">
        <v>2472</v>
      </c>
      <c r="V757" s="49"/>
      <c r="W757" s="79"/>
      <c r="X757" s="79"/>
      <c r="Y757" s="79"/>
      <c r="Z757" s="25"/>
      <c r="AA757" s="25"/>
      <c r="AB757" s="25"/>
    </row>
    <row r="758" spans="1:28" ht="12.75" customHeight="1" x14ac:dyDescent="0.2">
      <c r="A758" s="49">
        <v>41531</v>
      </c>
      <c r="B758" s="55" t="s">
        <v>2473</v>
      </c>
      <c r="C758" s="55" t="s">
        <v>553</v>
      </c>
      <c r="D758" s="55" t="s">
        <v>89</v>
      </c>
      <c r="E758" s="59" t="s">
        <v>90</v>
      </c>
      <c r="F758" s="60">
        <v>41575</v>
      </c>
      <c r="G758" s="82">
        <v>2013</v>
      </c>
      <c r="H758" s="49" t="s">
        <v>127</v>
      </c>
      <c r="I758" s="49" t="str">
        <f t="shared" si="33"/>
        <v>PA</v>
      </c>
      <c r="J758" s="49" t="str">
        <f t="shared" si="34"/>
        <v>NJ</v>
      </c>
      <c r="K758" s="49" t="str">
        <f t="shared" si="35"/>
        <v>Northeast</v>
      </c>
      <c r="L758" s="49" t="str">
        <f>INDEX('State '!$A$1:$C$62,MATCH($I758,'State '!$B:$B,0),3)</f>
        <v>Northeast</v>
      </c>
      <c r="M758" s="49" t="str">
        <f>INDEX('State '!$A$1:$C$62,MATCH($J758,'State '!$B:$B,0),3)</f>
        <v>Northeast</v>
      </c>
      <c r="N758" s="49"/>
      <c r="O758" s="78">
        <v>390</v>
      </c>
      <c r="P758" s="53">
        <v>12.5</v>
      </c>
      <c r="Q758" s="53">
        <v>250</v>
      </c>
      <c r="R758" s="53" t="s">
        <v>417</v>
      </c>
      <c r="S758" s="83" t="s">
        <v>92</v>
      </c>
      <c r="T758" s="50" t="s">
        <v>93</v>
      </c>
      <c r="U758" s="57" t="s">
        <v>2474</v>
      </c>
      <c r="V758" s="49"/>
      <c r="W758" s="79"/>
      <c r="X758" s="79"/>
      <c r="Y758" s="79"/>
      <c r="Z758" s="25"/>
      <c r="AA758" s="25"/>
      <c r="AB758" s="25"/>
    </row>
    <row r="759" spans="1:28" ht="12.75" customHeight="1" x14ac:dyDescent="0.2">
      <c r="A759" s="49">
        <v>41615</v>
      </c>
      <c r="B759" s="55" t="s">
        <v>2475</v>
      </c>
      <c r="C759" s="55" t="s">
        <v>850</v>
      </c>
      <c r="D759" s="55" t="s">
        <v>89</v>
      </c>
      <c r="E759" s="59" t="s">
        <v>90</v>
      </c>
      <c r="F759" s="60">
        <v>41579</v>
      </c>
      <c r="G759" s="85">
        <v>2013</v>
      </c>
      <c r="H759" s="49" t="s">
        <v>2476</v>
      </c>
      <c r="I759" s="49" t="str">
        <f t="shared" si="33"/>
        <v>DE</v>
      </c>
      <c r="J759" s="49" t="str">
        <f t="shared" si="34"/>
        <v>DE</v>
      </c>
      <c r="K759" s="49" t="str">
        <f t="shared" si="35"/>
        <v>Northeast</v>
      </c>
      <c r="L759" s="49" t="str">
        <f>INDEX('State '!$A$1:$C$62,MATCH($I759,'State '!$B:$B,0),3)</f>
        <v>Northeast</v>
      </c>
      <c r="M759" s="49" t="str">
        <f>INDEX('State '!$A$1:$C$62,MATCH($J759,'State '!$B:$B,0),3)</f>
        <v>Northeast</v>
      </c>
      <c r="N759" s="49"/>
      <c r="O759" s="78">
        <v>16.283000000000001</v>
      </c>
      <c r="P759" s="53">
        <v>11</v>
      </c>
      <c r="Q759" s="53">
        <v>15</v>
      </c>
      <c r="R759" s="78">
        <v>16</v>
      </c>
      <c r="S759" s="83" t="s">
        <v>92</v>
      </c>
      <c r="T759" s="50" t="s">
        <v>93</v>
      </c>
      <c r="U759" s="57" t="s">
        <v>2477</v>
      </c>
      <c r="V759" s="49"/>
      <c r="W759" s="79"/>
      <c r="X759" s="79"/>
      <c r="Y759" s="79"/>
      <c r="Z759" s="25"/>
      <c r="AA759" s="25"/>
      <c r="AB759" s="25"/>
    </row>
    <row r="760" spans="1:28" ht="12.75" customHeight="1" x14ac:dyDescent="0.2">
      <c r="A760" s="49">
        <v>41614</v>
      </c>
      <c r="B760" s="46" t="s">
        <v>2478</v>
      </c>
      <c r="C760" s="46" t="s">
        <v>889</v>
      </c>
      <c r="D760" s="46" t="s">
        <v>89</v>
      </c>
      <c r="E760" s="46" t="s">
        <v>90</v>
      </c>
      <c r="F760" s="47">
        <v>41579</v>
      </c>
      <c r="G760" s="53">
        <v>2013</v>
      </c>
      <c r="H760" s="49" t="s">
        <v>331</v>
      </c>
      <c r="I760" s="49" t="str">
        <f t="shared" si="33"/>
        <v>PA</v>
      </c>
      <c r="J760" s="49" t="str">
        <f t="shared" si="34"/>
        <v>PA</v>
      </c>
      <c r="K760" s="49" t="str">
        <f t="shared" si="35"/>
        <v>Northeast</v>
      </c>
      <c r="L760" s="49" t="str">
        <f>INDEX('State '!$A$1:$C$62,MATCH($I760,'State '!$B:$B,0),3)</f>
        <v>Northeast</v>
      </c>
      <c r="M760" s="49" t="str">
        <f>INDEX('State '!$A$1:$C$62,MATCH($J760,'State '!$B:$B,0),3)</f>
        <v>Northeast</v>
      </c>
      <c r="N760" s="49"/>
      <c r="O760" s="78">
        <v>16.760000000000002</v>
      </c>
      <c r="P760" s="78">
        <v>3.6</v>
      </c>
      <c r="Q760" s="78">
        <v>92</v>
      </c>
      <c r="R760" s="53">
        <v>24</v>
      </c>
      <c r="S760" s="49" t="s">
        <v>92</v>
      </c>
      <c r="T760" s="49" t="s">
        <v>93</v>
      </c>
      <c r="U760" s="49" t="s">
        <v>2479</v>
      </c>
      <c r="V760" s="49"/>
      <c r="W760" s="79"/>
      <c r="X760" s="79"/>
      <c r="Y760" s="79"/>
      <c r="Z760" s="25"/>
      <c r="AA760" s="25"/>
      <c r="AB760" s="25"/>
    </row>
    <row r="761" spans="1:28" ht="12.75" customHeight="1" x14ac:dyDescent="0.2">
      <c r="A761" s="49">
        <v>41584</v>
      </c>
      <c r="B761" s="46" t="s">
        <v>2480</v>
      </c>
      <c r="C761" s="46" t="s">
        <v>124</v>
      </c>
      <c r="D761" s="46" t="s">
        <v>89</v>
      </c>
      <c r="E761" s="46" t="s">
        <v>90</v>
      </c>
      <c r="F761" s="47">
        <v>41584</v>
      </c>
      <c r="G761" s="48">
        <v>2013</v>
      </c>
      <c r="H761" s="49" t="s">
        <v>1351</v>
      </c>
      <c r="I761" s="49" t="str">
        <f t="shared" si="33"/>
        <v>NJ</v>
      </c>
      <c r="J761" s="49" t="str">
        <f t="shared" si="34"/>
        <v>NY</v>
      </c>
      <c r="K761" s="49" t="str">
        <f t="shared" si="35"/>
        <v>Northeast</v>
      </c>
      <c r="L761" s="49" t="str">
        <f>INDEX('State '!$A$1:$C$62,MATCH($I761,'State '!$B:$B,0),3)</f>
        <v>Northeast</v>
      </c>
      <c r="M761" s="49" t="str">
        <f>INDEX('State '!$A$1:$C$62,MATCH($J761,'State '!$B:$B,0),3)</f>
        <v>Northeast</v>
      </c>
      <c r="N761" s="49"/>
      <c r="O761" s="78">
        <v>1200</v>
      </c>
      <c r="P761" s="78">
        <v>20.9</v>
      </c>
      <c r="Q761" s="78">
        <v>800</v>
      </c>
      <c r="R761" s="53" t="s">
        <v>1864</v>
      </c>
      <c r="S761" s="49" t="s">
        <v>92</v>
      </c>
      <c r="T761" s="49" t="s">
        <v>93</v>
      </c>
      <c r="U761" s="49" t="s">
        <v>2481</v>
      </c>
      <c r="V761" s="49"/>
      <c r="W761" s="79"/>
      <c r="X761" s="79"/>
      <c r="Y761" s="79"/>
      <c r="Z761" s="25"/>
      <c r="AA761" s="25"/>
      <c r="AB761" s="25"/>
    </row>
    <row r="762" spans="1:28" ht="12.75" customHeight="1" x14ac:dyDescent="0.2">
      <c r="A762" s="49">
        <v>41074</v>
      </c>
      <c r="B762" s="46" t="s">
        <v>2482</v>
      </c>
      <c r="C762" s="46" t="s">
        <v>2483</v>
      </c>
      <c r="D762" s="46" t="s">
        <v>161</v>
      </c>
      <c r="E762" s="46" t="s">
        <v>90</v>
      </c>
      <c r="F762" s="47">
        <v>41609</v>
      </c>
      <c r="G762" s="48">
        <v>2013</v>
      </c>
      <c r="H762" s="49" t="s">
        <v>326</v>
      </c>
      <c r="I762" s="49" t="str">
        <f t="shared" si="33"/>
        <v>NV</v>
      </c>
      <c r="J762" s="49" t="str">
        <f t="shared" si="34"/>
        <v>NV</v>
      </c>
      <c r="K762" s="49" t="str">
        <f t="shared" si="35"/>
        <v>Mountain</v>
      </c>
      <c r="L762" s="49" t="str">
        <f>INDEX('State '!$A$1:$C$62,MATCH($I762,'State '!$B:$B,0),3)</f>
        <v>Mountain</v>
      </c>
      <c r="M762" s="49" t="str">
        <f>INDEX('State '!$A$1:$C$62,MATCH($J762,'State '!$B:$B,0),3)</f>
        <v>Mountain</v>
      </c>
      <c r="N762" s="49"/>
      <c r="O762" s="78"/>
      <c r="P762" s="78">
        <v>24</v>
      </c>
      <c r="Q762" s="78"/>
      <c r="R762" s="53">
        <v>12</v>
      </c>
      <c r="S762" s="49" t="s">
        <v>105</v>
      </c>
      <c r="T762" s="49" t="s">
        <v>786</v>
      </c>
      <c r="U762" s="49" t="s">
        <v>144</v>
      </c>
      <c r="V762" s="49"/>
      <c r="W762" s="79"/>
      <c r="X762" s="79"/>
      <c r="Y762" s="79"/>
      <c r="Z762" s="25"/>
      <c r="AA762" s="25"/>
      <c r="AB762" s="25"/>
    </row>
    <row r="763" spans="1:28" ht="12.75" customHeight="1" x14ac:dyDescent="0.2">
      <c r="A763" s="49">
        <v>41617</v>
      </c>
      <c r="B763" s="46" t="s">
        <v>2484</v>
      </c>
      <c r="C763" s="46" t="s">
        <v>240</v>
      </c>
      <c r="D763" s="46" t="s">
        <v>89</v>
      </c>
      <c r="E763" s="46" t="s">
        <v>90</v>
      </c>
      <c r="F763" s="47">
        <v>41613</v>
      </c>
      <c r="G763" s="53">
        <v>2013</v>
      </c>
      <c r="H763" s="49" t="s">
        <v>127</v>
      </c>
      <c r="I763" s="49" t="str">
        <f t="shared" si="33"/>
        <v>PA</v>
      </c>
      <c r="J763" s="49" t="str">
        <f t="shared" si="34"/>
        <v>NJ</v>
      </c>
      <c r="K763" s="49" t="str">
        <f t="shared" si="35"/>
        <v>Northeast</v>
      </c>
      <c r="L763" s="49" t="str">
        <f>INDEX('State '!$A$1:$C$62,MATCH($I763,'State '!$B:$B,0),3)</f>
        <v>Northeast</v>
      </c>
      <c r="M763" s="49" t="str">
        <f>INDEX('State '!$A$1:$C$62,MATCH($J763,'State '!$B:$B,0),3)</f>
        <v>Northeast</v>
      </c>
      <c r="N763" s="49"/>
      <c r="O763" s="78">
        <v>500</v>
      </c>
      <c r="P763" s="78">
        <v>40.299999999999997</v>
      </c>
      <c r="Q763" s="78">
        <v>636</v>
      </c>
      <c r="R763" s="53">
        <v>24</v>
      </c>
      <c r="S763" s="49" t="s">
        <v>92</v>
      </c>
      <c r="T763" s="49" t="s">
        <v>93</v>
      </c>
      <c r="U763" s="49" t="s">
        <v>2485</v>
      </c>
      <c r="V763" s="49"/>
      <c r="W763" s="79"/>
      <c r="X763" s="79"/>
      <c r="Y763" s="79"/>
      <c r="Z763" s="25"/>
      <c r="AA763" s="25"/>
      <c r="AB763" s="25"/>
    </row>
    <row r="764" spans="1:28" ht="12.75" customHeight="1" x14ac:dyDescent="0.2">
      <c r="A764" s="49">
        <v>41704</v>
      </c>
      <c r="B764" s="46" t="s">
        <v>2486</v>
      </c>
      <c r="C764" s="46" t="s">
        <v>783</v>
      </c>
      <c r="D764" s="46" t="s">
        <v>161</v>
      </c>
      <c r="E764" s="46" t="s">
        <v>90</v>
      </c>
      <c r="F764" s="47">
        <v>41709</v>
      </c>
      <c r="G764" s="48">
        <v>2014</v>
      </c>
      <c r="H764" s="49" t="s">
        <v>225</v>
      </c>
      <c r="I764" s="49" t="str">
        <f t="shared" si="33"/>
        <v>CO</v>
      </c>
      <c r="J764" s="49" t="str">
        <f t="shared" si="34"/>
        <v>CO</v>
      </c>
      <c r="K764" s="49" t="str">
        <f t="shared" si="35"/>
        <v>Mountain</v>
      </c>
      <c r="L764" s="49" t="str">
        <f>INDEX('State '!$A$1:$C$62,MATCH($I764,'State '!$B:$B,0),3)</f>
        <v>Mountain</v>
      </c>
      <c r="M764" s="49" t="str">
        <f>INDEX('State '!$A$1:$C$62,MATCH($J764,'State '!$B:$B,0),3)</f>
        <v>Mountain</v>
      </c>
      <c r="N764" s="49"/>
      <c r="O764" s="78">
        <v>25</v>
      </c>
      <c r="P764" s="78">
        <v>7.75</v>
      </c>
      <c r="Q764" s="78">
        <v>225</v>
      </c>
      <c r="R764" s="53">
        <v>24</v>
      </c>
      <c r="S764" s="49" t="s">
        <v>92</v>
      </c>
      <c r="T764" s="49" t="s">
        <v>93</v>
      </c>
      <c r="U764" s="49" t="s">
        <v>2487</v>
      </c>
      <c r="V764" s="49"/>
      <c r="W764" s="79"/>
      <c r="X764" s="79"/>
      <c r="Y764" s="79"/>
      <c r="Z764" s="25"/>
      <c r="AA764" s="25"/>
      <c r="AB764" s="25"/>
    </row>
    <row r="765" spans="1:28" ht="12.75" customHeight="1" x14ac:dyDescent="0.2">
      <c r="A765" s="49">
        <v>41705</v>
      </c>
      <c r="B765" s="46" t="s">
        <v>2488</v>
      </c>
      <c r="C765" s="46" t="s">
        <v>2085</v>
      </c>
      <c r="D765" s="46" t="s">
        <v>89</v>
      </c>
      <c r="E765" s="46" t="s">
        <v>90</v>
      </c>
      <c r="F765" s="47">
        <v>41729</v>
      </c>
      <c r="G765" s="48">
        <v>2014</v>
      </c>
      <c r="H765" s="49" t="s">
        <v>713</v>
      </c>
      <c r="I765" s="49" t="str">
        <f t="shared" si="33"/>
        <v>NY</v>
      </c>
      <c r="J765" s="49" t="str">
        <f t="shared" si="34"/>
        <v>NY</v>
      </c>
      <c r="K765" s="49" t="str">
        <f t="shared" si="35"/>
        <v>Northeast</v>
      </c>
      <c r="L765" s="49" t="str">
        <f>INDEX('State '!$A$1:$C$62,MATCH($I765,'State '!$B:$B,0),3)</f>
        <v>Northeast</v>
      </c>
      <c r="M765" s="49" t="str">
        <f>INDEX('State '!$A$1:$C$62,MATCH($J765,'State '!$B:$B,0),3)</f>
        <v>Northeast</v>
      </c>
      <c r="N765" s="49"/>
      <c r="O765" s="78">
        <v>49</v>
      </c>
      <c r="P765" s="78"/>
      <c r="Q765" s="78">
        <v>107.5</v>
      </c>
      <c r="R765" s="53"/>
      <c r="S765" s="49" t="s">
        <v>92</v>
      </c>
      <c r="T765" s="49" t="s">
        <v>93</v>
      </c>
      <c r="U765" s="49" t="s">
        <v>2489</v>
      </c>
      <c r="V765" s="49"/>
      <c r="W765" s="79"/>
      <c r="X765" s="79"/>
      <c r="Y765" s="79"/>
      <c r="Z765" s="25"/>
      <c r="AA765" s="25"/>
      <c r="AB765" s="25"/>
    </row>
    <row r="766" spans="1:28" ht="12.75" customHeight="1" x14ac:dyDescent="0.2">
      <c r="A766" s="49">
        <v>42613</v>
      </c>
      <c r="B766" s="55" t="s">
        <v>2490</v>
      </c>
      <c r="C766" s="46" t="s">
        <v>1469</v>
      </c>
      <c r="D766" s="55" t="s">
        <v>89</v>
      </c>
      <c r="E766" s="59" t="s">
        <v>90</v>
      </c>
      <c r="F766" s="60">
        <v>41730</v>
      </c>
      <c r="G766" s="85">
        <v>2014</v>
      </c>
      <c r="H766" s="49" t="s">
        <v>521</v>
      </c>
      <c r="I766" s="49" t="str">
        <f t="shared" si="33"/>
        <v>TX</v>
      </c>
      <c r="J766" s="49" t="str">
        <f t="shared" si="34"/>
        <v>MX</v>
      </c>
      <c r="K766" s="49" t="str">
        <f t="shared" si="35"/>
        <v>South Central, Mexico</v>
      </c>
      <c r="L766" s="49" t="str">
        <f>INDEX('State '!$A$1:$C$62,MATCH($I766,'State '!$B:$B,0),3)</f>
        <v>South Central</v>
      </c>
      <c r="M766" s="49" t="str">
        <f>INDEX('State '!$A$1:$C$62,MATCH($J766,'State '!$B:$B,0),3)</f>
        <v>Mexico</v>
      </c>
      <c r="N766" s="49"/>
      <c r="O766" s="78">
        <v>126</v>
      </c>
      <c r="P766" s="53"/>
      <c r="Q766" s="53">
        <v>215</v>
      </c>
      <c r="R766" s="78"/>
      <c r="S766" s="49" t="s">
        <v>105</v>
      </c>
      <c r="T766" s="49" t="s">
        <v>786</v>
      </c>
      <c r="U766" s="57"/>
      <c r="V766" s="49" t="s">
        <v>95</v>
      </c>
      <c r="W766" s="79"/>
      <c r="X766" s="79"/>
      <c r="Y766" s="79"/>
      <c r="Z766" s="25"/>
      <c r="AA766" s="25"/>
      <c r="AB766" s="25"/>
    </row>
    <row r="767" spans="1:28" ht="25.5" customHeight="1" x14ac:dyDescent="0.2">
      <c r="A767" s="49">
        <v>41990</v>
      </c>
      <c r="B767" s="46" t="s">
        <v>2491</v>
      </c>
      <c r="C767" s="55" t="s">
        <v>240</v>
      </c>
      <c r="D767" s="46" t="s">
        <v>383</v>
      </c>
      <c r="E767" s="46" t="s">
        <v>90</v>
      </c>
      <c r="F767" s="47">
        <v>41730</v>
      </c>
      <c r="G767" s="53">
        <v>2014</v>
      </c>
      <c r="H767" s="49" t="s">
        <v>2492</v>
      </c>
      <c r="I767" s="49" t="str">
        <f t="shared" si="33"/>
        <v>OH</v>
      </c>
      <c r="J767" s="49" t="str">
        <f t="shared" si="34"/>
        <v>MS</v>
      </c>
      <c r="K767" s="49" t="str">
        <f t="shared" si="35"/>
        <v>Northeast, Midwest, South Central</v>
      </c>
      <c r="L767" s="49" t="str">
        <f>INDEX('State '!$A$1:$C$62,MATCH($I767,'State '!$B:$B,0),3)</f>
        <v>Northeast</v>
      </c>
      <c r="M767" s="49" t="str">
        <f>INDEX('State '!$A$1:$C$62,MATCH($J767,'State '!$B:$B,0),3)</f>
        <v>South Central</v>
      </c>
      <c r="N767" s="49" t="s">
        <v>703</v>
      </c>
      <c r="O767" s="78">
        <v>155.6</v>
      </c>
      <c r="P767" s="78">
        <v>0</v>
      </c>
      <c r="Q767" s="78">
        <v>500</v>
      </c>
      <c r="R767" s="53"/>
      <c r="S767" s="49" t="s">
        <v>92</v>
      </c>
      <c r="T767" s="49" t="s">
        <v>93</v>
      </c>
      <c r="U767" s="49"/>
      <c r="V767" s="49"/>
      <c r="W767" s="79"/>
      <c r="X767" s="79"/>
      <c r="Y767" s="79"/>
      <c r="Z767" s="25"/>
      <c r="AA767" s="25"/>
      <c r="AB767" s="25"/>
    </row>
    <row r="768" spans="1:28" ht="12.75" customHeight="1" x14ac:dyDescent="0.2">
      <c r="A768" s="49">
        <v>41704</v>
      </c>
      <c r="B768" s="46" t="s">
        <v>2493</v>
      </c>
      <c r="C768" s="46" t="s">
        <v>865</v>
      </c>
      <c r="D768" s="46" t="s">
        <v>866</v>
      </c>
      <c r="E768" s="46" t="s">
        <v>90</v>
      </c>
      <c r="F768" s="47">
        <v>41761</v>
      </c>
      <c r="G768" s="53">
        <v>2014</v>
      </c>
      <c r="H768" s="49" t="s">
        <v>2494</v>
      </c>
      <c r="I768" s="49" t="str">
        <f t="shared" si="33"/>
        <v>WY</v>
      </c>
      <c r="J768" s="49" t="str">
        <f t="shared" si="34"/>
        <v>KS</v>
      </c>
      <c r="K768" s="49" t="str">
        <f t="shared" si="35"/>
        <v>Mountain, South Central</v>
      </c>
      <c r="L768" s="49" t="str">
        <f>INDEX('State '!$A$1:$C$62,MATCH($I768,'State '!$B:$B,0),3)</f>
        <v>Mountain</v>
      </c>
      <c r="M768" s="49" t="str">
        <f>INDEX('State '!$A$1:$C$62,MATCH($J768,'State '!$B:$B,0),3)</f>
        <v>South Central</v>
      </c>
      <c r="N768" s="49"/>
      <c r="O768" s="78"/>
      <c r="P768" s="78">
        <v>-500</v>
      </c>
      <c r="Q768" s="78">
        <v>-255</v>
      </c>
      <c r="R768" s="53"/>
      <c r="S768" s="49" t="s">
        <v>92</v>
      </c>
      <c r="T768" s="49" t="s">
        <v>93</v>
      </c>
      <c r="U768" s="49" t="s">
        <v>2495</v>
      </c>
      <c r="V768" s="49"/>
      <c r="W768" s="79"/>
      <c r="X768" s="79"/>
      <c r="Y768" s="79"/>
      <c r="Z768" s="25"/>
      <c r="AA768" s="25"/>
      <c r="AB768" s="25"/>
    </row>
    <row r="769" spans="1:28" ht="12.75" customHeight="1" x14ac:dyDescent="0.2">
      <c r="A769" s="49">
        <v>41622</v>
      </c>
      <c r="B769" s="46" t="s">
        <v>2496</v>
      </c>
      <c r="C769" s="46" t="s">
        <v>2161</v>
      </c>
      <c r="D769" s="46" t="s">
        <v>161</v>
      </c>
      <c r="E769" s="46" t="s">
        <v>90</v>
      </c>
      <c r="F769" s="47">
        <v>41789</v>
      </c>
      <c r="G769" s="53">
        <v>2014</v>
      </c>
      <c r="H769" s="49" t="s">
        <v>121</v>
      </c>
      <c r="I769" s="49" t="str">
        <f t="shared" si="33"/>
        <v>TX</v>
      </c>
      <c r="J769" s="49" t="str">
        <f t="shared" si="34"/>
        <v>TX</v>
      </c>
      <c r="K769" s="49" t="str">
        <f t="shared" si="35"/>
        <v>South Central</v>
      </c>
      <c r="L769" s="49" t="str">
        <f>INDEX('State '!$A$1:$C$62,MATCH($I769,'State '!$B:$B,0),3)</f>
        <v>South Central</v>
      </c>
      <c r="M769" s="49" t="str">
        <f>INDEX('State '!$A$1:$C$62,MATCH($J769,'State '!$B:$B,0),3)</f>
        <v>South Central</v>
      </c>
      <c r="N769" s="49"/>
      <c r="O769" s="78">
        <v>26.3</v>
      </c>
      <c r="P769" s="78">
        <v>16.5</v>
      </c>
      <c r="Q769" s="78">
        <v>125</v>
      </c>
      <c r="R769" s="53">
        <v>16</v>
      </c>
      <c r="S769" s="49" t="s">
        <v>92</v>
      </c>
      <c r="T769" s="49" t="s">
        <v>93</v>
      </c>
      <c r="U769" s="49" t="s">
        <v>2497</v>
      </c>
      <c r="V769" s="49"/>
      <c r="W769" s="79"/>
      <c r="X769" s="79"/>
      <c r="Y769" s="79"/>
      <c r="Z769" s="25"/>
      <c r="AA769" s="25"/>
      <c r="AB769" s="25"/>
    </row>
    <row r="770" spans="1:28" ht="12.75" customHeight="1" x14ac:dyDescent="0.2">
      <c r="A770" s="49">
        <v>41810</v>
      </c>
      <c r="B770" s="46" t="s">
        <v>2498</v>
      </c>
      <c r="C770" s="46" t="s">
        <v>1714</v>
      </c>
      <c r="D770" s="46" t="s">
        <v>161</v>
      </c>
      <c r="E770" s="46" t="s">
        <v>90</v>
      </c>
      <c r="F770" s="47">
        <v>41808</v>
      </c>
      <c r="G770" s="53">
        <v>2014</v>
      </c>
      <c r="H770" s="49" t="s">
        <v>143</v>
      </c>
      <c r="I770" s="49" t="str">
        <f t="shared" si="33"/>
        <v>OH</v>
      </c>
      <c r="J770" s="49" t="str">
        <f t="shared" si="34"/>
        <v>OH</v>
      </c>
      <c r="K770" s="49" t="str">
        <f t="shared" si="35"/>
        <v>Northeast</v>
      </c>
      <c r="L770" s="49" t="str">
        <f>INDEX('State '!$A$1:$C$62,MATCH($I770,'State '!$B:$B,0),3)</f>
        <v>Northeast</v>
      </c>
      <c r="M770" s="49" t="str">
        <f>INDEX('State '!$A$1:$C$62,MATCH($J770,'State '!$B:$B,0),3)</f>
        <v>Northeast</v>
      </c>
      <c r="N770" s="49"/>
      <c r="O770" s="78">
        <v>75</v>
      </c>
      <c r="P770" s="78">
        <v>14.3</v>
      </c>
      <c r="Q770" s="78">
        <v>600</v>
      </c>
      <c r="R770" s="53">
        <v>24</v>
      </c>
      <c r="S770" s="49" t="s">
        <v>92</v>
      </c>
      <c r="T770" s="49" t="s">
        <v>93</v>
      </c>
      <c r="U770" s="49" t="s">
        <v>2499</v>
      </c>
      <c r="V770" s="49"/>
      <c r="W770" s="79"/>
      <c r="X770" s="79"/>
      <c r="Y770" s="79"/>
      <c r="Z770" s="25"/>
      <c r="AA770" s="25"/>
      <c r="AB770" s="25"/>
    </row>
    <row r="771" spans="1:28" ht="12.75" customHeight="1" x14ac:dyDescent="0.2">
      <c r="A771" s="49">
        <v>41584</v>
      </c>
      <c r="B771" s="55" t="s">
        <v>2500</v>
      </c>
      <c r="C771" s="55" t="s">
        <v>2501</v>
      </c>
      <c r="D771" s="55" t="s">
        <v>101</v>
      </c>
      <c r="E771" s="59" t="s">
        <v>90</v>
      </c>
      <c r="F771" s="60">
        <v>41821</v>
      </c>
      <c r="G771" s="85">
        <v>2014</v>
      </c>
      <c r="H771" s="49" t="s">
        <v>225</v>
      </c>
      <c r="I771" s="49" t="str">
        <f t="shared" ref="I771:I834" si="36">LEFT($H771,2)</f>
        <v>CO</v>
      </c>
      <c r="J771" s="49" t="str">
        <f t="shared" ref="J771:J820" si="37">RIGHT($H771,2)</f>
        <v>CO</v>
      </c>
      <c r="K771" s="49" t="str">
        <f t="shared" ref="K771:K834" si="38">IF($L771=$M771,L771,CONCATENATE($L771,", ",IF(ISBLANK(N771),"",CONCATENATE(N771,", ")),$M771))</f>
        <v>Mountain</v>
      </c>
      <c r="L771" s="49" t="str">
        <f>INDEX('State '!$A$1:$C$62,MATCH($I771,'State '!$B:$B,0),3)</f>
        <v>Mountain</v>
      </c>
      <c r="M771" s="49" t="str">
        <f>INDEX('State '!$A$1:$C$62,MATCH($J771,'State '!$B:$B,0),3)</f>
        <v>Mountain</v>
      </c>
      <c r="N771" s="49"/>
      <c r="O771" s="78">
        <v>12</v>
      </c>
      <c r="P771" s="53">
        <v>7.6</v>
      </c>
      <c r="Q771" s="53">
        <v>230</v>
      </c>
      <c r="R771" s="78"/>
      <c r="S771" s="83" t="s">
        <v>92</v>
      </c>
      <c r="T771" s="50" t="s">
        <v>93</v>
      </c>
      <c r="U771" s="57" t="s">
        <v>2502</v>
      </c>
      <c r="V771" s="49"/>
      <c r="W771" s="79"/>
      <c r="X771" s="79"/>
      <c r="Y771" s="79"/>
      <c r="Z771" s="25"/>
      <c r="AA771" s="25"/>
      <c r="AB771" s="25"/>
    </row>
    <row r="772" spans="1:28" ht="12.75" customHeight="1" x14ac:dyDescent="0.2">
      <c r="A772" s="49">
        <v>41598</v>
      </c>
      <c r="B772" s="46" t="s">
        <v>2503</v>
      </c>
      <c r="C772" s="46" t="s">
        <v>465</v>
      </c>
      <c r="D772" s="46" t="s">
        <v>89</v>
      </c>
      <c r="E772" s="46" t="s">
        <v>90</v>
      </c>
      <c r="F772" s="47">
        <v>41894</v>
      </c>
      <c r="G772" s="53">
        <v>2014</v>
      </c>
      <c r="H772" s="49" t="s">
        <v>2024</v>
      </c>
      <c r="I772" s="49" t="str">
        <f t="shared" si="36"/>
        <v>NE</v>
      </c>
      <c r="J772" s="49" t="str">
        <f t="shared" si="37"/>
        <v>NE</v>
      </c>
      <c r="K772" s="49" t="str">
        <f t="shared" si="38"/>
        <v>Mountain</v>
      </c>
      <c r="L772" s="49" t="str">
        <f>INDEX('State '!$A$1:$C$62,MATCH($I772,'State '!$B:$B,0),3)</f>
        <v>Mountain</v>
      </c>
      <c r="M772" s="49" t="str">
        <f>INDEX('State '!$A$1:$C$62,MATCH($J772,'State '!$B:$B,0),3)</f>
        <v>Mountain</v>
      </c>
      <c r="N772" s="49"/>
      <c r="O772" s="78">
        <v>70</v>
      </c>
      <c r="P772" s="78">
        <v>7</v>
      </c>
      <c r="Q772" s="78">
        <v>88.4</v>
      </c>
      <c r="R772" s="53">
        <v>20</v>
      </c>
      <c r="S772" s="49" t="s">
        <v>92</v>
      </c>
      <c r="T772" s="49" t="s">
        <v>93</v>
      </c>
      <c r="U772" s="49" t="s">
        <v>2504</v>
      </c>
      <c r="V772" s="49"/>
      <c r="W772" s="79"/>
      <c r="X772" s="79"/>
      <c r="Y772" s="79"/>
      <c r="Z772" s="25"/>
      <c r="AA772" s="25"/>
      <c r="AB772" s="25"/>
    </row>
    <row r="773" spans="1:28" ht="12.75" customHeight="1" x14ac:dyDescent="0.2">
      <c r="A773" s="49">
        <v>41949</v>
      </c>
      <c r="B773" s="46" t="s">
        <v>2505</v>
      </c>
      <c r="C773" s="46" t="s">
        <v>282</v>
      </c>
      <c r="D773" s="46" t="s">
        <v>89</v>
      </c>
      <c r="E773" s="46" t="s">
        <v>90</v>
      </c>
      <c r="F773" s="47">
        <v>41906</v>
      </c>
      <c r="G773" s="48">
        <v>2014</v>
      </c>
      <c r="H773" s="49" t="s">
        <v>209</v>
      </c>
      <c r="I773" s="49" t="str">
        <f t="shared" si="36"/>
        <v>VA</v>
      </c>
      <c r="J773" s="49" t="str">
        <f t="shared" si="37"/>
        <v>VA</v>
      </c>
      <c r="K773" s="49" t="str">
        <f t="shared" si="38"/>
        <v>Northeast</v>
      </c>
      <c r="L773" s="49" t="str">
        <f>INDEX('State '!$A$1:$C$62,MATCH($I773,'State '!$B:$B,0),3)</f>
        <v>Northeast</v>
      </c>
      <c r="M773" s="49" t="str">
        <f>INDEX('State '!$A$1:$C$62,MATCH($J773,'State '!$B:$B,0),3)</f>
        <v>Northeast</v>
      </c>
      <c r="N773" s="49"/>
      <c r="O773" s="78"/>
      <c r="P773" s="78">
        <v>13</v>
      </c>
      <c r="Q773" s="78">
        <v>46</v>
      </c>
      <c r="R773" s="53">
        <v>8</v>
      </c>
      <c r="S773" s="49" t="s">
        <v>92</v>
      </c>
      <c r="T773" s="49" t="s">
        <v>93</v>
      </c>
      <c r="U773" s="49" t="s">
        <v>2506</v>
      </c>
      <c r="V773" s="49"/>
      <c r="W773" s="79"/>
      <c r="X773" s="79"/>
      <c r="Y773" s="79"/>
      <c r="Z773" s="25"/>
      <c r="AA773" s="25"/>
      <c r="AB773" s="25"/>
    </row>
    <row r="774" spans="1:28" ht="12.75" customHeight="1" x14ac:dyDescent="0.2">
      <c r="A774" s="49">
        <v>41558</v>
      </c>
      <c r="B774" s="46" t="s">
        <v>2507</v>
      </c>
      <c r="C774" s="46" t="s">
        <v>850</v>
      </c>
      <c r="D774" s="46" t="s">
        <v>161</v>
      </c>
      <c r="E774" s="46" t="s">
        <v>90</v>
      </c>
      <c r="F774" s="47">
        <v>41912</v>
      </c>
      <c r="G774" s="53">
        <v>2014</v>
      </c>
      <c r="H774" s="49" t="s">
        <v>2476</v>
      </c>
      <c r="I774" s="49" t="str">
        <f t="shared" si="36"/>
        <v>DE</v>
      </c>
      <c r="J774" s="49" t="str">
        <f t="shared" si="37"/>
        <v>DE</v>
      </c>
      <c r="K774" s="49" t="str">
        <f t="shared" si="38"/>
        <v>Northeast</v>
      </c>
      <c r="L774" s="49" t="str">
        <f>INDEX('State '!$A$1:$C$62,MATCH($I774,'State '!$B:$B,0),3)</f>
        <v>Northeast</v>
      </c>
      <c r="M774" s="49" t="str">
        <f>INDEX('State '!$A$1:$C$62,MATCH($J774,'State '!$B:$B,0),3)</f>
        <v>Northeast</v>
      </c>
      <c r="N774" s="49"/>
      <c r="O774" s="78">
        <v>11.2</v>
      </c>
      <c r="P774" s="78">
        <v>5.5</v>
      </c>
      <c r="Q774" s="78">
        <v>55</v>
      </c>
      <c r="R774" s="53">
        <v>16</v>
      </c>
      <c r="S774" s="49" t="s">
        <v>92</v>
      </c>
      <c r="T774" s="49" t="s">
        <v>93</v>
      </c>
      <c r="U774" s="49" t="s">
        <v>2508</v>
      </c>
      <c r="V774" s="49"/>
      <c r="W774" s="79"/>
      <c r="X774" s="79"/>
      <c r="Y774" s="79"/>
      <c r="Z774" s="25"/>
      <c r="AA774" s="25"/>
      <c r="AB774" s="25"/>
    </row>
    <row r="775" spans="1:28" ht="12.75" customHeight="1" x14ac:dyDescent="0.2">
      <c r="A775" s="49">
        <v>41963</v>
      </c>
      <c r="B775" s="55" t="s">
        <v>2509</v>
      </c>
      <c r="C775" s="55" t="s">
        <v>950</v>
      </c>
      <c r="D775" s="55" t="s">
        <v>89</v>
      </c>
      <c r="E775" s="59" t="s">
        <v>90</v>
      </c>
      <c r="F775" s="60">
        <v>41922</v>
      </c>
      <c r="G775" s="82">
        <v>2014</v>
      </c>
      <c r="H775" s="49" t="s">
        <v>416</v>
      </c>
      <c r="I775" s="49" t="str">
        <f t="shared" si="36"/>
        <v>MS</v>
      </c>
      <c r="J775" s="49" t="str">
        <f t="shared" si="37"/>
        <v>AL</v>
      </c>
      <c r="K775" s="49" t="str">
        <f t="shared" si="38"/>
        <v>South Central</v>
      </c>
      <c r="L775" s="49" t="str">
        <f>INDEX('State '!$A$1:$C$62,MATCH($I775,'State '!$B:$B,0),3)</f>
        <v>South Central</v>
      </c>
      <c r="M775" s="49" t="str">
        <f>INDEX('State '!$A$1:$C$62,MATCH($J775,'State '!$B:$B,0),3)</f>
        <v>South Central</v>
      </c>
      <c r="N775" s="49"/>
      <c r="O775" s="78">
        <v>287</v>
      </c>
      <c r="P775" s="53">
        <v>70</v>
      </c>
      <c r="Q775" s="53">
        <v>510.5</v>
      </c>
      <c r="R775" s="53" t="s">
        <v>807</v>
      </c>
      <c r="S775" s="83" t="s">
        <v>92</v>
      </c>
      <c r="T775" s="50" t="s">
        <v>93</v>
      </c>
      <c r="U775" s="57" t="s">
        <v>2510</v>
      </c>
      <c r="V775" s="49"/>
      <c r="W775" s="79"/>
      <c r="X775" s="79"/>
      <c r="Y775" s="79"/>
      <c r="Z775" s="25"/>
      <c r="AA775" s="25"/>
      <c r="AB775" s="25"/>
    </row>
    <row r="776" spans="1:28" ht="12.75" customHeight="1" x14ac:dyDescent="0.2">
      <c r="A776" s="49">
        <v>41970</v>
      </c>
      <c r="B776" s="46" t="s">
        <v>2511</v>
      </c>
      <c r="C776" s="46" t="s">
        <v>2512</v>
      </c>
      <c r="D776" s="46" t="s">
        <v>161</v>
      </c>
      <c r="E776" s="46" t="s">
        <v>90</v>
      </c>
      <c r="F776" s="47">
        <v>41928</v>
      </c>
      <c r="G776" s="48">
        <v>2014</v>
      </c>
      <c r="H776" s="49" t="s">
        <v>225</v>
      </c>
      <c r="I776" s="49" t="str">
        <f t="shared" si="36"/>
        <v>CO</v>
      </c>
      <c r="J776" s="49" t="str">
        <f t="shared" si="37"/>
        <v>CO</v>
      </c>
      <c r="K776" s="49" t="str">
        <f t="shared" si="38"/>
        <v>Mountain</v>
      </c>
      <c r="L776" s="49" t="str">
        <f>INDEX('State '!$A$1:$C$62,MATCH($I776,'State '!$B:$B,0),3)</f>
        <v>Mountain</v>
      </c>
      <c r="M776" s="49" t="str">
        <f>INDEX('State '!$A$1:$C$62,MATCH($J776,'State '!$B:$B,0),3)</f>
        <v>Mountain</v>
      </c>
      <c r="N776" s="49"/>
      <c r="O776" s="78">
        <v>110</v>
      </c>
      <c r="P776" s="78">
        <v>34</v>
      </c>
      <c r="Q776" s="78">
        <v>189</v>
      </c>
      <c r="R776" s="53">
        <v>24</v>
      </c>
      <c r="S776" s="49" t="s">
        <v>105</v>
      </c>
      <c r="T776" s="49" t="s">
        <v>786</v>
      </c>
      <c r="U776" s="49" t="s">
        <v>144</v>
      </c>
      <c r="V776" s="49"/>
      <c r="W776" s="79"/>
      <c r="X776" s="79"/>
      <c r="Y776" s="79"/>
      <c r="Z776" s="25"/>
      <c r="AA776" s="25"/>
      <c r="AB776" s="25"/>
    </row>
    <row r="777" spans="1:28" ht="12.75" customHeight="1" x14ac:dyDescent="0.2">
      <c r="A777" s="49">
        <v>41950</v>
      </c>
      <c r="B777" s="55" t="s">
        <v>2513</v>
      </c>
      <c r="C777" s="55" t="s">
        <v>2514</v>
      </c>
      <c r="D777" s="55" t="s">
        <v>101</v>
      </c>
      <c r="E777" s="59" t="s">
        <v>90</v>
      </c>
      <c r="F777" s="60">
        <v>41934</v>
      </c>
      <c r="G777" s="82">
        <v>2014</v>
      </c>
      <c r="H777" s="49" t="s">
        <v>1103</v>
      </c>
      <c r="I777" s="49" t="str">
        <f t="shared" si="36"/>
        <v>AZ</v>
      </c>
      <c r="J777" s="49" t="str">
        <f t="shared" si="37"/>
        <v>MX</v>
      </c>
      <c r="K777" s="49" t="str">
        <f t="shared" si="38"/>
        <v>Mountain, Mexico</v>
      </c>
      <c r="L777" s="49" t="str">
        <f>INDEX('State '!$A$1:$C$62,MATCH($I777,'State '!$B:$B,0),3)</f>
        <v>Mountain</v>
      </c>
      <c r="M777" s="49" t="str">
        <f>INDEX('State '!$A$1:$C$62,MATCH($J777,'State '!$B:$B,0),3)</f>
        <v>Mexico</v>
      </c>
      <c r="N777" s="49"/>
      <c r="O777" s="78">
        <v>200</v>
      </c>
      <c r="P777" s="53">
        <v>60.9</v>
      </c>
      <c r="Q777" s="53">
        <v>201</v>
      </c>
      <c r="R777" s="78">
        <v>36</v>
      </c>
      <c r="S777" s="83" t="s">
        <v>92</v>
      </c>
      <c r="T777" s="50" t="s">
        <v>93</v>
      </c>
      <c r="U777" s="57" t="s">
        <v>2515</v>
      </c>
      <c r="V777" s="49"/>
      <c r="W777" s="79"/>
      <c r="X777" s="79"/>
      <c r="Y777" s="79"/>
      <c r="Z777" s="25"/>
      <c r="AA777" s="25"/>
      <c r="AB777" s="25"/>
    </row>
    <row r="778" spans="1:28" ht="12.75" customHeight="1" x14ac:dyDescent="0.2">
      <c r="A778" s="49">
        <v>42597</v>
      </c>
      <c r="B778" s="55" t="s">
        <v>2516</v>
      </c>
      <c r="C778" s="55" t="s">
        <v>282</v>
      </c>
      <c r="D778" s="55" t="s">
        <v>125</v>
      </c>
      <c r="E778" s="59" t="s">
        <v>90</v>
      </c>
      <c r="F778" s="60">
        <v>41936</v>
      </c>
      <c r="G778" s="85">
        <v>2014</v>
      </c>
      <c r="H778" s="49" t="s">
        <v>331</v>
      </c>
      <c r="I778" s="49" t="str">
        <f t="shared" si="36"/>
        <v>PA</v>
      </c>
      <c r="J778" s="49" t="str">
        <f t="shared" si="37"/>
        <v>PA</v>
      </c>
      <c r="K778" s="49" t="str">
        <f t="shared" si="38"/>
        <v>Northeast</v>
      </c>
      <c r="L778" s="49" t="str">
        <f>INDEX('State '!$A$1:$C$62,MATCH($I778,'State '!$B:$B,0),3)</f>
        <v>Northeast</v>
      </c>
      <c r="M778" s="49" t="str">
        <f>INDEX('State '!$A$1:$C$62,MATCH($J778,'State '!$B:$B,0),3)</f>
        <v>Northeast</v>
      </c>
      <c r="N778" s="49"/>
      <c r="O778" s="78">
        <v>121.7</v>
      </c>
      <c r="P778" s="53">
        <v>18.5</v>
      </c>
      <c r="Q778" s="53">
        <v>99</v>
      </c>
      <c r="R778" s="78"/>
      <c r="S778" s="83" t="s">
        <v>92</v>
      </c>
      <c r="T778" s="50" t="s">
        <v>93</v>
      </c>
      <c r="U778" s="57" t="s">
        <v>2517</v>
      </c>
      <c r="V778" s="49"/>
      <c r="W778" s="79"/>
      <c r="X778" s="79"/>
      <c r="Y778" s="79"/>
      <c r="Z778" s="25"/>
      <c r="AA778" s="25"/>
      <c r="AB778" s="25"/>
    </row>
    <row r="779" spans="1:28" ht="12.75" customHeight="1" x14ac:dyDescent="0.2">
      <c r="A779" s="49">
        <v>41969</v>
      </c>
      <c r="B779" s="46" t="s">
        <v>2518</v>
      </c>
      <c r="C779" s="55" t="s">
        <v>240</v>
      </c>
      <c r="D779" s="46" t="s">
        <v>89</v>
      </c>
      <c r="E779" s="46" t="s">
        <v>90</v>
      </c>
      <c r="F779" s="47">
        <v>41939</v>
      </c>
      <c r="G779" s="53">
        <v>2014</v>
      </c>
      <c r="H779" s="49" t="s">
        <v>331</v>
      </c>
      <c r="I779" s="49" t="str">
        <f t="shared" si="36"/>
        <v>PA</v>
      </c>
      <c r="J779" s="49" t="str">
        <f t="shared" si="37"/>
        <v>PA</v>
      </c>
      <c r="K779" s="49" t="str">
        <f t="shared" si="38"/>
        <v>Northeast</v>
      </c>
      <c r="L779" s="49" t="str">
        <f>INDEX('State '!$A$1:$C$62,MATCH($I779,'State '!$B:$B,0),3)</f>
        <v>Northeast</v>
      </c>
      <c r="M779" s="49" t="str">
        <f>INDEX('State '!$A$1:$C$62,MATCH($J779,'State '!$B:$B,0),3)</f>
        <v>Northeast</v>
      </c>
      <c r="N779" s="49"/>
      <c r="O779" s="78">
        <v>92</v>
      </c>
      <c r="P779" s="78">
        <v>0</v>
      </c>
      <c r="Q779" s="78">
        <v>230</v>
      </c>
      <c r="R779" s="53"/>
      <c r="S779" s="49" t="s">
        <v>92</v>
      </c>
      <c r="T779" s="49" t="s">
        <v>93</v>
      </c>
      <c r="U779" s="49" t="s">
        <v>2519</v>
      </c>
      <c r="V779" s="49"/>
      <c r="W779" s="79"/>
      <c r="X779" s="79"/>
      <c r="Y779" s="79"/>
      <c r="Z779" s="25"/>
      <c r="AA779" s="25"/>
      <c r="AB779" s="25"/>
    </row>
    <row r="780" spans="1:28" ht="12.75" customHeight="1" x14ac:dyDescent="0.2">
      <c r="A780" s="49">
        <v>41005</v>
      </c>
      <c r="B780" s="55" t="s">
        <v>2520</v>
      </c>
      <c r="C780" s="55" t="s">
        <v>282</v>
      </c>
      <c r="D780" s="55" t="s">
        <v>383</v>
      </c>
      <c r="E780" s="59" t="s">
        <v>90</v>
      </c>
      <c r="F780" s="60">
        <v>41939</v>
      </c>
      <c r="G780" s="82">
        <v>2014</v>
      </c>
      <c r="H780" s="49" t="s">
        <v>2521</v>
      </c>
      <c r="I780" s="49" t="str">
        <f t="shared" si="36"/>
        <v>PA</v>
      </c>
      <c r="J780" s="49" t="str">
        <f t="shared" si="37"/>
        <v>KY</v>
      </c>
      <c r="K780" s="49" t="str">
        <f t="shared" si="38"/>
        <v>Northeast, Midwest</v>
      </c>
      <c r="L780" s="49" t="str">
        <f>INDEX('State '!$A$1:$C$62,MATCH($I780,'State '!$B:$B,0),3)</f>
        <v>Northeast</v>
      </c>
      <c r="M780" s="49" t="str">
        <f>INDEX('State '!$A$1:$C$62,MATCH($J780,'State '!$B:$B,0),3)</f>
        <v>Midwest</v>
      </c>
      <c r="N780" s="49"/>
      <c r="O780" s="78">
        <v>81</v>
      </c>
      <c r="P780" s="53"/>
      <c r="Q780" s="53">
        <v>444</v>
      </c>
      <c r="R780" s="78"/>
      <c r="S780" s="83" t="s">
        <v>92</v>
      </c>
      <c r="T780" s="50" t="s">
        <v>93</v>
      </c>
      <c r="U780" s="57" t="s">
        <v>2522</v>
      </c>
      <c r="V780" s="49"/>
      <c r="W780" s="79"/>
      <c r="X780" s="79"/>
      <c r="Y780" s="79"/>
      <c r="Z780" s="25"/>
      <c r="AA780" s="25"/>
      <c r="AB780" s="25"/>
    </row>
    <row r="781" spans="1:28" ht="12.75" customHeight="1" x14ac:dyDescent="0.2">
      <c r="A781" s="49">
        <v>41676</v>
      </c>
      <c r="B781" s="55" t="s">
        <v>2523</v>
      </c>
      <c r="C781" s="55" t="s">
        <v>282</v>
      </c>
      <c r="D781" s="55" t="s">
        <v>89</v>
      </c>
      <c r="E781" s="59" t="s">
        <v>90</v>
      </c>
      <c r="F781" s="60">
        <v>41940</v>
      </c>
      <c r="G781" s="85">
        <v>2014</v>
      </c>
      <c r="H781" s="49" t="s">
        <v>2069</v>
      </c>
      <c r="I781" s="49" t="str">
        <f t="shared" si="36"/>
        <v>MD</v>
      </c>
      <c r="J781" s="49" t="str">
        <f t="shared" si="37"/>
        <v>MD</v>
      </c>
      <c r="K781" s="49" t="str">
        <f t="shared" si="38"/>
        <v>Northeast</v>
      </c>
      <c r="L781" s="49" t="str">
        <f>INDEX('State '!$A$1:$C$62,MATCH($I781,'State '!$B:$B,0),3)</f>
        <v>Northeast</v>
      </c>
      <c r="M781" s="49" t="str">
        <f>INDEX('State '!$A$1:$C$62,MATCH($J781,'State '!$B:$B,0),3)</f>
        <v>Northeast</v>
      </c>
      <c r="N781" s="49"/>
      <c r="O781" s="78">
        <v>132</v>
      </c>
      <c r="P781" s="53">
        <v>21</v>
      </c>
      <c r="Q781" s="53"/>
      <c r="R781" s="78">
        <v>26</v>
      </c>
      <c r="S781" s="83" t="s">
        <v>92</v>
      </c>
      <c r="T781" s="50" t="s">
        <v>93</v>
      </c>
      <c r="U781" s="57" t="s">
        <v>2524</v>
      </c>
      <c r="V781" s="49"/>
      <c r="W781" s="79"/>
      <c r="X781" s="79"/>
      <c r="Y781" s="79"/>
      <c r="Z781" s="25"/>
      <c r="AA781" s="25"/>
      <c r="AB781" s="25"/>
    </row>
    <row r="782" spans="1:28" ht="12.75" customHeight="1" x14ac:dyDescent="0.2">
      <c r="A782" s="49">
        <v>42636</v>
      </c>
      <c r="B782" s="46" t="s">
        <v>2525</v>
      </c>
      <c r="C782" s="46" t="s">
        <v>2526</v>
      </c>
      <c r="D782" s="46" t="s">
        <v>101</v>
      </c>
      <c r="E782" s="46" t="s">
        <v>90</v>
      </c>
      <c r="F782" s="47">
        <v>41942</v>
      </c>
      <c r="G782" s="48">
        <v>2014</v>
      </c>
      <c r="H782" s="49" t="s">
        <v>521</v>
      </c>
      <c r="I782" s="49" t="str">
        <f t="shared" si="36"/>
        <v>TX</v>
      </c>
      <c r="J782" s="49" t="str">
        <f t="shared" si="37"/>
        <v>MX</v>
      </c>
      <c r="K782" s="49" t="str">
        <f t="shared" si="38"/>
        <v>South Central, Mexico</v>
      </c>
      <c r="L782" s="49" t="str">
        <f>INDEX('State '!$A$1:$C$62,MATCH($I782,'State '!$B:$B,0),3)</f>
        <v>South Central</v>
      </c>
      <c r="M782" s="49" t="str">
        <f>INDEX('State '!$A$1:$C$62,MATCH($J782,'State '!$B:$B,0),3)</f>
        <v>Mexico</v>
      </c>
      <c r="N782" s="49"/>
      <c r="O782" s="78">
        <v>0</v>
      </c>
      <c r="P782" s="78">
        <v>124</v>
      </c>
      <c r="Q782" s="78">
        <v>2100</v>
      </c>
      <c r="R782" s="53">
        <v>42</v>
      </c>
      <c r="S782" s="49" t="s">
        <v>92</v>
      </c>
      <c r="T782" s="49" t="s">
        <v>93</v>
      </c>
      <c r="U782" s="49" t="s">
        <v>2527</v>
      </c>
      <c r="V782" s="49"/>
      <c r="W782" s="79"/>
      <c r="X782" s="79"/>
      <c r="Y782" s="79"/>
      <c r="Z782" s="25"/>
      <c r="AA782" s="25"/>
      <c r="AB782" s="25"/>
    </row>
    <row r="783" spans="1:28" ht="12.75" customHeight="1" x14ac:dyDescent="0.2">
      <c r="A783" s="49">
        <v>41220</v>
      </c>
      <c r="B783" s="55" t="s">
        <v>2528</v>
      </c>
      <c r="C783" s="55" t="s">
        <v>889</v>
      </c>
      <c r="D783" s="55" t="s">
        <v>89</v>
      </c>
      <c r="E783" s="59" t="s">
        <v>90</v>
      </c>
      <c r="F783" s="60">
        <v>41950</v>
      </c>
      <c r="G783" s="85">
        <v>2014</v>
      </c>
      <c r="H783" s="49" t="s">
        <v>2249</v>
      </c>
      <c r="I783" s="49" t="str">
        <f t="shared" si="36"/>
        <v>WV</v>
      </c>
      <c r="J783" s="49" t="str">
        <f t="shared" si="37"/>
        <v>PA</v>
      </c>
      <c r="K783" s="49" t="str">
        <f t="shared" si="38"/>
        <v>Northeast</v>
      </c>
      <c r="L783" s="49" t="str">
        <f>INDEX('State '!$A$1:$C$62,MATCH($I783,'State '!$B:$B,0),3)</f>
        <v>Northeast</v>
      </c>
      <c r="M783" s="49" t="str">
        <f>INDEX('State '!$A$1:$C$62,MATCH($J783,'State '!$B:$B,0),3)</f>
        <v>Northeast</v>
      </c>
      <c r="N783" s="49"/>
      <c r="O783" s="78">
        <v>41.7</v>
      </c>
      <c r="P783" s="53">
        <v>0</v>
      </c>
      <c r="Q783" s="53">
        <v>185</v>
      </c>
      <c r="R783" s="78"/>
      <c r="S783" s="83" t="s">
        <v>92</v>
      </c>
      <c r="T783" s="50" t="s">
        <v>93</v>
      </c>
      <c r="U783" s="57" t="s">
        <v>2529</v>
      </c>
      <c r="V783" s="49"/>
      <c r="W783" s="79"/>
      <c r="X783" s="79"/>
      <c r="Y783" s="79"/>
      <c r="Z783" s="25"/>
      <c r="AA783" s="25"/>
      <c r="AB783" s="25"/>
    </row>
    <row r="784" spans="1:28" ht="12.75" customHeight="1" x14ac:dyDescent="0.2">
      <c r="A784" s="49">
        <v>41339</v>
      </c>
      <c r="B784" s="46" t="s">
        <v>2530</v>
      </c>
      <c r="C784" s="46" t="s">
        <v>553</v>
      </c>
      <c r="D784" s="46" t="s">
        <v>89</v>
      </c>
      <c r="E784" s="46" t="s">
        <v>90</v>
      </c>
      <c r="F784" s="47">
        <v>41950</v>
      </c>
      <c r="G784" s="53">
        <v>2014</v>
      </c>
      <c r="H784" s="49" t="s">
        <v>460</v>
      </c>
      <c r="I784" s="49" t="str">
        <f t="shared" si="36"/>
        <v>PA</v>
      </c>
      <c r="J784" s="49" t="str">
        <f t="shared" si="37"/>
        <v>NY</v>
      </c>
      <c r="K784" s="49" t="str">
        <f t="shared" si="38"/>
        <v>Northeast</v>
      </c>
      <c r="L784" s="49" t="str">
        <f>INDEX('State '!$A$1:$C$62,MATCH($I784,'State '!$B:$B,0),3)</f>
        <v>Northeast</v>
      </c>
      <c r="M784" s="49" t="str">
        <f>INDEX('State '!$A$1:$C$62,MATCH($J784,'State '!$B:$B,0),3)</f>
        <v>Northeast</v>
      </c>
      <c r="N784" s="49"/>
      <c r="O784" s="78">
        <v>48.5</v>
      </c>
      <c r="P784" s="78"/>
      <c r="Q784" s="78">
        <v>100</v>
      </c>
      <c r="R784" s="53"/>
      <c r="S784" s="49" t="s">
        <v>92</v>
      </c>
      <c r="T784" s="49" t="s">
        <v>93</v>
      </c>
      <c r="U784" s="49" t="s">
        <v>2531</v>
      </c>
      <c r="V784" s="49"/>
      <c r="W784" s="79"/>
      <c r="X784" s="79"/>
      <c r="Y784" s="79"/>
      <c r="Z784" s="25"/>
      <c r="AA784" s="25"/>
      <c r="AB784" s="25"/>
    </row>
    <row r="785" spans="1:28" ht="12.75" customHeight="1" x14ac:dyDescent="0.2">
      <c r="A785" s="49">
        <v>41676</v>
      </c>
      <c r="B785" s="46" t="s">
        <v>2532</v>
      </c>
      <c r="C785" s="46" t="s">
        <v>124</v>
      </c>
      <c r="D785" s="46" t="s">
        <v>89</v>
      </c>
      <c r="E785" s="46" t="s">
        <v>90</v>
      </c>
      <c r="F785" s="47">
        <v>41950</v>
      </c>
      <c r="G785" s="53">
        <v>2014</v>
      </c>
      <c r="H785" s="49" t="s">
        <v>127</v>
      </c>
      <c r="I785" s="49" t="str">
        <f t="shared" si="36"/>
        <v>PA</v>
      </c>
      <c r="J785" s="49" t="str">
        <f t="shared" si="37"/>
        <v>NJ</v>
      </c>
      <c r="K785" s="49" t="str">
        <f t="shared" si="38"/>
        <v>Northeast</v>
      </c>
      <c r="L785" s="49" t="str">
        <f>INDEX('State '!$A$1:$C$62,MATCH($I785,'State '!$B:$B,0),3)</f>
        <v>Northeast</v>
      </c>
      <c r="M785" s="49" t="str">
        <f>INDEX('State '!$A$1:$C$62,MATCH($J785,'State '!$B:$B,0),3)</f>
        <v>Northeast</v>
      </c>
      <c r="N785" s="49"/>
      <c r="O785" s="78">
        <v>500</v>
      </c>
      <c r="P785" s="78">
        <v>33.5</v>
      </c>
      <c r="Q785" s="78">
        <v>600</v>
      </c>
      <c r="R785" s="53">
        <v>36</v>
      </c>
      <c r="S785" s="49" t="s">
        <v>92</v>
      </c>
      <c r="T785" s="49" t="s">
        <v>93</v>
      </c>
      <c r="U785" s="49" t="s">
        <v>2533</v>
      </c>
      <c r="V785" s="49"/>
      <c r="W785" s="79"/>
      <c r="X785" s="79"/>
      <c r="Y785" s="79"/>
      <c r="Z785" s="25"/>
      <c r="AA785" s="25"/>
      <c r="AB785" s="25"/>
    </row>
    <row r="786" spans="1:28" ht="12.75" customHeight="1" x14ac:dyDescent="0.2">
      <c r="A786" s="49">
        <v>42613</v>
      </c>
      <c r="B786" s="55" t="s">
        <v>2534</v>
      </c>
      <c r="C786" s="55" t="s">
        <v>850</v>
      </c>
      <c r="D786" s="55"/>
      <c r="E786" s="59" t="s">
        <v>90</v>
      </c>
      <c r="F786" s="47">
        <v>41974</v>
      </c>
      <c r="G786" s="53">
        <v>2014</v>
      </c>
      <c r="H786" s="49" t="s">
        <v>331</v>
      </c>
      <c r="I786" s="49" t="str">
        <f t="shared" si="36"/>
        <v>PA</v>
      </c>
      <c r="J786" s="49" t="str">
        <f t="shared" si="37"/>
        <v>PA</v>
      </c>
      <c r="K786" s="49" t="str">
        <f t="shared" si="38"/>
        <v>Northeast</v>
      </c>
      <c r="L786" s="49" t="str">
        <f>INDEX('State '!$A$1:$C$62,MATCH($I786,'State '!$B:$B,0),3)</f>
        <v>Northeast</v>
      </c>
      <c r="M786" s="49" t="str">
        <f>INDEX('State '!$A$1:$C$62,MATCH($J786,'State '!$B:$B,0),3)</f>
        <v>Northeast</v>
      </c>
      <c r="N786" s="49"/>
      <c r="O786" s="78">
        <v>0.28999999999999998</v>
      </c>
      <c r="P786" s="78">
        <v>8</v>
      </c>
      <c r="Q786" s="53">
        <v>57</v>
      </c>
      <c r="R786" s="53">
        <v>16</v>
      </c>
      <c r="S786" s="83" t="s">
        <v>92</v>
      </c>
      <c r="T786" s="50" t="s">
        <v>93</v>
      </c>
      <c r="U786" s="49"/>
      <c r="V786" s="49"/>
      <c r="W786" s="79"/>
      <c r="X786" s="79"/>
      <c r="Y786" s="79"/>
      <c r="Z786" s="25"/>
      <c r="AA786" s="25"/>
      <c r="AB786" s="25"/>
    </row>
    <row r="787" spans="1:28" ht="12.75" customHeight="1" x14ac:dyDescent="0.2">
      <c r="A787" s="49">
        <v>42339</v>
      </c>
      <c r="B787" s="46" t="s">
        <v>2535</v>
      </c>
      <c r="C787" s="46" t="s">
        <v>2167</v>
      </c>
      <c r="D787" s="46" t="s">
        <v>89</v>
      </c>
      <c r="E787" s="46" t="s">
        <v>90</v>
      </c>
      <c r="F787" s="47">
        <v>41988</v>
      </c>
      <c r="G787" s="53">
        <v>2014</v>
      </c>
      <c r="H787" s="49" t="s">
        <v>121</v>
      </c>
      <c r="I787" s="49" t="str">
        <f t="shared" si="36"/>
        <v>TX</v>
      </c>
      <c r="J787" s="49" t="str">
        <f t="shared" si="37"/>
        <v>TX</v>
      </c>
      <c r="K787" s="49" t="str">
        <f t="shared" si="38"/>
        <v>South Central</v>
      </c>
      <c r="L787" s="49" t="str">
        <f>INDEX('State '!$A$1:$C$62,MATCH($I787,'State '!$B:$B,0),3)</f>
        <v>South Central</v>
      </c>
      <c r="M787" s="49" t="str">
        <f>INDEX('State '!$A$1:$C$62,MATCH($J787,'State '!$B:$B,0),3)</f>
        <v>South Central</v>
      </c>
      <c r="N787" s="49"/>
      <c r="O787" s="78">
        <v>114</v>
      </c>
      <c r="P787" s="78">
        <v>51</v>
      </c>
      <c r="Q787" s="78">
        <v>800</v>
      </c>
      <c r="R787" s="53"/>
      <c r="S787" s="49"/>
      <c r="T787" s="49" t="s">
        <v>144</v>
      </c>
      <c r="U787" s="49"/>
      <c r="V787" s="49"/>
      <c r="W787" s="79"/>
      <c r="X787" s="79"/>
      <c r="Y787" s="79"/>
      <c r="Z787" s="25"/>
      <c r="AA787" s="25"/>
      <c r="AB787" s="25"/>
    </row>
    <row r="788" spans="1:28" ht="12.75" customHeight="1" x14ac:dyDescent="0.2">
      <c r="A788" s="49">
        <v>42045</v>
      </c>
      <c r="B788" s="55" t="s">
        <v>2536</v>
      </c>
      <c r="C788" s="55" t="s">
        <v>493</v>
      </c>
      <c r="D788" s="55" t="s">
        <v>89</v>
      </c>
      <c r="E788" s="59" t="s">
        <v>90</v>
      </c>
      <c r="F788" s="60">
        <v>42005</v>
      </c>
      <c r="G788" s="85">
        <v>2015</v>
      </c>
      <c r="H788" s="49" t="s">
        <v>241</v>
      </c>
      <c r="I788" s="49" t="str">
        <f t="shared" si="36"/>
        <v>TN</v>
      </c>
      <c r="J788" s="49" t="str">
        <f t="shared" si="37"/>
        <v>TN</v>
      </c>
      <c r="K788" s="49" t="str">
        <f t="shared" si="38"/>
        <v>Midwest</v>
      </c>
      <c r="L788" s="49" t="str">
        <f>INDEX('State '!$A$1:$C$62,MATCH($I788,'State '!$B:$B,0),3)</f>
        <v>Midwest</v>
      </c>
      <c r="M788" s="49" t="str">
        <f>INDEX('State '!$A$1:$C$62,MATCH($J788,'State '!$B:$B,0),3)</f>
        <v>Midwest</v>
      </c>
      <c r="N788" s="49"/>
      <c r="O788" s="78">
        <v>113.5</v>
      </c>
      <c r="P788" s="53">
        <v>15.6</v>
      </c>
      <c r="Q788" s="53">
        <v>61</v>
      </c>
      <c r="R788" s="78">
        <v>16</v>
      </c>
      <c r="S788" s="83" t="s">
        <v>92</v>
      </c>
      <c r="T788" s="50" t="s">
        <v>93</v>
      </c>
      <c r="U788" s="57" t="s">
        <v>2537</v>
      </c>
      <c r="V788" s="49" t="s">
        <v>107</v>
      </c>
      <c r="W788" s="79"/>
      <c r="X788" s="79"/>
      <c r="Y788" s="79"/>
      <c r="Z788" s="25"/>
      <c r="AA788" s="25"/>
      <c r="AB788" s="25"/>
    </row>
    <row r="789" spans="1:28" ht="12.75" customHeight="1" x14ac:dyDescent="0.2">
      <c r="A789" s="49">
        <v>42045</v>
      </c>
      <c r="B789" s="46" t="s">
        <v>2538</v>
      </c>
      <c r="C789" s="46" t="s">
        <v>895</v>
      </c>
      <c r="D789" s="46" t="s">
        <v>101</v>
      </c>
      <c r="E789" s="46" t="s">
        <v>90</v>
      </c>
      <c r="F789" s="47">
        <v>42042</v>
      </c>
      <c r="G789" s="48">
        <v>2015</v>
      </c>
      <c r="H789" s="49" t="s">
        <v>941</v>
      </c>
      <c r="I789" s="49" t="str">
        <f t="shared" si="36"/>
        <v>GM</v>
      </c>
      <c r="J789" s="49" t="str">
        <f t="shared" si="37"/>
        <v>GM</v>
      </c>
      <c r="K789" s="49" t="str">
        <f t="shared" si="38"/>
        <v>Gulf of Mexico</v>
      </c>
      <c r="L789" s="49" t="str">
        <f>INDEX('State '!$A$1:$C$62,MATCH($I789,'State '!$B:$B,0),3)</f>
        <v>Gulf of Mexico</v>
      </c>
      <c r="M789" s="49" t="str">
        <f>INDEX('State '!$A$1:$C$62,MATCH($J789,'State '!$B:$B,0),3)</f>
        <v>Gulf of Mexico</v>
      </c>
      <c r="N789" s="49"/>
      <c r="O789" s="78">
        <v>126</v>
      </c>
      <c r="P789" s="78">
        <v>20</v>
      </c>
      <c r="Q789" s="78">
        <v>405</v>
      </c>
      <c r="R789" s="53" t="s">
        <v>900</v>
      </c>
      <c r="S789" s="49" t="s">
        <v>92</v>
      </c>
      <c r="T789" s="49" t="s">
        <v>93</v>
      </c>
      <c r="U789" s="49" t="s">
        <v>2539</v>
      </c>
      <c r="V789" s="49" t="s">
        <v>107</v>
      </c>
      <c r="W789" s="79"/>
      <c r="X789" s="79"/>
      <c r="Y789" s="79"/>
      <c r="Z789" s="25"/>
      <c r="AA789" s="25"/>
      <c r="AB789" s="25"/>
    </row>
    <row r="790" spans="1:28" ht="12.75" customHeight="1" x14ac:dyDescent="0.2">
      <c r="A790" s="49">
        <v>42158</v>
      </c>
      <c r="B790" s="46" t="s">
        <v>2540</v>
      </c>
      <c r="C790" s="46" t="s">
        <v>553</v>
      </c>
      <c r="D790" s="46" t="s">
        <v>161</v>
      </c>
      <c r="E790" s="46" t="s">
        <v>90</v>
      </c>
      <c r="F790" s="47">
        <v>42089</v>
      </c>
      <c r="G790" s="53">
        <v>2015</v>
      </c>
      <c r="H790" s="49" t="s">
        <v>1278</v>
      </c>
      <c r="I790" s="49" t="str">
        <f t="shared" si="36"/>
        <v>NJ</v>
      </c>
      <c r="J790" s="49" t="str">
        <f t="shared" si="37"/>
        <v>NJ</v>
      </c>
      <c r="K790" s="49" t="str">
        <f t="shared" si="38"/>
        <v>Northeast</v>
      </c>
      <c r="L790" s="49" t="str">
        <f>INDEX('State '!$A$1:$C$62,MATCH($I790,'State '!$B:$B,0),3)</f>
        <v>Northeast</v>
      </c>
      <c r="M790" s="49" t="str">
        <f>INDEX('State '!$A$1:$C$62,MATCH($J790,'State '!$B:$B,0),3)</f>
        <v>Northeast</v>
      </c>
      <c r="N790" s="49"/>
      <c r="O790" s="78">
        <v>32</v>
      </c>
      <c r="P790" s="78">
        <v>2.4</v>
      </c>
      <c r="Q790" s="78">
        <v>264</v>
      </c>
      <c r="R790" s="53">
        <v>20</v>
      </c>
      <c r="S790" s="49" t="s">
        <v>92</v>
      </c>
      <c r="T790" s="49" t="s">
        <v>93</v>
      </c>
      <c r="U790" s="49" t="s">
        <v>2541</v>
      </c>
      <c r="V790" s="49" t="s">
        <v>107</v>
      </c>
      <c r="W790" s="79"/>
      <c r="X790" s="79"/>
      <c r="Y790" s="79"/>
      <c r="Z790" s="25"/>
      <c r="AA790" s="25"/>
      <c r="AB790" s="25"/>
    </row>
    <row r="791" spans="1:28" ht="12.75" customHeight="1" x14ac:dyDescent="0.2">
      <c r="A791" s="49">
        <v>42171</v>
      </c>
      <c r="B791" s="55" t="s">
        <v>2542</v>
      </c>
      <c r="C791" s="55" t="s">
        <v>553</v>
      </c>
      <c r="D791" s="55" t="s">
        <v>89</v>
      </c>
      <c r="E791" s="59" t="s">
        <v>90</v>
      </c>
      <c r="F791" s="60">
        <v>42090</v>
      </c>
      <c r="G791" s="85">
        <v>2015</v>
      </c>
      <c r="H791" s="49" t="s">
        <v>349</v>
      </c>
      <c r="I791" s="49" t="str">
        <f t="shared" si="36"/>
        <v>AL</v>
      </c>
      <c r="J791" s="49" t="str">
        <f t="shared" si="37"/>
        <v>AL</v>
      </c>
      <c r="K791" s="49" t="str">
        <f t="shared" si="38"/>
        <v>South Central</v>
      </c>
      <c r="L791" s="49" t="str">
        <f>INDEX('State '!$A$1:$C$62,MATCH($I791,'State '!$B:$B,0),3)</f>
        <v>South Central</v>
      </c>
      <c r="M791" s="49" t="str">
        <f>INDEX('State '!$A$1:$C$62,MATCH($J791,'State '!$B:$B,0),3)</f>
        <v>South Central</v>
      </c>
      <c r="N791" s="49"/>
      <c r="O791" s="78">
        <v>50</v>
      </c>
      <c r="P791" s="53"/>
      <c r="Q791" s="53">
        <v>225</v>
      </c>
      <c r="R791" s="78"/>
      <c r="S791" s="83" t="s">
        <v>92</v>
      </c>
      <c r="T791" s="50" t="s">
        <v>93</v>
      </c>
      <c r="U791" s="57" t="s">
        <v>2543</v>
      </c>
      <c r="V791" s="49" t="s">
        <v>107</v>
      </c>
      <c r="W791" s="79"/>
      <c r="X791" s="79"/>
      <c r="Y791" s="79"/>
      <c r="Z791" s="25"/>
      <c r="AA791" s="25"/>
      <c r="AB791" s="25"/>
    </row>
    <row r="792" spans="1:28" ht="12.75" customHeight="1" x14ac:dyDescent="0.2">
      <c r="A792" s="49">
        <v>42161</v>
      </c>
      <c r="B792" s="46" t="s">
        <v>2544</v>
      </c>
      <c r="C792" s="46" t="s">
        <v>1951</v>
      </c>
      <c r="D792" s="46" t="s">
        <v>383</v>
      </c>
      <c r="E792" s="46" t="s">
        <v>90</v>
      </c>
      <c r="F792" s="47">
        <v>42121</v>
      </c>
      <c r="G792" s="48">
        <v>2015</v>
      </c>
      <c r="H792" s="49" t="s">
        <v>170</v>
      </c>
      <c r="I792" s="49" t="str">
        <f t="shared" si="36"/>
        <v>LA</v>
      </c>
      <c r="J792" s="49" t="str">
        <f t="shared" si="37"/>
        <v>LA</v>
      </c>
      <c r="K792" s="49" t="str">
        <f t="shared" si="38"/>
        <v>South Central</v>
      </c>
      <c r="L792" s="49" t="str">
        <f>INDEX('State '!$A$1:$C$62,MATCH($I792,'State '!$B:$B,0),3)</f>
        <v>South Central</v>
      </c>
      <c r="M792" s="49" t="str">
        <f>INDEX('State '!$A$1:$C$62,MATCH($J792,'State '!$B:$B,0),3)</f>
        <v>South Central</v>
      </c>
      <c r="N792" s="49"/>
      <c r="O792" s="78">
        <v>100</v>
      </c>
      <c r="P792" s="78">
        <v>0.04</v>
      </c>
      <c r="Q792" s="78">
        <v>1500</v>
      </c>
      <c r="R792" s="53">
        <v>42</v>
      </c>
      <c r="S792" s="49" t="s">
        <v>92</v>
      </c>
      <c r="T792" s="49" t="s">
        <v>93</v>
      </c>
      <c r="U792" s="49" t="s">
        <v>2545</v>
      </c>
      <c r="V792" s="49" t="s">
        <v>107</v>
      </c>
      <c r="W792" s="79"/>
      <c r="X792" s="79"/>
      <c r="Y792" s="79"/>
      <c r="Z792" s="25"/>
      <c r="AA792" s="25"/>
      <c r="AB792" s="25"/>
    </row>
    <row r="793" spans="1:28" ht="12.75" customHeight="1" x14ac:dyDescent="0.2">
      <c r="A793" s="49">
        <v>42614</v>
      </c>
      <c r="B793" s="46" t="s">
        <v>2546</v>
      </c>
      <c r="C793" s="46" t="s">
        <v>791</v>
      </c>
      <c r="D793" s="46" t="s">
        <v>383</v>
      </c>
      <c r="E793" s="46" t="s">
        <v>90</v>
      </c>
      <c r="F793" s="47">
        <v>42125</v>
      </c>
      <c r="G793" s="48">
        <v>2015</v>
      </c>
      <c r="H793" s="49" t="s">
        <v>143</v>
      </c>
      <c r="I793" s="49" t="str">
        <f t="shared" si="36"/>
        <v>OH</v>
      </c>
      <c r="J793" s="49" t="str">
        <f t="shared" si="37"/>
        <v>OH</v>
      </c>
      <c r="K793" s="49" t="str">
        <f t="shared" si="38"/>
        <v>Northeast</v>
      </c>
      <c r="L793" s="49" t="str">
        <f>INDEX('State '!$A$1:$C$62,MATCH($I793,'State '!$B:$B,0),3)</f>
        <v>Northeast</v>
      </c>
      <c r="M793" s="49" t="str">
        <f>INDEX('State '!$A$1:$C$62,MATCH($J793,'State '!$B:$B,0),3)</f>
        <v>Northeast</v>
      </c>
      <c r="N793" s="49"/>
      <c r="O793" s="78">
        <v>156</v>
      </c>
      <c r="P793" s="78"/>
      <c r="Q793" s="78">
        <v>290</v>
      </c>
      <c r="R793" s="53"/>
      <c r="S793" s="49" t="s">
        <v>92</v>
      </c>
      <c r="T793" s="49" t="s">
        <v>144</v>
      </c>
      <c r="U793" s="49" t="s">
        <v>144</v>
      </c>
      <c r="V793" s="49" t="s">
        <v>107</v>
      </c>
      <c r="W793" s="79"/>
      <c r="X793" s="79"/>
      <c r="Y793" s="79"/>
      <c r="Z793" s="25"/>
      <c r="AA793" s="25"/>
      <c r="AB793" s="25"/>
    </row>
    <row r="794" spans="1:28" ht="12.75" customHeight="1" x14ac:dyDescent="0.2">
      <c r="A794" s="49">
        <v>42175</v>
      </c>
      <c r="B794" s="55" t="s">
        <v>2547</v>
      </c>
      <c r="C794" s="55" t="s">
        <v>553</v>
      </c>
      <c r="D794" s="55" t="s">
        <v>101</v>
      </c>
      <c r="E794" s="59" t="s">
        <v>90</v>
      </c>
      <c r="F794" s="60">
        <v>42138</v>
      </c>
      <c r="G794" s="82">
        <v>2015</v>
      </c>
      <c r="H794" s="49" t="s">
        <v>713</v>
      </c>
      <c r="I794" s="49" t="str">
        <f t="shared" si="36"/>
        <v>NY</v>
      </c>
      <c r="J794" s="49" t="str">
        <f t="shared" si="37"/>
        <v>NY</v>
      </c>
      <c r="K794" s="49" t="str">
        <f t="shared" si="38"/>
        <v>Northeast</v>
      </c>
      <c r="L794" s="49" t="str">
        <f>INDEX('State '!$A$1:$C$62,MATCH($I794,'State '!$B:$B,0),3)</f>
        <v>Northeast</v>
      </c>
      <c r="M794" s="49" t="str">
        <f>INDEX('State '!$A$1:$C$62,MATCH($J794,'State '!$B:$B,0),3)</f>
        <v>Northeast</v>
      </c>
      <c r="N794" s="49"/>
      <c r="O794" s="78">
        <v>12</v>
      </c>
      <c r="P794" s="53">
        <v>3.2</v>
      </c>
      <c r="Q794" s="53">
        <v>647</v>
      </c>
      <c r="R794" s="78">
        <v>26</v>
      </c>
      <c r="S794" s="83" t="s">
        <v>92</v>
      </c>
      <c r="T794" s="50" t="s">
        <v>93</v>
      </c>
      <c r="U794" s="57" t="s">
        <v>2548</v>
      </c>
      <c r="V794" s="49" t="s">
        <v>107</v>
      </c>
      <c r="W794" s="79"/>
      <c r="X794" s="79"/>
      <c r="Y794" s="79"/>
      <c r="Z794" s="25"/>
      <c r="AA794" s="25"/>
      <c r="AB794" s="25"/>
    </row>
    <row r="795" spans="1:28" ht="12.75" customHeight="1" x14ac:dyDescent="0.2">
      <c r="A795" s="49">
        <v>42175</v>
      </c>
      <c r="B795" s="55" t="s">
        <v>2549</v>
      </c>
      <c r="C795" s="55" t="s">
        <v>2550</v>
      </c>
      <c r="D795" s="55" t="s">
        <v>89</v>
      </c>
      <c r="E795" s="59" t="s">
        <v>90</v>
      </c>
      <c r="F795" s="60">
        <v>42163</v>
      </c>
      <c r="G795" s="85">
        <v>2015</v>
      </c>
      <c r="H795" s="49" t="s">
        <v>521</v>
      </c>
      <c r="I795" s="49" t="str">
        <f t="shared" si="36"/>
        <v>TX</v>
      </c>
      <c r="J795" s="49" t="str">
        <f t="shared" si="37"/>
        <v>MX</v>
      </c>
      <c r="K795" s="49" t="str">
        <f t="shared" si="38"/>
        <v>South Central, Mexico</v>
      </c>
      <c r="L795" s="49" t="str">
        <f>INDEX('State '!$A$1:$C$62,MATCH($I795,'State '!$B:$B,0),3)</f>
        <v>South Central</v>
      </c>
      <c r="M795" s="49" t="str">
        <f>INDEX('State '!$A$1:$C$62,MATCH($J795,'State '!$B:$B,0),3)</f>
        <v>Mexico</v>
      </c>
      <c r="N795" s="49"/>
      <c r="O795" s="78"/>
      <c r="P795" s="53">
        <v>23</v>
      </c>
      <c r="Q795" s="53">
        <v>140</v>
      </c>
      <c r="R795" s="78">
        <v>24</v>
      </c>
      <c r="S795" s="83" t="s">
        <v>92</v>
      </c>
      <c r="T795" s="50" t="s">
        <v>93</v>
      </c>
      <c r="U795" s="57" t="s">
        <v>2551</v>
      </c>
      <c r="V795" s="49" t="s">
        <v>95</v>
      </c>
      <c r="W795" s="79"/>
      <c r="X795" s="79"/>
      <c r="Y795" s="79"/>
      <c r="Z795" s="25"/>
      <c r="AA795" s="25"/>
      <c r="AB795" s="25"/>
    </row>
    <row r="796" spans="1:28" ht="12.75" customHeight="1" x14ac:dyDescent="0.2">
      <c r="A796" s="49">
        <v>42354</v>
      </c>
      <c r="B796" s="46" t="s">
        <v>2552</v>
      </c>
      <c r="C796" s="46" t="s">
        <v>553</v>
      </c>
      <c r="D796" s="46" t="s">
        <v>89</v>
      </c>
      <c r="E796" s="46" t="s">
        <v>90</v>
      </c>
      <c r="F796" s="47">
        <v>42243</v>
      </c>
      <c r="G796" s="53">
        <v>2015</v>
      </c>
      <c r="H796" s="49" t="s">
        <v>426</v>
      </c>
      <c r="I796" s="49" t="str">
        <f t="shared" si="36"/>
        <v>VA</v>
      </c>
      <c r="J796" s="49" t="str">
        <f t="shared" si="37"/>
        <v>NC</v>
      </c>
      <c r="K796" s="49" t="str">
        <f t="shared" si="38"/>
        <v>Northeast, Southeast</v>
      </c>
      <c r="L796" s="49" t="str">
        <f>INDEX('State '!$A$1:$C$62,MATCH($I796,'State '!$B:$B,0),3)</f>
        <v>Northeast</v>
      </c>
      <c r="M796" s="49" t="str">
        <f>INDEX('State '!$A$1:$C$62,MATCH($J796,'State '!$B:$B,0),3)</f>
        <v>Southeast</v>
      </c>
      <c r="N796" s="49"/>
      <c r="O796" s="78">
        <v>300</v>
      </c>
      <c r="P796" s="78">
        <v>100</v>
      </c>
      <c r="Q796" s="78">
        <v>270</v>
      </c>
      <c r="R796" s="53">
        <v>24</v>
      </c>
      <c r="S796" s="49" t="s">
        <v>92</v>
      </c>
      <c r="T796" s="49" t="s">
        <v>93</v>
      </c>
      <c r="U796" s="49" t="s">
        <v>2553</v>
      </c>
      <c r="V796" s="49" t="s">
        <v>107</v>
      </c>
      <c r="W796" s="79"/>
      <c r="X796" s="79"/>
      <c r="Y796" s="79"/>
      <c r="Z796" s="25"/>
      <c r="AA796" s="25"/>
      <c r="AB796" s="25"/>
    </row>
    <row r="797" spans="1:28" ht="25.5" customHeight="1" x14ac:dyDescent="0.2">
      <c r="A797" s="49">
        <v>42251</v>
      </c>
      <c r="B797" s="55" t="s">
        <v>2554</v>
      </c>
      <c r="C797" s="46" t="s">
        <v>124</v>
      </c>
      <c r="D797" s="55" t="s">
        <v>383</v>
      </c>
      <c r="E797" s="59" t="s">
        <v>90</v>
      </c>
      <c r="F797" s="60">
        <v>42244</v>
      </c>
      <c r="G797" s="82">
        <v>2015</v>
      </c>
      <c r="H797" s="49" t="s">
        <v>2555</v>
      </c>
      <c r="I797" s="49" t="str">
        <f t="shared" si="36"/>
        <v>PA</v>
      </c>
      <c r="J797" s="49" t="str">
        <f t="shared" si="37"/>
        <v>IN</v>
      </c>
      <c r="K797" s="49" t="str">
        <f t="shared" si="38"/>
        <v>Northeast, Midwest</v>
      </c>
      <c r="L797" s="49" t="str">
        <f>INDEX('State '!$A$1:$C$62,MATCH($I797,'State '!$B:$B,0),3)</f>
        <v>Northeast</v>
      </c>
      <c r="M797" s="49" t="str">
        <f>INDEX('State '!$A$1:$C$62,MATCH($J797,'State '!$B:$B,0),3)</f>
        <v>Midwest</v>
      </c>
      <c r="N797" s="49"/>
      <c r="O797" s="78">
        <v>56</v>
      </c>
      <c r="P797" s="53"/>
      <c r="Q797" s="53">
        <v>425</v>
      </c>
      <c r="R797" s="78"/>
      <c r="S797" s="83" t="s">
        <v>92</v>
      </c>
      <c r="T797" s="50" t="s">
        <v>93</v>
      </c>
      <c r="U797" s="57" t="s">
        <v>2556</v>
      </c>
      <c r="V797" s="49" t="s">
        <v>95</v>
      </c>
      <c r="W797" s="79"/>
      <c r="X797" s="79"/>
      <c r="Y797" s="79"/>
      <c r="Z797" s="25"/>
      <c r="AA797" s="25"/>
      <c r="AB797" s="25"/>
    </row>
    <row r="798" spans="1:28" ht="12.75" customHeight="1" x14ac:dyDescent="0.2">
      <c r="A798" s="49">
        <v>42251</v>
      </c>
      <c r="B798" s="55" t="s">
        <v>2557</v>
      </c>
      <c r="C798" s="55" t="s">
        <v>1714</v>
      </c>
      <c r="D798" s="55" t="s">
        <v>383</v>
      </c>
      <c r="E798" s="59" t="s">
        <v>90</v>
      </c>
      <c r="F798" s="60">
        <v>42248</v>
      </c>
      <c r="G798" s="82">
        <v>2015</v>
      </c>
      <c r="H798" s="49" t="s">
        <v>2558</v>
      </c>
      <c r="I798" s="49" t="str">
        <f t="shared" si="36"/>
        <v>OH</v>
      </c>
      <c r="J798" s="49" t="str">
        <f t="shared" si="37"/>
        <v>IL</v>
      </c>
      <c r="K798" s="49" t="str">
        <f t="shared" si="38"/>
        <v>Northeast, Midwest</v>
      </c>
      <c r="L798" s="49" t="str">
        <f>INDEX('State '!$A$1:$C$62,MATCH($I798,'State '!$B:$B,0),3)</f>
        <v>Northeast</v>
      </c>
      <c r="M798" s="49" t="str">
        <f>INDEX('State '!$A$1:$C$62,MATCH($J798,'State '!$B:$B,0),3)</f>
        <v>Midwest</v>
      </c>
      <c r="N798" s="49"/>
      <c r="O798" s="78">
        <v>79</v>
      </c>
      <c r="P798" s="78"/>
      <c r="Q798" s="53">
        <v>1200</v>
      </c>
      <c r="R798" s="78"/>
      <c r="S798" s="83" t="s">
        <v>92</v>
      </c>
      <c r="T798" s="50" t="s">
        <v>93</v>
      </c>
      <c r="U798" s="57" t="s">
        <v>2559</v>
      </c>
      <c r="V798" s="49" t="s">
        <v>95</v>
      </c>
      <c r="W798" s="79"/>
      <c r="X798" s="79"/>
      <c r="Y798" s="79"/>
      <c r="Z798" s="25"/>
      <c r="AA798" s="25"/>
      <c r="AB798" s="25"/>
    </row>
    <row r="799" spans="1:28" ht="25.5" customHeight="1" x14ac:dyDescent="0.2">
      <c r="A799" s="49">
        <v>42083</v>
      </c>
      <c r="B799" s="55" t="s">
        <v>2560</v>
      </c>
      <c r="C799" s="55" t="s">
        <v>2234</v>
      </c>
      <c r="D799" s="55" t="s">
        <v>89</v>
      </c>
      <c r="E799" s="59" t="s">
        <v>90</v>
      </c>
      <c r="F799" s="60">
        <v>42271</v>
      </c>
      <c r="G799" s="85">
        <v>2015</v>
      </c>
      <c r="H799" s="49" t="s">
        <v>331</v>
      </c>
      <c r="I799" s="49" t="str">
        <f t="shared" si="36"/>
        <v>PA</v>
      </c>
      <c r="J799" s="49" t="str">
        <f t="shared" si="37"/>
        <v>PA</v>
      </c>
      <c r="K799" s="49" t="str">
        <f t="shared" si="38"/>
        <v>Northeast</v>
      </c>
      <c r="L799" s="49" t="str">
        <f>INDEX('State '!$A$1:$C$62,MATCH($I799,'State '!$B:$B,0),3)</f>
        <v>Northeast</v>
      </c>
      <c r="M799" s="49" t="str">
        <f>INDEX('State '!$A$1:$C$62,MATCH($J799,'State '!$B:$B,0),3)</f>
        <v>Northeast</v>
      </c>
      <c r="N799" s="49"/>
      <c r="O799" s="78">
        <v>76.099999999999994</v>
      </c>
      <c r="P799" s="53">
        <v>23</v>
      </c>
      <c r="Q799" s="53">
        <v>175</v>
      </c>
      <c r="R799" s="78">
        <v>24</v>
      </c>
      <c r="S799" s="83" t="s">
        <v>92</v>
      </c>
      <c r="T799" s="50" t="s">
        <v>93</v>
      </c>
      <c r="U799" s="57" t="s">
        <v>2561</v>
      </c>
      <c r="V799" s="49" t="s">
        <v>107</v>
      </c>
      <c r="W799" s="79"/>
      <c r="X799" s="79"/>
      <c r="Y799" s="79"/>
      <c r="Z799" s="25"/>
      <c r="AA799" s="25"/>
      <c r="AB799" s="25"/>
    </row>
    <row r="800" spans="1:28" ht="12.75" customHeight="1" x14ac:dyDescent="0.2">
      <c r="A800" s="49">
        <v>42277</v>
      </c>
      <c r="B800" s="55" t="s">
        <v>2562</v>
      </c>
      <c r="C800" s="55" t="s">
        <v>282</v>
      </c>
      <c r="D800" s="55" t="s">
        <v>89</v>
      </c>
      <c r="E800" s="59" t="s">
        <v>90</v>
      </c>
      <c r="F800" s="60">
        <v>42277</v>
      </c>
      <c r="G800" s="85">
        <v>2015</v>
      </c>
      <c r="H800" s="49" t="s">
        <v>2563</v>
      </c>
      <c r="I800" s="49" t="str">
        <f t="shared" si="36"/>
        <v>PA</v>
      </c>
      <c r="J800" s="49" t="str">
        <f t="shared" si="37"/>
        <v>NJ</v>
      </c>
      <c r="K800" s="49" t="str">
        <f t="shared" si="38"/>
        <v>Northeast</v>
      </c>
      <c r="L800" s="49" t="str">
        <f>INDEX('State '!$A$1:$C$62,MATCH($I800,'State '!$B:$B,0),3)</f>
        <v>Northeast</v>
      </c>
      <c r="M800" s="49" t="str">
        <f>INDEX('State '!$A$1:$C$62,MATCH($J800,'State '!$B:$B,0),3)</f>
        <v>Northeast</v>
      </c>
      <c r="N800" s="49"/>
      <c r="O800" s="78">
        <v>269</v>
      </c>
      <c r="P800" s="53">
        <v>19</v>
      </c>
      <c r="Q800" s="53">
        <v>312</v>
      </c>
      <c r="R800" s="78"/>
      <c r="S800" s="83" t="s">
        <v>92</v>
      </c>
      <c r="T800" s="50" t="s">
        <v>93</v>
      </c>
      <c r="U800" s="57" t="s">
        <v>2564</v>
      </c>
      <c r="V800" s="49" t="s">
        <v>95</v>
      </c>
      <c r="W800" s="79"/>
      <c r="X800" s="79"/>
      <c r="Y800" s="79"/>
      <c r="Z800" s="25"/>
      <c r="AA800" s="25"/>
      <c r="AB800" s="25"/>
    </row>
    <row r="801" spans="1:28" ht="12.75" customHeight="1" x14ac:dyDescent="0.2">
      <c r="A801" s="49">
        <v>42281</v>
      </c>
      <c r="B801" s="55" t="s">
        <v>2565</v>
      </c>
      <c r="C801" s="55" t="s">
        <v>240</v>
      </c>
      <c r="D801" s="55" t="s">
        <v>89</v>
      </c>
      <c r="E801" s="59" t="s">
        <v>90</v>
      </c>
      <c r="F801" s="60">
        <v>42278</v>
      </c>
      <c r="G801" s="85">
        <v>2015</v>
      </c>
      <c r="H801" s="49" t="s">
        <v>2566</v>
      </c>
      <c r="I801" s="49" t="str">
        <f t="shared" si="36"/>
        <v>NY</v>
      </c>
      <c r="J801" s="49" t="str">
        <f t="shared" si="37"/>
        <v>CN</v>
      </c>
      <c r="K801" s="49" t="e">
        <f t="shared" si="38"/>
        <v>#N/A</v>
      </c>
      <c r="L801" s="49" t="str">
        <f>INDEX('State '!$A$1:$C$62,MATCH($I801,'State '!$B:$B,0),3)</f>
        <v>Northeast</v>
      </c>
      <c r="M801" s="49" t="e">
        <f>INDEX('State '!$A$1:$C$62,MATCH($J801,'State '!$B:$B,0),3)</f>
        <v>#N/A</v>
      </c>
      <c r="N801" s="49"/>
      <c r="O801" s="78">
        <v>27.5</v>
      </c>
      <c r="P801" s="53">
        <v>3.1</v>
      </c>
      <c r="Q801" s="53">
        <v>158</v>
      </c>
      <c r="R801" s="78">
        <v>30</v>
      </c>
      <c r="S801" s="83" t="s">
        <v>92</v>
      </c>
      <c r="T801" s="50" t="s">
        <v>93</v>
      </c>
      <c r="U801" s="57" t="s">
        <v>2567</v>
      </c>
      <c r="V801" s="49" t="s">
        <v>95</v>
      </c>
      <c r="W801" s="79"/>
      <c r="X801" s="79"/>
      <c r="Y801" s="79"/>
      <c r="Z801" s="25"/>
      <c r="AA801" s="25"/>
      <c r="AB801" s="25"/>
    </row>
    <row r="802" spans="1:28" ht="12.75" customHeight="1" x14ac:dyDescent="0.2">
      <c r="A802" s="49">
        <v>42273</v>
      </c>
      <c r="B802" s="46" t="s">
        <v>2568</v>
      </c>
      <c r="C802" s="46" t="s">
        <v>780</v>
      </c>
      <c r="D802" s="46" t="s">
        <v>161</v>
      </c>
      <c r="E802" s="46" t="s">
        <v>90</v>
      </c>
      <c r="F802" s="47">
        <v>42284</v>
      </c>
      <c r="G802" s="48">
        <v>2015</v>
      </c>
      <c r="H802" s="49" t="s">
        <v>326</v>
      </c>
      <c r="I802" s="49" t="str">
        <f t="shared" si="36"/>
        <v>NV</v>
      </c>
      <c r="J802" s="49" t="str">
        <f t="shared" si="37"/>
        <v>NV</v>
      </c>
      <c r="K802" s="49" t="str">
        <f t="shared" si="38"/>
        <v>Mountain</v>
      </c>
      <c r="L802" s="49" t="str">
        <f>INDEX('State '!$A$1:$C$62,MATCH($I802,'State '!$B:$B,0),3)</f>
        <v>Mountain</v>
      </c>
      <c r="M802" s="49" t="str">
        <f>INDEX('State '!$A$1:$C$62,MATCH($J802,'State '!$B:$B,0),3)</f>
        <v>Mountain</v>
      </c>
      <c r="N802" s="49"/>
      <c r="O802" s="53"/>
      <c r="P802" s="78">
        <v>35</v>
      </c>
      <c r="Q802" s="78">
        <v>22</v>
      </c>
      <c r="R802" s="53"/>
      <c r="S802" s="49" t="s">
        <v>92</v>
      </c>
      <c r="T802" s="49" t="s">
        <v>93</v>
      </c>
      <c r="U802" s="49" t="s">
        <v>2569</v>
      </c>
      <c r="V802" s="49" t="s">
        <v>107</v>
      </c>
      <c r="W802" s="79"/>
      <c r="X802" s="79"/>
      <c r="Y802" s="79"/>
      <c r="Z802" s="25"/>
      <c r="AA802" s="25"/>
      <c r="AB802" s="25"/>
    </row>
    <row r="803" spans="1:28" ht="12.75" customHeight="1" x14ac:dyDescent="0.2">
      <c r="A803" s="49">
        <v>42612</v>
      </c>
      <c r="B803" s="46" t="s">
        <v>2570</v>
      </c>
      <c r="C803" s="46" t="s">
        <v>791</v>
      </c>
      <c r="D803" s="46" t="s">
        <v>89</v>
      </c>
      <c r="E803" s="46" t="s">
        <v>90</v>
      </c>
      <c r="F803" s="47">
        <v>42299</v>
      </c>
      <c r="G803" s="53">
        <v>2015</v>
      </c>
      <c r="H803" s="49" t="s">
        <v>700</v>
      </c>
      <c r="I803" s="49" t="str">
        <f t="shared" si="36"/>
        <v>OH</v>
      </c>
      <c r="J803" s="49" t="str">
        <f t="shared" si="37"/>
        <v>IN</v>
      </c>
      <c r="K803" s="49" t="str">
        <f t="shared" si="38"/>
        <v>Northeast, Midwest</v>
      </c>
      <c r="L803" s="49" t="str">
        <f>INDEX('State '!$A$1:$C$62,MATCH($I803,'State '!$B:$B,0),3)</f>
        <v>Northeast</v>
      </c>
      <c r="M803" s="49" t="str">
        <f>INDEX('State '!$A$1:$C$62,MATCH($J803,'State '!$B:$B,0),3)</f>
        <v>Midwest</v>
      </c>
      <c r="N803" s="49"/>
      <c r="O803" s="78">
        <v>183</v>
      </c>
      <c r="P803" s="78"/>
      <c r="Q803" s="78">
        <v>134</v>
      </c>
      <c r="R803" s="53"/>
      <c r="S803" s="49" t="s">
        <v>92</v>
      </c>
      <c r="T803" s="49" t="s">
        <v>93</v>
      </c>
      <c r="U803" s="49" t="s">
        <v>2571</v>
      </c>
      <c r="V803" s="49" t="s">
        <v>95</v>
      </c>
      <c r="W803" s="79"/>
      <c r="X803" s="79"/>
      <c r="Y803" s="79"/>
      <c r="Z803" s="25"/>
      <c r="AA803" s="25"/>
      <c r="AB803" s="25"/>
    </row>
    <row r="804" spans="1:28" ht="12.75" customHeight="1" x14ac:dyDescent="0.2">
      <c r="A804" s="49">
        <v>42279</v>
      </c>
      <c r="B804" s="46" t="s">
        <v>2562</v>
      </c>
      <c r="C804" s="46" t="s">
        <v>2572</v>
      </c>
      <c r="D804" s="46" t="s">
        <v>89</v>
      </c>
      <c r="E804" s="46" t="s">
        <v>90</v>
      </c>
      <c r="F804" s="47">
        <v>42307</v>
      </c>
      <c r="G804" s="48">
        <v>2015</v>
      </c>
      <c r="H804" s="49" t="s">
        <v>1278</v>
      </c>
      <c r="I804" s="49" t="str">
        <f t="shared" si="36"/>
        <v>NJ</v>
      </c>
      <c r="J804" s="49" t="str">
        <f t="shared" si="37"/>
        <v>NJ</v>
      </c>
      <c r="K804" s="49" t="str">
        <f t="shared" si="38"/>
        <v>Northeast</v>
      </c>
      <c r="L804" s="49" t="str">
        <f>INDEX('State '!$A$1:$C$62,MATCH($I804,'State '!$B:$B,0),3)</f>
        <v>Northeast</v>
      </c>
      <c r="M804" s="49" t="str">
        <f>INDEX('State '!$A$1:$C$62,MATCH($J804,'State '!$B:$B,0),3)</f>
        <v>Northeast</v>
      </c>
      <c r="N804" s="49"/>
      <c r="O804" s="78">
        <v>269</v>
      </c>
      <c r="P804" s="78">
        <v>19</v>
      </c>
      <c r="Q804" s="78">
        <v>312</v>
      </c>
      <c r="R804" s="53">
        <v>20</v>
      </c>
      <c r="S804" s="49" t="s">
        <v>92</v>
      </c>
      <c r="T804" s="49" t="s">
        <v>93</v>
      </c>
      <c r="U804" s="49" t="s">
        <v>2564</v>
      </c>
      <c r="V804" s="49" t="s">
        <v>107</v>
      </c>
      <c r="W804" s="79"/>
      <c r="X804" s="79"/>
      <c r="Y804" s="79"/>
      <c r="Z804" s="25"/>
      <c r="AA804" s="25"/>
      <c r="AB804" s="25"/>
    </row>
    <row r="805" spans="1:28" ht="12.75" customHeight="1" x14ac:dyDescent="0.2">
      <c r="A805" s="49">
        <v>42328</v>
      </c>
      <c r="B805" s="55" t="s">
        <v>2573</v>
      </c>
      <c r="C805" s="55" t="s">
        <v>465</v>
      </c>
      <c r="D805" s="55" t="s">
        <v>89</v>
      </c>
      <c r="E805" s="59" t="s">
        <v>90</v>
      </c>
      <c r="F805" s="60">
        <v>42308</v>
      </c>
      <c r="G805" s="82">
        <v>2015</v>
      </c>
      <c r="H805" s="49" t="s">
        <v>2024</v>
      </c>
      <c r="I805" s="49" t="str">
        <f t="shared" si="36"/>
        <v>NE</v>
      </c>
      <c r="J805" s="49" t="str">
        <f t="shared" si="37"/>
        <v>NE</v>
      </c>
      <c r="K805" s="49" t="str">
        <f t="shared" si="38"/>
        <v>Mountain</v>
      </c>
      <c r="L805" s="49" t="str">
        <f>INDEX('State '!$A$1:$C$62,MATCH($I805,'State '!$B:$B,0),3)</f>
        <v>Mountain</v>
      </c>
      <c r="M805" s="49" t="str">
        <f>INDEX('State '!$A$1:$C$62,MATCH($J805,'State '!$B:$B,0),3)</f>
        <v>Mountain</v>
      </c>
      <c r="N805" s="49"/>
      <c r="O805" s="78">
        <v>16</v>
      </c>
      <c r="P805" s="53">
        <v>13</v>
      </c>
      <c r="Q805" s="53">
        <v>31</v>
      </c>
      <c r="R805" s="78"/>
      <c r="S805" s="83" t="s">
        <v>92</v>
      </c>
      <c r="T805" s="50" t="s">
        <v>93</v>
      </c>
      <c r="U805" s="57" t="s">
        <v>2574</v>
      </c>
      <c r="V805" s="49" t="s">
        <v>107</v>
      </c>
      <c r="W805" s="79"/>
      <c r="X805" s="79"/>
      <c r="Y805" s="79"/>
      <c r="Z805" s="25"/>
      <c r="AA805" s="25"/>
      <c r="AB805" s="25"/>
    </row>
    <row r="806" spans="1:28" ht="12.75" customHeight="1" x14ac:dyDescent="0.2">
      <c r="A806" s="49">
        <v>42612</v>
      </c>
      <c r="B806" s="46" t="s">
        <v>2575</v>
      </c>
      <c r="C806" s="55" t="s">
        <v>240</v>
      </c>
      <c r="D806" s="46" t="s">
        <v>383</v>
      </c>
      <c r="E806" s="46" t="s">
        <v>90</v>
      </c>
      <c r="F806" s="47">
        <v>42309</v>
      </c>
      <c r="G806" s="48">
        <v>2015</v>
      </c>
      <c r="H806" s="49" t="s">
        <v>2576</v>
      </c>
      <c r="I806" s="49" t="str">
        <f t="shared" si="36"/>
        <v>WV</v>
      </c>
      <c r="J806" s="49" t="str">
        <f t="shared" si="37"/>
        <v>KY</v>
      </c>
      <c r="K806" s="49" t="str">
        <f t="shared" si="38"/>
        <v>Northeast, Midwest</v>
      </c>
      <c r="L806" s="49" t="str">
        <f>INDEX('State '!$A$1:$C$62,MATCH($I806,'State '!$B:$B,0),3)</f>
        <v>Northeast</v>
      </c>
      <c r="M806" s="49" t="str">
        <f>INDEX('State '!$A$1:$C$62,MATCH($J806,'State '!$B:$B,0),3)</f>
        <v>Midwest</v>
      </c>
      <c r="N806" s="49"/>
      <c r="O806" s="78">
        <v>407</v>
      </c>
      <c r="P806" s="78"/>
      <c r="Q806" s="78">
        <v>590</v>
      </c>
      <c r="R806" s="53"/>
      <c r="S806" s="49" t="s">
        <v>92</v>
      </c>
      <c r="T806" s="49" t="s">
        <v>93</v>
      </c>
      <c r="U806" s="49" t="s">
        <v>144</v>
      </c>
      <c r="V806" s="49" t="s">
        <v>95</v>
      </c>
      <c r="W806" s="79"/>
      <c r="X806" s="79"/>
      <c r="Y806" s="79"/>
      <c r="Z806" s="25"/>
      <c r="AA806" s="25"/>
      <c r="AB806" s="25"/>
    </row>
    <row r="807" spans="1:28" ht="12.75" customHeight="1" x14ac:dyDescent="0.2">
      <c r="A807" s="49">
        <v>42289</v>
      </c>
      <c r="B807" s="46" t="s">
        <v>2577</v>
      </c>
      <c r="C807" s="46" t="s">
        <v>1033</v>
      </c>
      <c r="D807" s="46" t="s">
        <v>161</v>
      </c>
      <c r="E807" s="46" t="s">
        <v>90</v>
      </c>
      <c r="F807" s="47">
        <v>42312</v>
      </c>
      <c r="G807" s="48">
        <v>2015</v>
      </c>
      <c r="H807" s="49" t="s">
        <v>1141</v>
      </c>
      <c r="I807" s="49" t="str">
        <f t="shared" si="36"/>
        <v>OR</v>
      </c>
      <c r="J807" s="49" t="str">
        <f t="shared" si="37"/>
        <v>OR</v>
      </c>
      <c r="K807" s="49" t="str">
        <f t="shared" si="38"/>
        <v>Pacific</v>
      </c>
      <c r="L807" s="49" t="str">
        <f>INDEX('State '!$A$1:$C$62,MATCH($I807,'State '!$B:$B,0),3)</f>
        <v>Pacific</v>
      </c>
      <c r="M807" s="49" t="str">
        <f>INDEX('State '!$A$1:$C$62,MATCH($J807,'State '!$B:$B,0),3)</f>
        <v>Pacific</v>
      </c>
      <c r="N807" s="49"/>
      <c r="O807" s="78">
        <v>54.3</v>
      </c>
      <c r="P807" s="78">
        <v>24.4</v>
      </c>
      <c r="Q807" s="78">
        <v>175</v>
      </c>
      <c r="R807" s="53">
        <v>20</v>
      </c>
      <c r="S807" s="49" t="s">
        <v>92</v>
      </c>
      <c r="T807" s="49" t="s">
        <v>93</v>
      </c>
      <c r="U807" s="49" t="s">
        <v>2578</v>
      </c>
      <c r="V807" s="49" t="s">
        <v>107</v>
      </c>
      <c r="W807" s="79"/>
      <c r="X807" s="79"/>
      <c r="Y807" s="79"/>
      <c r="Z807" s="25"/>
      <c r="AA807" s="25"/>
      <c r="AB807" s="25"/>
    </row>
    <row r="808" spans="1:28" ht="12.75" customHeight="1" x14ac:dyDescent="0.2">
      <c r="A808" s="45">
        <v>42600</v>
      </c>
      <c r="B808" s="46" t="s">
        <v>2579</v>
      </c>
      <c r="C808" s="46" t="s">
        <v>1159</v>
      </c>
      <c r="D808" s="46" t="s">
        <v>161</v>
      </c>
      <c r="E808" s="46" t="s">
        <v>90</v>
      </c>
      <c r="F808" s="47">
        <v>42312</v>
      </c>
      <c r="G808" s="53">
        <v>2015</v>
      </c>
      <c r="H808" s="49" t="s">
        <v>713</v>
      </c>
      <c r="I808" s="49" t="str">
        <f t="shared" si="36"/>
        <v>NY</v>
      </c>
      <c r="J808" s="49" t="str">
        <f t="shared" si="37"/>
        <v>NY</v>
      </c>
      <c r="K808" s="49" t="str">
        <f t="shared" si="38"/>
        <v>Northeast</v>
      </c>
      <c r="L808" s="49" t="str">
        <f>INDEX('State '!$A$1:$C$62,MATCH($I808,'State '!$B:$B,0),3)</f>
        <v>Northeast</v>
      </c>
      <c r="M808" s="49" t="str">
        <f>INDEX('State '!$A$1:$C$62,MATCH($J808,'State '!$B:$B,0),3)</f>
        <v>Northeast</v>
      </c>
      <c r="N808" s="49"/>
      <c r="O808" s="78">
        <v>43.7</v>
      </c>
      <c r="P808" s="78">
        <v>17</v>
      </c>
      <c r="Q808" s="78">
        <v>54</v>
      </c>
      <c r="R808" s="53" t="s">
        <v>800</v>
      </c>
      <c r="S808" s="49" t="s">
        <v>92</v>
      </c>
      <c r="T808" s="49" t="s">
        <v>93</v>
      </c>
      <c r="U808" s="49" t="s">
        <v>2580</v>
      </c>
      <c r="V808" s="49" t="s">
        <v>107</v>
      </c>
      <c r="W808" s="79"/>
      <c r="X808" s="79"/>
      <c r="Y808" s="79"/>
      <c r="Z808" s="25"/>
      <c r="AA808" s="25"/>
      <c r="AB808" s="25"/>
    </row>
    <row r="809" spans="1:28" ht="12.75" customHeight="1" x14ac:dyDescent="0.2">
      <c r="A809" s="49">
        <v>41885</v>
      </c>
      <c r="B809" s="46" t="s">
        <v>2581</v>
      </c>
      <c r="C809" s="46" t="s">
        <v>1995</v>
      </c>
      <c r="D809" s="46" t="s">
        <v>89</v>
      </c>
      <c r="E809" s="46" t="s">
        <v>90</v>
      </c>
      <c r="F809" s="47">
        <v>42320</v>
      </c>
      <c r="G809" s="53">
        <v>2015</v>
      </c>
      <c r="H809" s="49" t="s">
        <v>416</v>
      </c>
      <c r="I809" s="49" t="str">
        <f t="shared" si="36"/>
        <v>MS</v>
      </c>
      <c r="J809" s="49" t="str">
        <f t="shared" si="37"/>
        <v>AL</v>
      </c>
      <c r="K809" s="49" t="str">
        <f t="shared" si="38"/>
        <v>South Central</v>
      </c>
      <c r="L809" s="49" t="str">
        <f>INDEX('State '!$A$1:$C$62,MATCH($I809,'State '!$B:$B,0),3)</f>
        <v>South Central</v>
      </c>
      <c r="M809" s="49" t="str">
        <f>INDEX('State '!$A$1:$C$62,MATCH($J809,'State '!$B:$B,0),3)</f>
        <v>South Central</v>
      </c>
      <c r="N809" s="49"/>
      <c r="O809" s="78">
        <v>47.8</v>
      </c>
      <c r="P809" s="78"/>
      <c r="Q809" s="78">
        <v>45</v>
      </c>
      <c r="R809" s="53"/>
      <c r="S809" s="49" t="s">
        <v>92</v>
      </c>
      <c r="T809" s="49" t="s">
        <v>93</v>
      </c>
      <c r="U809" s="49" t="s">
        <v>2582</v>
      </c>
      <c r="V809" s="49" t="s">
        <v>95</v>
      </c>
      <c r="W809" s="79"/>
      <c r="X809" s="79"/>
      <c r="Y809" s="79"/>
      <c r="Z809" s="25"/>
      <c r="AA809" s="25"/>
      <c r="AB809" s="25"/>
    </row>
    <row r="810" spans="1:28" ht="12.75" customHeight="1" x14ac:dyDescent="0.2">
      <c r="A810" s="49">
        <v>42614</v>
      </c>
      <c r="B810" s="55" t="s">
        <v>2583</v>
      </c>
      <c r="C810" s="55" t="s">
        <v>791</v>
      </c>
      <c r="D810" s="55" t="s">
        <v>383</v>
      </c>
      <c r="E810" s="59" t="s">
        <v>90</v>
      </c>
      <c r="F810" s="60">
        <v>42339</v>
      </c>
      <c r="G810" s="48">
        <v>2015</v>
      </c>
      <c r="H810" s="49" t="s">
        <v>2584</v>
      </c>
      <c r="I810" s="49" t="str">
        <f t="shared" si="36"/>
        <v>IN</v>
      </c>
      <c r="J810" s="49" t="str">
        <f t="shared" si="37"/>
        <v>LA</v>
      </c>
      <c r="K810" s="49" t="str">
        <f t="shared" si="38"/>
        <v>Midwest, South Central</v>
      </c>
      <c r="L810" s="49" t="str">
        <f>INDEX('State '!$A$1:$C$62,MATCH($I810,'State '!$B:$B,0),3)</f>
        <v>Midwest</v>
      </c>
      <c r="M810" s="49" t="str">
        <f>INDEX('State '!$A$1:$C$62,MATCH($J810,'State '!$B:$B,0),3)</f>
        <v>South Central</v>
      </c>
      <c r="N810" s="49"/>
      <c r="O810" s="53">
        <v>50</v>
      </c>
      <c r="P810" s="53"/>
      <c r="Q810" s="53">
        <v>750</v>
      </c>
      <c r="R810" s="78"/>
      <c r="S810" s="83" t="s">
        <v>92</v>
      </c>
      <c r="T810" s="50" t="s">
        <v>93</v>
      </c>
      <c r="U810" s="57" t="s">
        <v>144</v>
      </c>
      <c r="V810" s="49" t="s">
        <v>95</v>
      </c>
      <c r="W810" s="79"/>
      <c r="X810" s="79"/>
      <c r="Y810" s="79"/>
      <c r="Z810" s="25"/>
      <c r="AA810" s="25"/>
      <c r="AB810" s="25"/>
    </row>
    <row r="811" spans="1:28" ht="12.75" customHeight="1" x14ac:dyDescent="0.2">
      <c r="A811" s="49">
        <v>42612</v>
      </c>
      <c r="B811" s="55" t="s">
        <v>2585</v>
      </c>
      <c r="C811" s="55" t="s">
        <v>2586</v>
      </c>
      <c r="D811" s="55" t="s">
        <v>89</v>
      </c>
      <c r="E811" s="59" t="s">
        <v>90</v>
      </c>
      <c r="F811" s="60">
        <v>42339</v>
      </c>
      <c r="G811" s="85">
        <v>2015</v>
      </c>
      <c r="H811" s="49" t="s">
        <v>893</v>
      </c>
      <c r="I811" s="49" t="str">
        <f t="shared" si="36"/>
        <v>SC</v>
      </c>
      <c r="J811" s="49" t="str">
        <f t="shared" si="37"/>
        <v>SC</v>
      </c>
      <c r="K811" s="49" t="str">
        <f t="shared" si="38"/>
        <v>Southeast</v>
      </c>
      <c r="L811" s="49" t="str">
        <f>INDEX('State '!$A$1:$C$62,MATCH($I811,'State '!$B:$B,0),3)</f>
        <v>Southeast</v>
      </c>
      <c r="M811" s="49" t="str">
        <f>INDEX('State '!$A$1:$C$62,MATCH($J811,'State '!$B:$B,0),3)</f>
        <v>Southeast</v>
      </c>
      <c r="N811" s="49"/>
      <c r="O811" s="78">
        <v>35</v>
      </c>
      <c r="P811" s="53"/>
      <c r="Q811" s="53">
        <v>45</v>
      </c>
      <c r="R811" s="78"/>
      <c r="S811" s="83" t="s">
        <v>92</v>
      </c>
      <c r="T811" s="50" t="s">
        <v>93</v>
      </c>
      <c r="U811" s="57" t="s">
        <v>2587</v>
      </c>
      <c r="V811" s="49" t="s">
        <v>107</v>
      </c>
      <c r="W811" s="79"/>
      <c r="X811" s="79"/>
      <c r="Y811" s="79"/>
      <c r="Z811" s="25"/>
      <c r="AA811" s="25"/>
      <c r="AB811" s="25"/>
    </row>
    <row r="812" spans="1:28" ht="12.75" customHeight="1" x14ac:dyDescent="0.2">
      <c r="A812" s="49">
        <v>42355</v>
      </c>
      <c r="B812" s="55" t="s">
        <v>2588</v>
      </c>
      <c r="C812" s="55" t="s">
        <v>124</v>
      </c>
      <c r="D812" s="55" t="s">
        <v>383</v>
      </c>
      <c r="E812" s="59" t="s">
        <v>90</v>
      </c>
      <c r="F812" s="60">
        <v>42339</v>
      </c>
      <c r="G812" s="82">
        <v>2015</v>
      </c>
      <c r="H812" s="49" t="s">
        <v>2589</v>
      </c>
      <c r="I812" s="49" t="str">
        <f t="shared" si="36"/>
        <v>OH</v>
      </c>
      <c r="J812" s="49" t="str">
        <f t="shared" si="37"/>
        <v>LA</v>
      </c>
      <c r="K812" s="49" t="str">
        <f t="shared" si="38"/>
        <v>Northeast, Midwest, South Central</v>
      </c>
      <c r="L812" s="49" t="str">
        <f>INDEX('State '!$A$1:$C$62,MATCH($I812,'State '!$B:$B,0),3)</f>
        <v>Northeast</v>
      </c>
      <c r="M812" s="49" t="str">
        <f>INDEX('State '!$A$1:$C$62,MATCH($J812,'State '!$B:$B,0),3)</f>
        <v>South Central</v>
      </c>
      <c r="N812" s="49" t="s">
        <v>703</v>
      </c>
      <c r="O812" s="78">
        <v>468</v>
      </c>
      <c r="P812" s="53">
        <v>76</v>
      </c>
      <c r="Q812" s="53">
        <v>550</v>
      </c>
      <c r="R812" s="78">
        <v>30</v>
      </c>
      <c r="S812" s="83" t="s">
        <v>92</v>
      </c>
      <c r="T812" s="50" t="s">
        <v>93</v>
      </c>
      <c r="U812" s="57" t="s">
        <v>2590</v>
      </c>
      <c r="V812" s="49" t="s">
        <v>95</v>
      </c>
      <c r="W812" s="79"/>
      <c r="X812" s="79"/>
      <c r="Y812" s="79"/>
      <c r="Z812" s="25"/>
      <c r="AA812" s="25"/>
      <c r="AB812" s="25"/>
    </row>
    <row r="813" spans="1:28" ht="12.75" customHeight="1" x14ac:dyDescent="0.2">
      <c r="A813" s="49">
        <v>42342</v>
      </c>
      <c r="B813" s="46" t="s">
        <v>2591</v>
      </c>
      <c r="C813" s="46" t="s">
        <v>913</v>
      </c>
      <c r="D813" s="46" t="s">
        <v>89</v>
      </c>
      <c r="E813" s="46" t="s">
        <v>90</v>
      </c>
      <c r="F813" s="47">
        <v>42341</v>
      </c>
      <c r="G813" s="53">
        <v>2015</v>
      </c>
      <c r="H813" s="49" t="s">
        <v>713</v>
      </c>
      <c r="I813" s="49" t="str">
        <f t="shared" si="36"/>
        <v>NY</v>
      </c>
      <c r="J813" s="49" t="str">
        <f t="shared" si="37"/>
        <v>NY</v>
      </c>
      <c r="K813" s="49" t="str">
        <f t="shared" si="38"/>
        <v>Northeast</v>
      </c>
      <c r="L813" s="49" t="str">
        <f>INDEX('State '!$A$1:$C$62,MATCH($I813,'State '!$B:$B,0),3)</f>
        <v>Northeast</v>
      </c>
      <c r="M813" s="49" t="str">
        <f>INDEX('State '!$A$1:$C$62,MATCH($J813,'State '!$B:$B,0),3)</f>
        <v>Northeast</v>
      </c>
      <c r="N813" s="49"/>
      <c r="O813" s="78">
        <v>65.7</v>
      </c>
      <c r="P813" s="78"/>
      <c r="Q813" s="78">
        <v>140</v>
      </c>
      <c r="R813" s="53"/>
      <c r="S813" s="49" t="s">
        <v>92</v>
      </c>
      <c r="T813" s="49" t="s">
        <v>93</v>
      </c>
      <c r="U813" s="49" t="s">
        <v>2592</v>
      </c>
      <c r="V813" s="49" t="s">
        <v>107</v>
      </c>
      <c r="W813" s="79"/>
      <c r="X813" s="79"/>
      <c r="Y813" s="79"/>
      <c r="Z813" s="25"/>
      <c r="AA813" s="25"/>
      <c r="AB813" s="25"/>
    </row>
    <row r="814" spans="1:28" ht="12.75" customHeight="1" x14ac:dyDescent="0.2">
      <c r="A814" s="49">
        <v>42601</v>
      </c>
      <c r="B814" s="46" t="s">
        <v>2593</v>
      </c>
      <c r="C814" s="46" t="s">
        <v>553</v>
      </c>
      <c r="D814" s="46" t="s">
        <v>89</v>
      </c>
      <c r="E814" s="46" t="s">
        <v>90</v>
      </c>
      <c r="F814" s="47">
        <v>42374</v>
      </c>
      <c r="G814" s="48">
        <v>2015</v>
      </c>
      <c r="H814" s="49" t="s">
        <v>199</v>
      </c>
      <c r="I814" s="49" t="str">
        <f t="shared" si="36"/>
        <v>PA</v>
      </c>
      <c r="J814" s="49" t="str">
        <f t="shared" si="37"/>
        <v>VA</v>
      </c>
      <c r="K814" s="49" t="str">
        <f t="shared" si="38"/>
        <v>Northeast</v>
      </c>
      <c r="L814" s="49" t="str">
        <f>INDEX('State '!$A$1:$C$62,MATCH($I814,'State '!$B:$B,0),3)</f>
        <v>Northeast</v>
      </c>
      <c r="M814" s="49" t="str">
        <f>INDEX('State '!$A$1:$C$62,MATCH($J814,'State '!$B:$B,0),3)</f>
        <v>Northeast</v>
      </c>
      <c r="N814" s="49"/>
      <c r="O814" s="78">
        <v>610</v>
      </c>
      <c r="P814" s="78">
        <v>30</v>
      </c>
      <c r="Q814" s="78">
        <v>525</v>
      </c>
      <c r="R814" s="53">
        <v>42</v>
      </c>
      <c r="S814" s="49" t="s">
        <v>92</v>
      </c>
      <c r="T814" s="49" t="s">
        <v>93</v>
      </c>
      <c r="U814" s="49" t="s">
        <v>2594</v>
      </c>
      <c r="V814" s="49" t="s">
        <v>95</v>
      </c>
      <c r="W814" s="79"/>
      <c r="X814" s="79"/>
      <c r="Y814" s="79"/>
      <c r="Z814" s="25"/>
      <c r="AA814" s="25"/>
      <c r="AB814" s="25"/>
    </row>
    <row r="815" spans="1:28" ht="12.75" customHeight="1" x14ac:dyDescent="0.2">
      <c r="A815" s="49">
        <v>42853</v>
      </c>
      <c r="B815" s="46" t="s">
        <v>2595</v>
      </c>
      <c r="C815" s="46" t="s">
        <v>2596</v>
      </c>
      <c r="D815" s="46" t="s">
        <v>101</v>
      </c>
      <c r="E815" s="46" t="s">
        <v>90</v>
      </c>
      <c r="F815" s="47">
        <v>42439</v>
      </c>
      <c r="G815" s="53">
        <v>2016</v>
      </c>
      <c r="H815" s="49" t="s">
        <v>521</v>
      </c>
      <c r="I815" s="49" t="str">
        <f t="shared" si="36"/>
        <v>TX</v>
      </c>
      <c r="J815" s="49" t="str">
        <f t="shared" si="37"/>
        <v>MX</v>
      </c>
      <c r="K815" s="49" t="str">
        <f t="shared" si="38"/>
        <v>South Central, Mexico</v>
      </c>
      <c r="L815" s="49" t="str">
        <f>INDEX('State '!$A$1:$C$62,MATCH($I815,'State '!$B:$B,0),3)</f>
        <v>South Central</v>
      </c>
      <c r="M815" s="49" t="str">
        <f>INDEX('State '!$A$1:$C$62,MATCH($J815,'State '!$B:$B,0),3)</f>
        <v>Mexico</v>
      </c>
      <c r="N815" s="49"/>
      <c r="O815" s="78">
        <v>133</v>
      </c>
      <c r="P815" s="78">
        <v>200</v>
      </c>
      <c r="Q815" s="78">
        <v>170</v>
      </c>
      <c r="R815" s="53">
        <v>30</v>
      </c>
      <c r="S815" s="49" t="s">
        <v>92</v>
      </c>
      <c r="T815" s="49" t="s">
        <v>93</v>
      </c>
      <c r="U815" s="49" t="s">
        <v>2597</v>
      </c>
      <c r="V815" s="49" t="s">
        <v>95</v>
      </c>
      <c r="W815" s="79"/>
      <c r="X815" s="79"/>
      <c r="Y815" s="79"/>
      <c r="Z815" s="25"/>
      <c r="AA815" s="25"/>
      <c r="AB815" s="25"/>
    </row>
    <row r="816" spans="1:28" ht="12.75" customHeight="1" x14ac:dyDescent="0.2">
      <c r="A816" s="49">
        <v>42612</v>
      </c>
      <c r="B816" s="46" t="s">
        <v>2598</v>
      </c>
      <c r="C816" s="46" t="s">
        <v>843</v>
      </c>
      <c r="D816" s="46" t="s">
        <v>161</v>
      </c>
      <c r="E816" s="46" t="s">
        <v>90</v>
      </c>
      <c r="F816" s="47">
        <v>42477</v>
      </c>
      <c r="G816" s="48">
        <v>2016</v>
      </c>
      <c r="H816" s="49" t="s">
        <v>656</v>
      </c>
      <c r="I816" s="49" t="str">
        <f t="shared" si="36"/>
        <v>NM</v>
      </c>
      <c r="J816" s="49" t="str">
        <f t="shared" si="37"/>
        <v>NM</v>
      </c>
      <c r="K816" s="49" t="str">
        <f t="shared" si="38"/>
        <v>Mountain</v>
      </c>
      <c r="L816" s="49" t="str">
        <f>INDEX('State '!$A$1:$C$62,MATCH($I816,'State '!$B:$B,0),3)</f>
        <v>Mountain</v>
      </c>
      <c r="M816" s="49" t="str">
        <f>INDEX('State '!$A$1:$C$62,MATCH($J816,'State '!$B:$B,0),3)</f>
        <v>Mountain</v>
      </c>
      <c r="N816" s="49"/>
      <c r="O816" s="78">
        <v>23</v>
      </c>
      <c r="P816" s="78">
        <v>15</v>
      </c>
      <c r="Q816" s="78">
        <v>200</v>
      </c>
      <c r="R816" s="53"/>
      <c r="S816" s="49" t="s">
        <v>92</v>
      </c>
      <c r="T816" s="49" t="s">
        <v>93</v>
      </c>
      <c r="U816" s="49" t="s">
        <v>2599</v>
      </c>
      <c r="V816" s="49" t="s">
        <v>107</v>
      </c>
      <c r="W816" s="79"/>
      <c r="X816" s="79"/>
      <c r="Y816" s="79"/>
      <c r="Z816" s="25"/>
      <c r="AA816" s="25"/>
      <c r="AB816" s="25"/>
    </row>
    <row r="817" spans="1:28" ht="12.75" customHeight="1" x14ac:dyDescent="0.2">
      <c r="A817" s="49">
        <v>42605</v>
      </c>
      <c r="B817" s="46" t="s">
        <v>2600</v>
      </c>
      <c r="C817" s="46" t="s">
        <v>178</v>
      </c>
      <c r="D817" s="46" t="s">
        <v>383</v>
      </c>
      <c r="E817" s="46" t="s">
        <v>90</v>
      </c>
      <c r="F817" s="47">
        <v>42517</v>
      </c>
      <c r="G817" s="53">
        <v>2016</v>
      </c>
      <c r="H817" s="49" t="s">
        <v>2601</v>
      </c>
      <c r="I817" s="49" t="str">
        <f t="shared" si="36"/>
        <v>OH</v>
      </c>
      <c r="J817" s="49" t="str">
        <f t="shared" si="37"/>
        <v>LA</v>
      </c>
      <c r="K817" s="49" t="str">
        <f t="shared" si="38"/>
        <v>Northeast, Midwest, South Central</v>
      </c>
      <c r="L817" s="49" t="str">
        <f>INDEX('State '!$A$1:$C$62,MATCH($I817,'State '!$B:$B,0),3)</f>
        <v>Northeast</v>
      </c>
      <c r="M817" s="49" t="str">
        <f>INDEX('State '!$A$1:$C$62,MATCH($J817,'State '!$B:$B,0),3)</f>
        <v>South Central</v>
      </c>
      <c r="N817" s="49" t="s">
        <v>703</v>
      </c>
      <c r="O817" s="78">
        <v>115</v>
      </c>
      <c r="P817" s="78"/>
      <c r="Q817" s="78">
        <v>758</v>
      </c>
      <c r="R817" s="53"/>
      <c r="S817" s="49" t="s">
        <v>92</v>
      </c>
      <c r="T817" s="49" t="s">
        <v>93</v>
      </c>
      <c r="U817" s="49" t="s">
        <v>2602</v>
      </c>
      <c r="V817" s="49" t="s">
        <v>95</v>
      </c>
      <c r="W817" s="79"/>
      <c r="X817" s="79"/>
      <c r="Y817" s="79"/>
      <c r="Z817" s="25"/>
      <c r="AA817" s="25"/>
      <c r="AB817" s="25"/>
    </row>
    <row r="818" spans="1:28" ht="12.75" customHeight="1" x14ac:dyDescent="0.2">
      <c r="A818" s="49">
        <v>42604</v>
      </c>
      <c r="B818" s="46" t="s">
        <v>2603</v>
      </c>
      <c r="C818" s="46" t="s">
        <v>1643</v>
      </c>
      <c r="D818" s="46" t="s">
        <v>89</v>
      </c>
      <c r="E818" s="46" t="s">
        <v>90</v>
      </c>
      <c r="F818" s="47">
        <v>42517</v>
      </c>
      <c r="G818" s="53">
        <v>2016</v>
      </c>
      <c r="H818" s="49" t="s">
        <v>1644</v>
      </c>
      <c r="I818" s="49" t="str">
        <f t="shared" si="36"/>
        <v>VA</v>
      </c>
      <c r="J818" s="49" t="str">
        <f t="shared" si="37"/>
        <v>MD</v>
      </c>
      <c r="K818" s="49" t="str">
        <f t="shared" si="38"/>
        <v>Northeast</v>
      </c>
      <c r="L818" s="49" t="str">
        <f>INDEX('State '!$A$1:$C$62,MATCH($I818,'State '!$B:$B,0),3)</f>
        <v>Northeast</v>
      </c>
      <c r="M818" s="49" t="str">
        <f>INDEX('State '!$A$1:$C$62,MATCH($J818,'State '!$B:$B,0),3)</f>
        <v>Northeast</v>
      </c>
      <c r="N818" s="49"/>
      <c r="O818" s="78">
        <v>31</v>
      </c>
      <c r="P818" s="78"/>
      <c r="Q818" s="78">
        <v>132</v>
      </c>
      <c r="R818" s="53"/>
      <c r="S818" s="49" t="s">
        <v>92</v>
      </c>
      <c r="T818" s="49" t="s">
        <v>93</v>
      </c>
      <c r="U818" s="49" t="s">
        <v>2604</v>
      </c>
      <c r="V818" s="49" t="s">
        <v>95</v>
      </c>
      <c r="W818" s="79"/>
      <c r="X818" s="79"/>
      <c r="Y818" s="79"/>
      <c r="Z818" s="25"/>
      <c r="AA818" s="25"/>
      <c r="AB818" s="25"/>
    </row>
    <row r="819" spans="1:28" ht="12.75" customHeight="1" x14ac:dyDescent="0.2">
      <c r="A819" s="49">
        <v>42605</v>
      </c>
      <c r="B819" s="46" t="s">
        <v>2605</v>
      </c>
      <c r="C819" s="46" t="s">
        <v>178</v>
      </c>
      <c r="D819" s="46" t="s">
        <v>161</v>
      </c>
      <c r="E819" s="46" t="s">
        <v>90</v>
      </c>
      <c r="F819" s="47">
        <v>42538</v>
      </c>
      <c r="G819" s="53">
        <v>2016</v>
      </c>
      <c r="H819" s="49" t="s">
        <v>2606</v>
      </c>
      <c r="I819" s="49" t="str">
        <f t="shared" si="36"/>
        <v>KY</v>
      </c>
      <c r="J819" s="49" t="str">
        <f t="shared" si="37"/>
        <v>IN</v>
      </c>
      <c r="K819" s="49" t="str">
        <f t="shared" si="38"/>
        <v>Midwest</v>
      </c>
      <c r="L819" s="49" t="str">
        <f>INDEX('State '!$A$1:$C$62,MATCH($I819,'State '!$B:$B,0),3)</f>
        <v>Midwest</v>
      </c>
      <c r="M819" s="49" t="str">
        <f>INDEX('State '!$A$1:$C$62,MATCH($J819,'State '!$B:$B,0),3)</f>
        <v>Midwest</v>
      </c>
      <c r="N819" s="49"/>
      <c r="O819" s="78">
        <v>63</v>
      </c>
      <c r="P819" s="78">
        <v>30</v>
      </c>
      <c r="Q819" s="78">
        <v>53.5</v>
      </c>
      <c r="R819" s="53">
        <v>10</v>
      </c>
      <c r="S819" s="49" t="s">
        <v>92</v>
      </c>
      <c r="T819" s="49" t="s">
        <v>93</v>
      </c>
      <c r="U819" s="49" t="s">
        <v>2607</v>
      </c>
      <c r="V819" s="49" t="s">
        <v>95</v>
      </c>
      <c r="W819" s="79"/>
      <c r="X819" s="79"/>
      <c r="Y819" s="79"/>
      <c r="Z819" s="25"/>
      <c r="AA819" s="25"/>
      <c r="AB819" s="25"/>
    </row>
    <row r="820" spans="1:28" ht="12.75" customHeight="1" x14ac:dyDescent="0.2">
      <c r="A820" s="49">
        <v>42604</v>
      </c>
      <c r="B820" s="46" t="s">
        <v>2608</v>
      </c>
      <c r="C820" s="46" t="s">
        <v>2609</v>
      </c>
      <c r="D820" s="46" t="s">
        <v>161</v>
      </c>
      <c r="E820" s="46" t="s">
        <v>90</v>
      </c>
      <c r="F820" s="47">
        <v>42544</v>
      </c>
      <c r="G820" s="53">
        <v>2016</v>
      </c>
      <c r="H820" s="49" t="s">
        <v>872</v>
      </c>
      <c r="I820" s="49" t="str">
        <f t="shared" si="36"/>
        <v>WY</v>
      </c>
      <c r="J820" s="49" t="str">
        <f t="shared" si="37"/>
        <v>CO</v>
      </c>
      <c r="K820" s="49" t="str">
        <f t="shared" si="38"/>
        <v>Mountain</v>
      </c>
      <c r="L820" s="49" t="str">
        <f>INDEX('State '!$A$1:$C$62,MATCH($I820,'State '!$B:$B,0),3)</f>
        <v>Mountain</v>
      </c>
      <c r="M820" s="49" t="str">
        <f>INDEX('State '!$A$1:$C$62,MATCH($J820,'State '!$B:$B,0),3)</f>
        <v>Mountain</v>
      </c>
      <c r="N820" s="49"/>
      <c r="O820" s="78">
        <v>31.9</v>
      </c>
      <c r="P820" s="78">
        <v>31</v>
      </c>
      <c r="Q820" s="78">
        <v>5</v>
      </c>
      <c r="R820" s="53">
        <v>6</v>
      </c>
      <c r="S820" s="49" t="s">
        <v>92</v>
      </c>
      <c r="T820" s="49" t="s">
        <v>93</v>
      </c>
      <c r="U820" s="49" t="s">
        <v>2610</v>
      </c>
      <c r="V820" s="49" t="s">
        <v>107</v>
      </c>
      <c r="W820" s="79"/>
      <c r="X820" s="79"/>
      <c r="Y820" s="79"/>
      <c r="Z820" s="25"/>
      <c r="AA820" s="25"/>
      <c r="AB820" s="25"/>
    </row>
    <row r="821" spans="1:28" ht="12.75" customHeight="1" x14ac:dyDescent="0.2">
      <c r="A821" s="49">
        <v>43124</v>
      </c>
      <c r="B821" s="55" t="s">
        <v>2611</v>
      </c>
      <c r="C821" s="55" t="s">
        <v>850</v>
      </c>
      <c r="D821" s="55" t="s">
        <v>89</v>
      </c>
      <c r="E821" s="59" t="s">
        <v>90</v>
      </c>
      <c r="F821" s="47">
        <v>42552</v>
      </c>
      <c r="G821" s="53">
        <v>2016</v>
      </c>
      <c r="H821" s="49" t="s">
        <v>331</v>
      </c>
      <c r="I821" s="49" t="str">
        <f t="shared" si="36"/>
        <v>PA</v>
      </c>
      <c r="J821" s="49" t="s">
        <v>2476</v>
      </c>
      <c r="K821" s="49" t="str">
        <f t="shared" si="38"/>
        <v>Northeast</v>
      </c>
      <c r="L821" s="49" t="str">
        <f>INDEX('State '!$A$1:$C$62,MATCH($I821,'State '!$B:$B,0),3)</f>
        <v>Northeast</v>
      </c>
      <c r="M821" s="49" t="str">
        <f>INDEX('State '!$A$1:$C$62,MATCH($J821,'State '!$B:$B,0),3)</f>
        <v>Northeast</v>
      </c>
      <c r="N821" s="49"/>
      <c r="O821" s="78">
        <v>1.3</v>
      </c>
      <c r="P821" s="78">
        <v>8</v>
      </c>
      <c r="Q821" s="53">
        <v>53</v>
      </c>
      <c r="R821" s="53">
        <v>16</v>
      </c>
      <c r="S821" s="49" t="s">
        <v>92</v>
      </c>
      <c r="T821" s="49" t="s">
        <v>93</v>
      </c>
      <c r="U821" s="49" t="s">
        <v>2612</v>
      </c>
      <c r="V821" s="49" t="s">
        <v>95</v>
      </c>
      <c r="W821" s="79"/>
      <c r="X821" s="79"/>
      <c r="Y821" s="79"/>
      <c r="Z821" s="25"/>
      <c r="AA821" s="25"/>
      <c r="AB821" s="25"/>
    </row>
    <row r="822" spans="1:28" ht="12.75" customHeight="1" x14ac:dyDescent="0.2">
      <c r="A822" s="49">
        <v>42601</v>
      </c>
      <c r="B822" s="46" t="s">
        <v>2613</v>
      </c>
      <c r="C822" s="46" t="s">
        <v>553</v>
      </c>
      <c r="D822" s="46" t="s">
        <v>161</v>
      </c>
      <c r="E822" s="46" t="s">
        <v>90</v>
      </c>
      <c r="F822" s="47">
        <v>42583</v>
      </c>
      <c r="G822" s="53">
        <v>2016</v>
      </c>
      <c r="H822" s="49" t="s">
        <v>1556</v>
      </c>
      <c r="I822" s="49" t="str">
        <f t="shared" si="36"/>
        <v>PA</v>
      </c>
      <c r="J822" s="49" t="str">
        <f t="shared" ref="J822:J853" si="39">RIGHT($H822,2)</f>
        <v>MD</v>
      </c>
      <c r="K822" s="49" t="str">
        <f t="shared" si="38"/>
        <v>Northeast</v>
      </c>
      <c r="L822" s="49" t="str">
        <f>INDEX('State '!$A$1:$C$62,MATCH($I822,'State '!$B:$B,0),3)</f>
        <v>Northeast</v>
      </c>
      <c r="M822" s="49" t="str">
        <f>INDEX('State '!$A$1:$C$62,MATCH($J822,'State '!$B:$B,0),3)</f>
        <v>Northeast</v>
      </c>
      <c r="N822" s="49"/>
      <c r="O822" s="78">
        <v>80</v>
      </c>
      <c r="P822" s="78">
        <v>11</v>
      </c>
      <c r="Q822" s="78">
        <v>192</v>
      </c>
      <c r="R822" s="53">
        <v>20</v>
      </c>
      <c r="S822" s="49" t="s">
        <v>92</v>
      </c>
      <c r="T822" s="49" t="s">
        <v>93</v>
      </c>
      <c r="U822" s="49" t="s">
        <v>2614</v>
      </c>
      <c r="V822" s="49" t="s">
        <v>95</v>
      </c>
      <c r="W822" s="79"/>
      <c r="X822" s="79"/>
      <c r="Y822" s="79"/>
      <c r="Z822" s="25"/>
      <c r="AA822" s="25"/>
      <c r="AB822" s="25"/>
    </row>
    <row r="823" spans="1:28" ht="12.75" customHeight="1" x14ac:dyDescent="0.2">
      <c r="A823" s="45">
        <v>42612</v>
      </c>
      <c r="B823" s="46" t="s">
        <v>2615</v>
      </c>
      <c r="C823" s="55" t="s">
        <v>178</v>
      </c>
      <c r="D823" s="55" t="s">
        <v>161</v>
      </c>
      <c r="E823" s="59" t="s">
        <v>90</v>
      </c>
      <c r="F823" s="60">
        <v>42608</v>
      </c>
      <c r="G823" s="82">
        <v>2016</v>
      </c>
      <c r="H823" s="49" t="s">
        <v>179</v>
      </c>
      <c r="I823" s="49" t="str">
        <f t="shared" si="36"/>
        <v>KY</v>
      </c>
      <c r="J823" s="49" t="str">
        <f t="shared" si="39"/>
        <v>KY</v>
      </c>
      <c r="K823" s="49" t="str">
        <f t="shared" si="38"/>
        <v>Midwest</v>
      </c>
      <c r="L823" s="49" t="str">
        <f>INDEX('State '!$A$1:$C$62,MATCH($I823,'State '!$B:$B,0),3)</f>
        <v>Midwest</v>
      </c>
      <c r="M823" s="49" t="str">
        <f>INDEX('State '!$A$1:$C$62,MATCH($J823,'State '!$B:$B,0),3)</f>
        <v>Midwest</v>
      </c>
      <c r="N823" s="49"/>
      <c r="O823" s="78">
        <v>81</v>
      </c>
      <c r="P823" s="53">
        <v>22.5</v>
      </c>
      <c r="Q823" s="53">
        <v>230</v>
      </c>
      <c r="R823" s="78">
        <v>24</v>
      </c>
      <c r="S823" s="83" t="s">
        <v>92</v>
      </c>
      <c r="T823" s="50" t="s">
        <v>93</v>
      </c>
      <c r="U823" s="57" t="s">
        <v>2616</v>
      </c>
      <c r="V823" s="49" t="s">
        <v>107</v>
      </c>
      <c r="W823" s="79"/>
      <c r="X823" s="79"/>
      <c r="Y823" s="79"/>
      <c r="Z823" s="25"/>
      <c r="AA823" s="25"/>
      <c r="AB823" s="25"/>
    </row>
    <row r="824" spans="1:28" ht="12.75" customHeight="1" x14ac:dyDescent="0.2">
      <c r="A824" s="49">
        <v>42601</v>
      </c>
      <c r="B824" s="46" t="s">
        <v>2617</v>
      </c>
      <c r="C824" s="55" t="s">
        <v>493</v>
      </c>
      <c r="D824" s="46" t="s">
        <v>89</v>
      </c>
      <c r="E824" s="46" t="s">
        <v>90</v>
      </c>
      <c r="F824" s="47">
        <v>42614</v>
      </c>
      <c r="G824" s="48">
        <v>2016</v>
      </c>
      <c r="H824" s="49" t="s">
        <v>241</v>
      </c>
      <c r="I824" s="49" t="str">
        <f t="shared" si="36"/>
        <v>TN</v>
      </c>
      <c r="J824" s="49" t="str">
        <f t="shared" si="39"/>
        <v>TN</v>
      </c>
      <c r="K824" s="49" t="str">
        <f t="shared" si="38"/>
        <v>Midwest</v>
      </c>
      <c r="L824" s="49" t="str">
        <f>INDEX('State '!$A$1:$C$62,MATCH($I824,'State '!$B:$B,0),3)</f>
        <v>Midwest</v>
      </c>
      <c r="M824" s="49" t="str">
        <f>INDEX('State '!$A$1:$C$62,MATCH($J824,'State '!$B:$B,0),3)</f>
        <v>Midwest</v>
      </c>
      <c r="N824" s="49"/>
      <c r="O824" s="78">
        <v>53</v>
      </c>
      <c r="P824" s="78">
        <v>10</v>
      </c>
      <c r="Q824" s="78">
        <v>40</v>
      </c>
      <c r="R824" s="53">
        <v>12</v>
      </c>
      <c r="S824" s="49" t="s">
        <v>92</v>
      </c>
      <c r="T824" s="49" t="s">
        <v>93</v>
      </c>
      <c r="U824" s="49" t="s">
        <v>2618</v>
      </c>
      <c r="V824" s="49" t="s">
        <v>107</v>
      </c>
      <c r="W824" s="79"/>
      <c r="X824" s="79"/>
      <c r="Y824" s="79"/>
      <c r="Z824" s="25"/>
      <c r="AA824" s="25"/>
      <c r="AB824" s="25"/>
    </row>
    <row r="825" spans="1:28" ht="12.75" customHeight="1" x14ac:dyDescent="0.2">
      <c r="A825" s="49">
        <v>42619</v>
      </c>
      <c r="B825" s="55" t="s">
        <v>2619</v>
      </c>
      <c r="C825" s="55" t="s">
        <v>920</v>
      </c>
      <c r="D825" s="55" t="s">
        <v>89</v>
      </c>
      <c r="E825" s="59" t="s">
        <v>90</v>
      </c>
      <c r="F825" s="60">
        <v>42615</v>
      </c>
      <c r="G825" s="82">
        <v>2016</v>
      </c>
      <c r="H825" s="49" t="s">
        <v>1827</v>
      </c>
      <c r="I825" s="49" t="str">
        <f t="shared" si="36"/>
        <v>GA</v>
      </c>
      <c r="J825" s="49" t="str">
        <f t="shared" si="39"/>
        <v>FL</v>
      </c>
      <c r="K825" s="49" t="str">
        <f t="shared" si="38"/>
        <v>Southeast</v>
      </c>
      <c r="L825" s="49" t="str">
        <f>INDEX('State '!$A$1:$C$62,MATCH($I825,'State '!$B:$B,0),3)</f>
        <v>Southeast</v>
      </c>
      <c r="M825" s="49" t="str">
        <f>INDEX('State '!$A$1:$C$62,MATCH($J825,'State '!$B:$B,0),3)</f>
        <v>Southeast</v>
      </c>
      <c r="N825" s="49"/>
      <c r="O825" s="78">
        <v>300</v>
      </c>
      <c r="P825" s="78"/>
      <c r="Q825" s="53">
        <v>235</v>
      </c>
      <c r="R825" s="78"/>
      <c r="S825" s="83" t="s">
        <v>92</v>
      </c>
      <c r="T825" s="50" t="s">
        <v>93</v>
      </c>
      <c r="U825" s="57" t="s">
        <v>2620</v>
      </c>
      <c r="V825" s="49" t="s">
        <v>95</v>
      </c>
      <c r="W825" s="79"/>
      <c r="X825" s="79"/>
      <c r="Y825" s="58"/>
      <c r="Z825" s="25"/>
      <c r="AA825" s="25"/>
      <c r="AB825" s="25"/>
    </row>
    <row r="826" spans="1:28" ht="12.75" customHeight="1" x14ac:dyDescent="0.2">
      <c r="A826" s="49">
        <v>42612</v>
      </c>
      <c r="B826" s="55" t="s">
        <v>2621</v>
      </c>
      <c r="C826" s="55" t="s">
        <v>282</v>
      </c>
      <c r="D826" s="55" t="s">
        <v>161</v>
      </c>
      <c r="E826" s="59" t="s">
        <v>90</v>
      </c>
      <c r="F826" s="60">
        <v>42643</v>
      </c>
      <c r="G826" s="82">
        <v>2016</v>
      </c>
      <c r="H826" s="49" t="s">
        <v>424</v>
      </c>
      <c r="I826" s="49" t="str">
        <f t="shared" si="36"/>
        <v>WV</v>
      </c>
      <c r="J826" s="49" t="str">
        <f t="shared" si="39"/>
        <v>WV</v>
      </c>
      <c r="K826" s="49" t="str">
        <f t="shared" si="38"/>
        <v>Northeast</v>
      </c>
      <c r="L826" s="49" t="str">
        <f>INDEX('State '!$A$1:$C$62,MATCH($I826,'State '!$B:$B,0),3)</f>
        <v>Northeast</v>
      </c>
      <c r="M826" s="49" t="str">
        <f>INDEX('State '!$A$1:$C$62,MATCH($J826,'State '!$B:$B,0),3)</f>
        <v>Northeast</v>
      </c>
      <c r="N826" s="49"/>
      <c r="O826" s="78">
        <v>45</v>
      </c>
      <c r="P826" s="53">
        <v>5</v>
      </c>
      <c r="Q826" s="53">
        <v>205</v>
      </c>
      <c r="R826" s="78"/>
      <c r="S826" s="83" t="s">
        <v>92</v>
      </c>
      <c r="T826" s="50" t="s">
        <v>93</v>
      </c>
      <c r="U826" s="57" t="s">
        <v>2622</v>
      </c>
      <c r="V826" s="49" t="s">
        <v>107</v>
      </c>
      <c r="W826" s="79"/>
      <c r="X826" s="79"/>
      <c r="Y826" s="79"/>
      <c r="Z826" s="25"/>
      <c r="AA826" s="25"/>
      <c r="AB826" s="25"/>
    </row>
    <row r="827" spans="1:28" ht="12.75" customHeight="1" x14ac:dyDescent="0.2">
      <c r="A827" s="49">
        <v>42612</v>
      </c>
      <c r="B827" s="46" t="s">
        <v>2623</v>
      </c>
      <c r="C827" s="46" t="s">
        <v>1929</v>
      </c>
      <c r="D827" s="46" t="s">
        <v>89</v>
      </c>
      <c r="E827" s="46" t="s">
        <v>90</v>
      </c>
      <c r="F827" s="47">
        <v>42644</v>
      </c>
      <c r="G827" s="53">
        <v>2016</v>
      </c>
      <c r="H827" s="49" t="s">
        <v>2624</v>
      </c>
      <c r="I827" s="49" t="str">
        <f t="shared" si="36"/>
        <v>WV</v>
      </c>
      <c r="J827" s="49" t="str">
        <f t="shared" si="39"/>
        <v>OH</v>
      </c>
      <c r="K827" s="49" t="str">
        <f t="shared" si="38"/>
        <v>Northeast</v>
      </c>
      <c r="L827" s="49" t="str">
        <f>INDEX('State '!$A$1:$C$62,MATCH($I827,'State '!$B:$B,0),3)</f>
        <v>Northeast</v>
      </c>
      <c r="M827" s="49" t="str">
        <f>INDEX('State '!$A$1:$C$62,MATCH($J827,'State '!$B:$B,0),3)</f>
        <v>Northeast</v>
      </c>
      <c r="N827" s="49"/>
      <c r="O827" s="78">
        <v>415</v>
      </c>
      <c r="P827" s="78">
        <v>50</v>
      </c>
      <c r="Q827" s="78">
        <v>850</v>
      </c>
      <c r="R827" s="53" t="s">
        <v>1378</v>
      </c>
      <c r="S827" s="49" t="s">
        <v>92</v>
      </c>
      <c r="T827" s="49" t="s">
        <v>93</v>
      </c>
      <c r="U827" s="49" t="s">
        <v>2625</v>
      </c>
      <c r="V827" s="49" t="s">
        <v>95</v>
      </c>
      <c r="W827" s="79"/>
      <c r="X827" s="79"/>
      <c r="Y827" s="79"/>
      <c r="Z827" s="25"/>
      <c r="AA827" s="25"/>
      <c r="AB827" s="25"/>
    </row>
    <row r="828" spans="1:28" ht="12.75" customHeight="1" x14ac:dyDescent="0.2">
      <c r="A828" s="49">
        <v>42853</v>
      </c>
      <c r="B828" s="46" t="s">
        <v>2626</v>
      </c>
      <c r="C828" s="46" t="s">
        <v>2596</v>
      </c>
      <c r="D828" s="46" t="s">
        <v>89</v>
      </c>
      <c r="E828" s="46" t="s">
        <v>90</v>
      </c>
      <c r="F828" s="47">
        <v>42644</v>
      </c>
      <c r="G828" s="53">
        <v>2016</v>
      </c>
      <c r="H828" s="49" t="s">
        <v>521</v>
      </c>
      <c r="I828" s="49" t="str">
        <f t="shared" si="36"/>
        <v>TX</v>
      </c>
      <c r="J828" s="49" t="str">
        <f t="shared" si="39"/>
        <v>MX</v>
      </c>
      <c r="K828" s="49" t="str">
        <f t="shared" si="38"/>
        <v>South Central, Mexico</v>
      </c>
      <c r="L828" s="49" t="str">
        <f>INDEX('State '!$A$1:$C$62,MATCH($I828,'State '!$B:$B,0),3)</f>
        <v>South Central</v>
      </c>
      <c r="M828" s="49" t="str">
        <f>INDEX('State '!$A$1:$C$62,MATCH($J828,'State '!$B:$B,0),3)</f>
        <v>Mexico</v>
      </c>
      <c r="N828" s="49"/>
      <c r="O828" s="78">
        <v>313</v>
      </c>
      <c r="P828" s="78"/>
      <c r="Q828" s="78">
        <v>400</v>
      </c>
      <c r="R828" s="53">
        <v>30</v>
      </c>
      <c r="S828" s="49" t="s">
        <v>92</v>
      </c>
      <c r="T828" s="49" t="s">
        <v>93</v>
      </c>
      <c r="U828" s="49" t="s">
        <v>144</v>
      </c>
      <c r="V828" s="49" t="s">
        <v>95</v>
      </c>
      <c r="W828" s="79"/>
      <c r="X828" s="79"/>
      <c r="Y828" s="79"/>
      <c r="Z828" s="25"/>
      <c r="AA828" s="25"/>
      <c r="AB828" s="25"/>
    </row>
    <row r="829" spans="1:28" ht="12.75" customHeight="1" x14ac:dyDescent="0.2">
      <c r="A829" s="49">
        <v>42853</v>
      </c>
      <c r="B829" s="55" t="s">
        <v>2627</v>
      </c>
      <c r="C829" s="55" t="s">
        <v>2628</v>
      </c>
      <c r="D829" s="55" t="s">
        <v>89</v>
      </c>
      <c r="E829" s="59" t="s">
        <v>90</v>
      </c>
      <c r="F829" s="60">
        <v>42644</v>
      </c>
      <c r="G829" s="82">
        <v>2016</v>
      </c>
      <c r="H829" s="49" t="s">
        <v>121</v>
      </c>
      <c r="I829" s="49" t="str">
        <f t="shared" si="36"/>
        <v>TX</v>
      </c>
      <c r="J829" s="49" t="str">
        <f t="shared" si="39"/>
        <v>TX</v>
      </c>
      <c r="K829" s="49" t="str">
        <f t="shared" si="38"/>
        <v>South Central</v>
      </c>
      <c r="L829" s="49" t="str">
        <f>INDEX('State '!$A$1:$C$62,MATCH($I829,'State '!$B:$B,0),3)</f>
        <v>South Central</v>
      </c>
      <c r="M829" s="49" t="str">
        <f>INDEX('State '!$A$1:$C$62,MATCH($J829,'State '!$B:$B,0),3)</f>
        <v>South Central</v>
      </c>
      <c r="N829" s="49"/>
      <c r="O829" s="78" t="s">
        <v>2629</v>
      </c>
      <c r="P829" s="53"/>
      <c r="Q829" s="53">
        <v>260</v>
      </c>
      <c r="R829" s="78"/>
      <c r="S829" s="83" t="s">
        <v>105</v>
      </c>
      <c r="T829" s="49" t="s">
        <v>93</v>
      </c>
      <c r="U829" s="57"/>
      <c r="V829" s="49" t="s">
        <v>107</v>
      </c>
      <c r="W829" s="79"/>
      <c r="X829" s="79"/>
      <c r="Y829" s="79"/>
      <c r="Z829" s="25"/>
      <c r="AA829" s="25"/>
      <c r="AB829" s="25"/>
    </row>
    <row r="830" spans="1:28" ht="12.75" customHeight="1" x14ac:dyDescent="0.2">
      <c r="A830" s="49">
        <v>42604</v>
      </c>
      <c r="B830" s="46" t="s">
        <v>2630</v>
      </c>
      <c r="C830" s="46" t="s">
        <v>124</v>
      </c>
      <c r="D830" s="46" t="s">
        <v>383</v>
      </c>
      <c r="E830" s="46" t="s">
        <v>90</v>
      </c>
      <c r="F830" s="47">
        <v>42647</v>
      </c>
      <c r="G830" s="48">
        <v>2016</v>
      </c>
      <c r="H830" s="49" t="s">
        <v>2631</v>
      </c>
      <c r="I830" s="49" t="str">
        <f t="shared" si="36"/>
        <v>PA</v>
      </c>
      <c r="J830" s="49" t="str">
        <f t="shared" si="39"/>
        <v>LA</v>
      </c>
      <c r="K830" s="49" t="str">
        <f t="shared" si="38"/>
        <v>Northeast, Midwest, South Central</v>
      </c>
      <c r="L830" s="49" t="str">
        <f>INDEX('State '!$A$1:$C$62,MATCH($I830,'State '!$B:$B,0),3)</f>
        <v>Northeast</v>
      </c>
      <c r="M830" s="49" t="str">
        <f>INDEX('State '!$A$1:$C$62,MATCH($J830,'State '!$B:$B,0),3)</f>
        <v>South Central</v>
      </c>
      <c r="N830" s="49" t="s">
        <v>703</v>
      </c>
      <c r="O830" s="78">
        <v>149.1</v>
      </c>
      <c r="P830" s="78"/>
      <c r="Q830" s="78">
        <v>250</v>
      </c>
      <c r="R830" s="53"/>
      <c r="S830" s="49" t="s">
        <v>92</v>
      </c>
      <c r="T830" s="49" t="s">
        <v>93</v>
      </c>
      <c r="U830" s="49" t="s">
        <v>2632</v>
      </c>
      <c r="V830" s="49" t="s">
        <v>95</v>
      </c>
      <c r="W830" s="79"/>
      <c r="X830" s="79"/>
      <c r="Y830" s="79"/>
      <c r="Z830" s="25"/>
      <c r="AA830" s="25"/>
      <c r="AB830" s="25"/>
    </row>
    <row r="831" spans="1:28" ht="12.75" customHeight="1" x14ac:dyDescent="0.2">
      <c r="A831" s="49">
        <v>42612</v>
      </c>
      <c r="B831" s="46" t="s">
        <v>2633</v>
      </c>
      <c r="C831" s="46" t="s">
        <v>889</v>
      </c>
      <c r="D831" s="46" t="s">
        <v>89</v>
      </c>
      <c r="E831" s="46" t="s">
        <v>90</v>
      </c>
      <c r="F831" s="47">
        <v>42662</v>
      </c>
      <c r="G831" s="48">
        <v>2016</v>
      </c>
      <c r="H831" s="49" t="s">
        <v>2624</v>
      </c>
      <c r="I831" s="49" t="str">
        <f t="shared" si="36"/>
        <v>WV</v>
      </c>
      <c r="J831" s="49" t="str">
        <f t="shared" si="39"/>
        <v>OH</v>
      </c>
      <c r="K831" s="49" t="str">
        <f t="shared" si="38"/>
        <v>Northeast</v>
      </c>
      <c r="L831" s="49" t="str">
        <f>INDEX('State '!$A$1:$C$62,MATCH($I831,'State '!$B:$B,0),3)</f>
        <v>Northeast</v>
      </c>
      <c r="M831" s="49" t="str">
        <f>INDEX('State '!$A$1:$C$62,MATCH($J831,'State '!$B:$B,0),3)</f>
        <v>Northeast</v>
      </c>
      <c r="N831" s="49"/>
      <c r="O831" s="78">
        <v>77</v>
      </c>
      <c r="P831" s="78">
        <v>0</v>
      </c>
      <c r="Q831" s="78">
        <v>250</v>
      </c>
      <c r="R831" s="53"/>
      <c r="S831" s="49" t="s">
        <v>92</v>
      </c>
      <c r="T831" s="49" t="s">
        <v>93</v>
      </c>
      <c r="U831" s="49" t="s">
        <v>2634</v>
      </c>
      <c r="V831" s="49" t="s">
        <v>95</v>
      </c>
      <c r="W831" s="79"/>
      <c r="X831" s="79"/>
      <c r="Y831" s="79"/>
      <c r="Z831" s="25"/>
      <c r="AA831" s="25"/>
      <c r="AB831" s="25"/>
    </row>
    <row r="832" spans="1:28" ht="12.75" customHeight="1" x14ac:dyDescent="0.2">
      <c r="A832" s="49">
        <v>42611</v>
      </c>
      <c r="B832" s="55" t="s">
        <v>2635</v>
      </c>
      <c r="C832" s="46" t="s">
        <v>452</v>
      </c>
      <c r="D832" s="55" t="s">
        <v>89</v>
      </c>
      <c r="E832" s="59" t="s">
        <v>90</v>
      </c>
      <c r="F832" s="47">
        <v>42675</v>
      </c>
      <c r="G832" s="48">
        <v>2016</v>
      </c>
      <c r="H832" s="49" t="s">
        <v>249</v>
      </c>
      <c r="I832" s="49" t="str">
        <f t="shared" si="36"/>
        <v>IL</v>
      </c>
      <c r="J832" s="49" t="str">
        <f t="shared" si="39"/>
        <v>IL</v>
      </c>
      <c r="K832" s="49" t="str">
        <f t="shared" si="38"/>
        <v>Midwest</v>
      </c>
      <c r="L832" s="49" t="str">
        <f>INDEX('State '!$A$1:$C$62,MATCH($I832,'State '!$B:$B,0),3)</f>
        <v>Midwest</v>
      </c>
      <c r="M832" s="49" t="str">
        <f>INDEX('State '!$A$1:$C$62,MATCH($J832,'State '!$B:$B,0),3)</f>
        <v>Midwest</v>
      </c>
      <c r="N832" s="49"/>
      <c r="O832" s="78">
        <v>50</v>
      </c>
      <c r="P832" s="78"/>
      <c r="Q832" s="53">
        <v>238</v>
      </c>
      <c r="R832" s="53"/>
      <c r="S832" s="49" t="s">
        <v>92</v>
      </c>
      <c r="T832" s="49" t="s">
        <v>93</v>
      </c>
      <c r="U832" s="49" t="s">
        <v>2636</v>
      </c>
      <c r="V832" s="49" t="s">
        <v>107</v>
      </c>
      <c r="W832" s="79"/>
      <c r="X832" s="79"/>
      <c r="Y832" s="79"/>
      <c r="Z832" s="25"/>
      <c r="AA832" s="25"/>
      <c r="AB832" s="25"/>
    </row>
    <row r="833" spans="1:28" ht="12.75" customHeight="1" x14ac:dyDescent="0.2">
      <c r="A833" s="49">
        <v>43124</v>
      </c>
      <c r="B833" s="55" t="s">
        <v>2637</v>
      </c>
      <c r="C833" s="55" t="s">
        <v>2586</v>
      </c>
      <c r="D833" s="55" t="s">
        <v>101</v>
      </c>
      <c r="E833" s="59" t="s">
        <v>90</v>
      </c>
      <c r="F833" s="60">
        <v>42675</v>
      </c>
      <c r="G833" s="85">
        <v>2016</v>
      </c>
      <c r="H833" s="49" t="s">
        <v>893</v>
      </c>
      <c r="I833" s="49" t="str">
        <f t="shared" si="36"/>
        <v>SC</v>
      </c>
      <c r="J833" s="49" t="str">
        <f t="shared" si="39"/>
        <v>SC</v>
      </c>
      <c r="K833" s="49" t="str">
        <f t="shared" si="38"/>
        <v>Southeast</v>
      </c>
      <c r="L833" s="49" t="str">
        <f>INDEX('State '!$A$1:$C$62,MATCH($I833,'State '!$B:$B,0),3)</f>
        <v>Southeast</v>
      </c>
      <c r="M833" s="49" t="str">
        <f>INDEX('State '!$A$1:$C$62,MATCH($J833,'State '!$B:$B,0),3)</f>
        <v>Southeast</v>
      </c>
      <c r="N833" s="49"/>
      <c r="O833" s="78">
        <v>36</v>
      </c>
      <c r="P833" s="53">
        <v>29</v>
      </c>
      <c r="Q833" s="53">
        <v>18</v>
      </c>
      <c r="R833" s="78">
        <v>8</v>
      </c>
      <c r="S833" s="83" t="s">
        <v>92</v>
      </c>
      <c r="T833" s="50" t="s">
        <v>93</v>
      </c>
      <c r="U833" s="57" t="s">
        <v>2638</v>
      </c>
      <c r="V833" s="49" t="s">
        <v>107</v>
      </c>
      <c r="W833" s="79"/>
      <c r="X833" s="79"/>
      <c r="Y833" s="79"/>
      <c r="Z833" s="25"/>
      <c r="AA833" s="25"/>
      <c r="AB833" s="25"/>
    </row>
    <row r="834" spans="1:28" ht="12.75" customHeight="1" x14ac:dyDescent="0.2">
      <c r="A834" s="49">
        <v>42612</v>
      </c>
      <c r="B834" s="46" t="s">
        <v>2639</v>
      </c>
      <c r="C834" s="46" t="s">
        <v>889</v>
      </c>
      <c r="D834" s="46" t="s">
        <v>89</v>
      </c>
      <c r="E834" s="46" t="s">
        <v>90</v>
      </c>
      <c r="F834" s="47">
        <v>42675</v>
      </c>
      <c r="G834" s="48">
        <v>2016</v>
      </c>
      <c r="H834" s="49" t="s">
        <v>138</v>
      </c>
      <c r="I834" s="49" t="str">
        <f t="shared" si="36"/>
        <v>PA</v>
      </c>
      <c r="J834" s="49" t="str">
        <f t="shared" si="39"/>
        <v>OH</v>
      </c>
      <c r="K834" s="49" t="str">
        <f t="shared" si="38"/>
        <v>Northeast</v>
      </c>
      <c r="L834" s="49" t="str">
        <f>INDEX('State '!$A$1:$C$62,MATCH($I834,'State '!$B:$B,0),3)</f>
        <v>Northeast</v>
      </c>
      <c r="M834" s="49" t="str">
        <f>INDEX('State '!$A$1:$C$62,MATCH($J834,'State '!$B:$B,0),3)</f>
        <v>Northeast</v>
      </c>
      <c r="N834" s="49"/>
      <c r="O834" s="78">
        <v>111.8</v>
      </c>
      <c r="P834" s="78"/>
      <c r="Q834" s="78">
        <v>130</v>
      </c>
      <c r="R834" s="53"/>
      <c r="S834" s="49" t="s">
        <v>92</v>
      </c>
      <c r="T834" s="49" t="s">
        <v>93</v>
      </c>
      <c r="U834" s="49" t="s">
        <v>2640</v>
      </c>
      <c r="V834" s="49" t="s">
        <v>95</v>
      </c>
      <c r="W834" s="79"/>
      <c r="X834" s="79"/>
      <c r="Y834" s="79"/>
      <c r="Z834" s="25"/>
      <c r="AA834" s="25"/>
      <c r="AB834" s="25"/>
    </row>
    <row r="835" spans="1:28" ht="12.75" customHeight="1" x14ac:dyDescent="0.2">
      <c r="A835" s="49">
        <v>42865</v>
      </c>
      <c r="B835" s="46" t="s">
        <v>2641</v>
      </c>
      <c r="C835" s="46" t="s">
        <v>488</v>
      </c>
      <c r="D835" s="46" t="s">
        <v>161</v>
      </c>
      <c r="E835" s="46" t="s">
        <v>90</v>
      </c>
      <c r="F835" s="47">
        <v>42704</v>
      </c>
      <c r="G835" s="53">
        <v>2016</v>
      </c>
      <c r="H835" s="49" t="s">
        <v>642</v>
      </c>
      <c r="I835" s="49" t="str">
        <f t="shared" ref="I835:I898" si="40">LEFT($H835,2)</f>
        <v>MA</v>
      </c>
      <c r="J835" s="49" t="str">
        <f t="shared" si="39"/>
        <v>MA</v>
      </c>
      <c r="K835" s="49" t="str">
        <f t="shared" ref="K835:K898" si="41">IF($L835=$M835,L835,CONCATENATE($L835,", ",IF(ISBLANK(N835),"",CONCATENATE(N835,", ")),$M835))</f>
        <v>Northeast</v>
      </c>
      <c r="L835" s="49" t="str">
        <f>INDEX('State '!$A$1:$C$62,MATCH($I835,'State '!$B:$B,0),3)</f>
        <v>Northeast</v>
      </c>
      <c r="M835" s="49" t="str">
        <f>INDEX('State '!$A$1:$C$62,MATCH($J835,'State '!$B:$B,0),3)</f>
        <v>Northeast</v>
      </c>
      <c r="N835" s="49"/>
      <c r="O835" s="78">
        <v>63</v>
      </c>
      <c r="P835" s="78">
        <v>1.2</v>
      </c>
      <c r="Q835" s="78">
        <v>115</v>
      </c>
      <c r="R835" s="53">
        <v>16</v>
      </c>
      <c r="S835" s="49" t="s">
        <v>92</v>
      </c>
      <c r="T835" s="49" t="s">
        <v>93</v>
      </c>
      <c r="U835" s="49" t="s">
        <v>2642</v>
      </c>
      <c r="V835" s="49" t="s">
        <v>107</v>
      </c>
      <c r="W835" s="79"/>
      <c r="X835" s="79"/>
      <c r="Y835" s="79"/>
      <c r="Z835" s="25"/>
      <c r="AA835" s="25"/>
      <c r="AB835" s="25"/>
    </row>
    <row r="836" spans="1:28" ht="12.75" customHeight="1" x14ac:dyDescent="0.2">
      <c r="A836" s="49">
        <v>42604</v>
      </c>
      <c r="B836" s="46" t="s">
        <v>2643</v>
      </c>
      <c r="C836" s="46" t="s">
        <v>488</v>
      </c>
      <c r="D836" s="46" t="s">
        <v>89</v>
      </c>
      <c r="E836" s="46" t="s">
        <v>90</v>
      </c>
      <c r="F836" s="47">
        <v>42734</v>
      </c>
      <c r="G836" s="48">
        <v>2016</v>
      </c>
      <c r="H836" s="49" t="s">
        <v>2644</v>
      </c>
      <c r="I836" s="49" t="str">
        <f t="shared" si="40"/>
        <v>NJ</v>
      </c>
      <c r="J836" s="49" t="str">
        <f t="shared" si="39"/>
        <v>MA</v>
      </c>
      <c r="K836" s="49" t="str">
        <f t="shared" si="41"/>
        <v>Northeast</v>
      </c>
      <c r="L836" s="49" t="str">
        <f>INDEX('State '!$A$1:$C$62,MATCH($I836,'State '!$B:$B,0),3)</f>
        <v>Northeast</v>
      </c>
      <c r="M836" s="49" t="str">
        <f>INDEX('State '!$A$1:$C$62,MATCH($J836,'State '!$B:$B,0),3)</f>
        <v>Northeast</v>
      </c>
      <c r="N836" s="49"/>
      <c r="O836" s="78">
        <v>972</v>
      </c>
      <c r="P836" s="78">
        <v>37</v>
      </c>
      <c r="Q836" s="78">
        <v>342</v>
      </c>
      <c r="R836" s="53">
        <v>42</v>
      </c>
      <c r="S836" s="49" t="s">
        <v>92</v>
      </c>
      <c r="T836" s="49" t="s">
        <v>93</v>
      </c>
      <c r="U836" s="49" t="s">
        <v>2645</v>
      </c>
      <c r="V836" s="49" t="s">
        <v>95</v>
      </c>
      <c r="W836" s="79" t="s">
        <v>2646</v>
      </c>
      <c r="X836" s="79"/>
      <c r="Y836" s="79"/>
      <c r="Z836" s="25"/>
      <c r="AA836" s="25"/>
      <c r="AB836" s="25"/>
    </row>
    <row r="837" spans="1:28" ht="12.75" customHeight="1" x14ac:dyDescent="0.2">
      <c r="A837" s="49">
        <v>42612</v>
      </c>
      <c r="B837" s="55" t="s">
        <v>2647</v>
      </c>
      <c r="C837" s="55" t="s">
        <v>1714</v>
      </c>
      <c r="D837" s="55" t="s">
        <v>383</v>
      </c>
      <c r="E837" s="59" t="s">
        <v>90</v>
      </c>
      <c r="F837" s="60">
        <v>42734</v>
      </c>
      <c r="G837" s="82">
        <v>2016</v>
      </c>
      <c r="H837" s="49" t="s">
        <v>2648</v>
      </c>
      <c r="I837" s="49" t="str">
        <f t="shared" si="40"/>
        <v>OH</v>
      </c>
      <c r="J837" s="49" t="str">
        <f t="shared" si="39"/>
        <v>MO</v>
      </c>
      <c r="K837" s="49" t="str">
        <f t="shared" si="41"/>
        <v>Northeast, Midwest</v>
      </c>
      <c r="L837" s="49" t="str">
        <f>INDEX('State '!$A$1:$C$62,MATCH($I837,'State '!$B:$B,0),3)</f>
        <v>Northeast</v>
      </c>
      <c r="M837" s="49" t="str">
        <f>INDEX('State '!$A$1:$C$62,MATCH($J837,'State '!$B:$B,0),3)</f>
        <v>Midwest</v>
      </c>
      <c r="N837" s="49"/>
      <c r="O837" s="78">
        <v>532</v>
      </c>
      <c r="P837" s="53"/>
      <c r="Q837" s="53">
        <v>800</v>
      </c>
      <c r="R837" s="78"/>
      <c r="S837" s="83" t="s">
        <v>92</v>
      </c>
      <c r="T837" s="50" t="s">
        <v>93</v>
      </c>
      <c r="U837" s="57" t="s">
        <v>2649</v>
      </c>
      <c r="V837" s="49" t="s">
        <v>95</v>
      </c>
      <c r="W837" s="79" t="s">
        <v>2650</v>
      </c>
      <c r="X837" s="79"/>
      <c r="Y837" s="79"/>
      <c r="Z837" s="25"/>
      <c r="AA837" s="25"/>
      <c r="AB837" s="25"/>
    </row>
    <row r="838" spans="1:28" ht="12.75" customHeight="1" x14ac:dyDescent="0.2">
      <c r="A838" s="49">
        <v>42612</v>
      </c>
      <c r="B838" s="55" t="s">
        <v>2637</v>
      </c>
      <c r="C838" s="55" t="s">
        <v>2586</v>
      </c>
      <c r="D838" s="55" t="s">
        <v>101</v>
      </c>
      <c r="E838" s="59" t="s">
        <v>126</v>
      </c>
      <c r="F838" s="60"/>
      <c r="G838" s="85">
        <v>2016</v>
      </c>
      <c r="H838" s="49" t="s">
        <v>893</v>
      </c>
      <c r="I838" s="49" t="str">
        <f t="shared" si="40"/>
        <v>SC</v>
      </c>
      <c r="J838" s="49" t="str">
        <f t="shared" si="39"/>
        <v>SC</v>
      </c>
      <c r="K838" s="49" t="str">
        <f t="shared" si="41"/>
        <v>Southeast</v>
      </c>
      <c r="L838" s="49" t="str">
        <f>INDEX('State '!$A$1:$C$62,MATCH($I838,'State '!$B:$B,0),3)</f>
        <v>Southeast</v>
      </c>
      <c r="M838" s="49" t="str">
        <f>INDEX('State '!$A$1:$C$62,MATCH($J838,'State '!$B:$B,0),3)</f>
        <v>Southeast</v>
      </c>
      <c r="N838" s="49"/>
      <c r="O838" s="78">
        <v>36</v>
      </c>
      <c r="P838" s="53">
        <v>29</v>
      </c>
      <c r="Q838" s="53">
        <v>18</v>
      </c>
      <c r="R838" s="78">
        <v>8</v>
      </c>
      <c r="S838" s="83" t="s">
        <v>92</v>
      </c>
      <c r="T838" s="50" t="s">
        <v>93</v>
      </c>
      <c r="U838" s="57" t="s">
        <v>2638</v>
      </c>
      <c r="V838" s="49" t="s">
        <v>107</v>
      </c>
      <c r="W838" s="79"/>
      <c r="X838" s="79"/>
      <c r="Y838" s="79"/>
      <c r="Z838" s="25"/>
      <c r="AA838" s="25"/>
      <c r="AB838" s="25"/>
    </row>
    <row r="839" spans="1:28" ht="12.75" customHeight="1" x14ac:dyDescent="0.2">
      <c r="A839" s="49">
        <v>42607</v>
      </c>
      <c r="B839" s="46" t="s">
        <v>2651</v>
      </c>
      <c r="C839" s="46" t="s">
        <v>1951</v>
      </c>
      <c r="D839" s="46" t="s">
        <v>383</v>
      </c>
      <c r="E839" s="46" t="s">
        <v>132</v>
      </c>
      <c r="F839" s="47"/>
      <c r="G839" s="48">
        <v>2016</v>
      </c>
      <c r="H839" s="49" t="s">
        <v>170</v>
      </c>
      <c r="I839" s="49" t="str">
        <f t="shared" si="40"/>
        <v>LA</v>
      </c>
      <c r="J839" s="49" t="str">
        <f t="shared" si="39"/>
        <v>LA</v>
      </c>
      <c r="K839" s="49" t="str">
        <f t="shared" si="41"/>
        <v>South Central</v>
      </c>
      <c r="L839" s="49" t="str">
        <f>INDEX('State '!$A$1:$C$62,MATCH($I839,'State '!$B:$B,0),3)</f>
        <v>South Central</v>
      </c>
      <c r="M839" s="49" t="str">
        <f>INDEX('State '!$A$1:$C$62,MATCH($J839,'State '!$B:$B,0),3)</f>
        <v>South Central</v>
      </c>
      <c r="N839" s="49"/>
      <c r="O839" s="78">
        <v>610</v>
      </c>
      <c r="P839" s="78">
        <v>104.3</v>
      </c>
      <c r="Q839" s="78">
        <v>1500</v>
      </c>
      <c r="R839" s="53">
        <v>42</v>
      </c>
      <c r="S839" s="49" t="s">
        <v>92</v>
      </c>
      <c r="T839" s="49" t="s">
        <v>93</v>
      </c>
      <c r="U839" s="49" t="s">
        <v>2652</v>
      </c>
      <c r="V839" s="49" t="s">
        <v>107</v>
      </c>
      <c r="W839" s="79"/>
      <c r="X839" s="79"/>
      <c r="Y839" s="79"/>
      <c r="Z839" s="25"/>
      <c r="AA839" s="25"/>
      <c r="AB839" s="25"/>
    </row>
    <row r="840" spans="1:28" ht="12.75" customHeight="1" x14ac:dyDescent="0.2">
      <c r="A840" s="49">
        <v>42649</v>
      </c>
      <c r="B840" s="46" t="s">
        <v>2653</v>
      </c>
      <c r="C840" s="46" t="s">
        <v>2654</v>
      </c>
      <c r="D840" s="46" t="s">
        <v>89</v>
      </c>
      <c r="E840" s="46" t="s">
        <v>126</v>
      </c>
      <c r="F840" s="47"/>
      <c r="G840" s="48">
        <v>2016</v>
      </c>
      <c r="H840" s="49" t="s">
        <v>244</v>
      </c>
      <c r="I840" s="49" t="str">
        <f t="shared" si="40"/>
        <v>GA</v>
      </c>
      <c r="J840" s="49" t="str">
        <f t="shared" si="39"/>
        <v>GA</v>
      </c>
      <c r="K840" s="49" t="str">
        <f t="shared" si="41"/>
        <v>Southeast</v>
      </c>
      <c r="L840" s="49" t="str">
        <f>INDEX('State '!$A$1:$C$62,MATCH($I840,'State '!$B:$B,0),3)</f>
        <v>Southeast</v>
      </c>
      <c r="M840" s="49" t="str">
        <f>INDEX('State '!$A$1:$C$62,MATCH($J840,'State '!$B:$B,0),3)</f>
        <v>Southeast</v>
      </c>
      <c r="N840" s="49"/>
      <c r="O840" s="78">
        <v>114</v>
      </c>
      <c r="P840" s="78"/>
      <c r="Q840" s="78">
        <v>769</v>
      </c>
      <c r="R840" s="53"/>
      <c r="S840" s="49" t="s">
        <v>92</v>
      </c>
      <c r="T840" s="49" t="s">
        <v>93</v>
      </c>
      <c r="U840" s="49" t="s">
        <v>2655</v>
      </c>
      <c r="V840" s="49"/>
      <c r="W840" s="79"/>
      <c r="X840" s="79"/>
      <c r="Y840" s="79"/>
      <c r="Z840" s="25"/>
      <c r="AA840" s="25"/>
      <c r="AB840" s="25"/>
    </row>
    <row r="841" spans="1:28" ht="12.75" customHeight="1" x14ac:dyDescent="0.2">
      <c r="A841" s="49">
        <v>42613</v>
      </c>
      <c r="B841" s="55" t="s">
        <v>2611</v>
      </c>
      <c r="C841" s="55" t="s">
        <v>850</v>
      </c>
      <c r="D841" s="55" t="s">
        <v>89</v>
      </c>
      <c r="E841" s="59" t="s">
        <v>102</v>
      </c>
      <c r="F841" s="47"/>
      <c r="G841" s="53">
        <v>2016</v>
      </c>
      <c r="H841" s="49" t="s">
        <v>331</v>
      </c>
      <c r="I841" s="49" t="str">
        <f t="shared" si="40"/>
        <v>PA</v>
      </c>
      <c r="J841" s="49" t="str">
        <f t="shared" si="39"/>
        <v>PA</v>
      </c>
      <c r="K841" s="49" t="str">
        <f t="shared" si="41"/>
        <v>Northeast</v>
      </c>
      <c r="L841" s="49" t="str">
        <f>INDEX('State '!$A$1:$C$62,MATCH($I841,'State '!$B:$B,0),3)</f>
        <v>Northeast</v>
      </c>
      <c r="M841" s="49" t="str">
        <f>INDEX('State '!$A$1:$C$62,MATCH($J841,'State '!$B:$B,0),3)</f>
        <v>Northeast</v>
      </c>
      <c r="N841" s="49"/>
      <c r="O841" s="78">
        <v>1.3</v>
      </c>
      <c r="P841" s="78">
        <v>8</v>
      </c>
      <c r="Q841" s="53">
        <v>160</v>
      </c>
      <c r="R841" s="53">
        <v>16</v>
      </c>
      <c r="S841" s="49" t="s">
        <v>92</v>
      </c>
      <c r="T841" s="49" t="s">
        <v>93</v>
      </c>
      <c r="U841" s="49" t="s">
        <v>2656</v>
      </c>
      <c r="V841" s="49" t="s">
        <v>107</v>
      </c>
      <c r="W841" s="79"/>
      <c r="X841" s="79"/>
      <c r="Y841" s="79"/>
      <c r="Z841" s="25"/>
      <c r="AA841" s="25"/>
      <c r="AB841" s="25"/>
    </row>
    <row r="842" spans="1:28" ht="12.75" customHeight="1" x14ac:dyDescent="0.2">
      <c r="A842" s="49">
        <v>42619</v>
      </c>
      <c r="B842" s="46" t="s">
        <v>2657</v>
      </c>
      <c r="C842" s="46" t="s">
        <v>553</v>
      </c>
      <c r="D842" s="46" t="s">
        <v>161</v>
      </c>
      <c r="E842" s="46" t="s">
        <v>90</v>
      </c>
      <c r="F842" s="47">
        <v>42736</v>
      </c>
      <c r="G842" s="48">
        <v>2017</v>
      </c>
      <c r="H842" s="49" t="s">
        <v>299</v>
      </c>
      <c r="I842" s="49" t="str">
        <f t="shared" si="40"/>
        <v>MS</v>
      </c>
      <c r="J842" s="49" t="str">
        <f t="shared" si="39"/>
        <v>LA</v>
      </c>
      <c r="K842" s="50" t="str">
        <f t="shared" si="41"/>
        <v>South Central</v>
      </c>
      <c r="L842" s="49" t="str">
        <f>INDEX('State '!$A$1:$C$62,MATCH($I842,'State '!$B:$B,0),3)</f>
        <v>South Central</v>
      </c>
      <c r="M842" s="49" t="str">
        <f>INDEX('State '!$A$1:$C$62,MATCH($J842,'State '!$B:$B,0),3)</f>
        <v>South Central</v>
      </c>
      <c r="N842" s="49"/>
      <c r="O842" s="78">
        <v>278</v>
      </c>
      <c r="P842" s="78">
        <v>7</v>
      </c>
      <c r="Q842" s="78">
        <v>1200</v>
      </c>
      <c r="R842" s="53">
        <v>36</v>
      </c>
      <c r="S842" s="49" t="s">
        <v>92</v>
      </c>
      <c r="T842" s="49" t="s">
        <v>93</v>
      </c>
      <c r="U842" s="49" t="s">
        <v>2658</v>
      </c>
      <c r="V842" s="49" t="s">
        <v>95</v>
      </c>
      <c r="W842" s="79" t="s">
        <v>2659</v>
      </c>
      <c r="X842" s="79"/>
      <c r="Y842" s="79"/>
      <c r="Z842" s="25"/>
      <c r="AA842" s="25"/>
      <c r="AB842" s="25"/>
    </row>
    <row r="843" spans="1:28" ht="12.75" customHeight="1" x14ac:dyDescent="0.2">
      <c r="A843" s="49">
        <v>43124</v>
      </c>
      <c r="B843" s="55" t="s">
        <v>2660</v>
      </c>
      <c r="C843" s="55" t="s">
        <v>2661</v>
      </c>
      <c r="D843" s="55" t="s">
        <v>161</v>
      </c>
      <c r="E843" s="59" t="s">
        <v>90</v>
      </c>
      <c r="F843" s="60">
        <v>42738</v>
      </c>
      <c r="G843" s="82">
        <v>2017</v>
      </c>
      <c r="H843" s="49" t="s">
        <v>331</v>
      </c>
      <c r="I843" s="49" t="str">
        <f t="shared" si="40"/>
        <v>PA</v>
      </c>
      <c r="J843" s="49" t="str">
        <f t="shared" si="39"/>
        <v>PA</v>
      </c>
      <c r="K843" s="50" t="str">
        <f t="shared" si="41"/>
        <v>Northeast</v>
      </c>
      <c r="L843" s="49" t="str">
        <f>INDEX('State '!$A$1:$C$62,MATCH($I843,'State '!$B:$B,0),3)</f>
        <v>Northeast</v>
      </c>
      <c r="M843" s="49" t="str">
        <f>INDEX('State '!$A$1:$C$62,MATCH($J843,'State '!$B:$B,0),3)</f>
        <v>Northeast</v>
      </c>
      <c r="N843" s="49"/>
      <c r="O843" s="78">
        <v>178</v>
      </c>
      <c r="P843" s="53">
        <v>35</v>
      </c>
      <c r="Q843" s="53">
        <v>200</v>
      </c>
      <c r="R843" s="78">
        <v>20</v>
      </c>
      <c r="S843" s="83" t="s">
        <v>92</v>
      </c>
      <c r="T843" s="50" t="s">
        <v>93</v>
      </c>
      <c r="U843" s="57" t="s">
        <v>2662</v>
      </c>
      <c r="V843" s="49" t="s">
        <v>107</v>
      </c>
      <c r="W843" s="79"/>
      <c r="X843" s="79"/>
      <c r="Y843" s="79"/>
      <c r="Z843" s="25"/>
      <c r="AA843" s="25"/>
      <c r="AB843" s="25"/>
    </row>
    <row r="844" spans="1:28" ht="12.75" customHeight="1" x14ac:dyDescent="0.2">
      <c r="A844" s="49">
        <v>42853</v>
      </c>
      <c r="B844" s="46" t="s">
        <v>2663</v>
      </c>
      <c r="C844" s="46" t="s">
        <v>2664</v>
      </c>
      <c r="D844" s="46" t="s">
        <v>101</v>
      </c>
      <c r="E844" s="59" t="s">
        <v>90</v>
      </c>
      <c r="F844" s="47">
        <v>42765</v>
      </c>
      <c r="G844" s="48">
        <v>2017</v>
      </c>
      <c r="H844" s="49" t="s">
        <v>521</v>
      </c>
      <c r="I844" s="49" t="str">
        <f t="shared" si="40"/>
        <v>TX</v>
      </c>
      <c r="J844" s="49" t="str">
        <f t="shared" si="39"/>
        <v>MX</v>
      </c>
      <c r="K844" s="50" t="str">
        <f t="shared" si="41"/>
        <v>South Central, Mexico</v>
      </c>
      <c r="L844" s="49" t="str">
        <f>INDEX('State '!$A$1:$C$62,MATCH($I844,'State '!$B:$B,0),3)</f>
        <v>South Central</v>
      </c>
      <c r="M844" s="49" t="str">
        <f>INDEX('State '!$A$1:$C$62,MATCH($J844,'State '!$B:$B,0),3)</f>
        <v>Mexico</v>
      </c>
      <c r="N844" s="49"/>
      <c r="O844" s="78">
        <v>2.5</v>
      </c>
      <c r="P844" s="78">
        <v>195</v>
      </c>
      <c r="Q844" s="78">
        <v>1100</v>
      </c>
      <c r="R844" s="53">
        <v>42</v>
      </c>
      <c r="S844" s="49" t="s">
        <v>92</v>
      </c>
      <c r="T844" s="49" t="s">
        <v>93</v>
      </c>
      <c r="U844" s="49" t="s">
        <v>2665</v>
      </c>
      <c r="V844" s="49" t="s">
        <v>95</v>
      </c>
      <c r="W844" s="79"/>
      <c r="X844" s="79"/>
      <c r="Y844" s="79"/>
      <c r="Z844" s="25"/>
      <c r="AA844" s="25"/>
      <c r="AB844" s="25"/>
    </row>
    <row r="845" spans="1:28" ht="12.75" customHeight="1" x14ac:dyDescent="0.2">
      <c r="A845" s="49">
        <v>42921</v>
      </c>
      <c r="B845" s="46" t="s">
        <v>2666</v>
      </c>
      <c r="C845" s="46" t="s">
        <v>1643</v>
      </c>
      <c r="D845" s="46" t="s">
        <v>89</v>
      </c>
      <c r="E845" s="46" t="s">
        <v>90</v>
      </c>
      <c r="F845" s="47">
        <v>42795</v>
      </c>
      <c r="G845" s="53">
        <v>2017</v>
      </c>
      <c r="H845" s="49" t="s">
        <v>1644</v>
      </c>
      <c r="I845" s="49" t="str">
        <f t="shared" si="40"/>
        <v>VA</v>
      </c>
      <c r="J845" s="49" t="str">
        <f t="shared" si="39"/>
        <v>MD</v>
      </c>
      <c r="K845" s="50" t="str">
        <f t="shared" si="41"/>
        <v>Northeast</v>
      </c>
      <c r="L845" s="49" t="str">
        <f>INDEX('State '!$A$1:$C$62,MATCH($I845,'State '!$B:$B,0),3)</f>
        <v>Northeast</v>
      </c>
      <c r="M845" s="49" t="str">
        <f>INDEX('State '!$A$1:$C$62,MATCH($J845,'State '!$B:$B,0),3)</f>
        <v>Northeast</v>
      </c>
      <c r="N845" s="49"/>
      <c r="O845" s="78">
        <v>36.6</v>
      </c>
      <c r="P845" s="78"/>
      <c r="Q845" s="78">
        <v>107</v>
      </c>
      <c r="R845" s="53"/>
      <c r="S845" s="49" t="s">
        <v>92</v>
      </c>
      <c r="T845" s="49" t="s">
        <v>93</v>
      </c>
      <c r="U845" s="49" t="s">
        <v>2667</v>
      </c>
      <c r="V845" s="49" t="s">
        <v>95</v>
      </c>
      <c r="W845" s="79" t="s">
        <v>2668</v>
      </c>
      <c r="X845" s="79"/>
      <c r="Y845" s="79"/>
      <c r="Z845" s="25"/>
      <c r="AA845" s="25"/>
      <c r="AB845" s="25"/>
    </row>
    <row r="846" spans="1:28" ht="12.75" customHeight="1" x14ac:dyDescent="0.2">
      <c r="A846" s="49">
        <v>43068</v>
      </c>
      <c r="B846" s="46" t="s">
        <v>2669</v>
      </c>
      <c r="C846" s="46" t="s">
        <v>178</v>
      </c>
      <c r="D846" s="46" t="s">
        <v>383</v>
      </c>
      <c r="E846" s="59" t="s">
        <v>90</v>
      </c>
      <c r="F846" s="47">
        <v>42796</v>
      </c>
      <c r="G846" s="53">
        <v>2017</v>
      </c>
      <c r="H846" s="49" t="s">
        <v>2601</v>
      </c>
      <c r="I846" s="49" t="str">
        <f t="shared" si="40"/>
        <v>OH</v>
      </c>
      <c r="J846" s="49" t="str">
        <f t="shared" si="39"/>
        <v>LA</v>
      </c>
      <c r="K846" s="50" t="str">
        <f t="shared" si="41"/>
        <v>Northeast, Midwest, South Central</v>
      </c>
      <c r="L846" s="49" t="str">
        <f>INDEX('State '!$A$1:$C$62,MATCH($I846,'State '!$B:$B,0),3)</f>
        <v>Northeast</v>
      </c>
      <c r="M846" s="49" t="str">
        <f>INDEX('State '!$A$1:$C$62,MATCH($J846,'State '!$B:$B,0),3)</f>
        <v>South Central</v>
      </c>
      <c r="N846" s="49" t="s">
        <v>703</v>
      </c>
      <c r="O846" s="78">
        <v>230</v>
      </c>
      <c r="P846" s="78"/>
      <c r="Q846" s="78">
        <v>284</v>
      </c>
      <c r="R846" s="53"/>
      <c r="S846" s="49" t="s">
        <v>92</v>
      </c>
      <c r="T846" s="49" t="s">
        <v>93</v>
      </c>
      <c r="U846" s="49" t="s">
        <v>2670</v>
      </c>
      <c r="V846" s="49" t="s">
        <v>95</v>
      </c>
      <c r="W846" s="79"/>
      <c r="X846" s="79"/>
      <c r="Y846" s="79"/>
      <c r="Z846" s="25"/>
      <c r="AA846" s="25"/>
      <c r="AB846" s="25"/>
    </row>
    <row r="847" spans="1:28" ht="12.75" customHeight="1" x14ac:dyDescent="0.2">
      <c r="A847" s="49">
        <v>42613</v>
      </c>
      <c r="B847" s="55" t="s">
        <v>2671</v>
      </c>
      <c r="C847" s="55" t="s">
        <v>850</v>
      </c>
      <c r="D847" s="55" t="s">
        <v>89</v>
      </c>
      <c r="E847" s="59" t="s">
        <v>90</v>
      </c>
      <c r="F847" s="60">
        <v>42804</v>
      </c>
      <c r="G847" s="82">
        <v>2017</v>
      </c>
      <c r="H847" s="49" t="s">
        <v>1197</v>
      </c>
      <c r="I847" s="49" t="str">
        <f t="shared" si="40"/>
        <v>PA</v>
      </c>
      <c r="J847" s="49" t="str">
        <f t="shared" si="39"/>
        <v>DE</v>
      </c>
      <c r="K847" s="50" t="str">
        <f t="shared" si="41"/>
        <v>Northeast</v>
      </c>
      <c r="L847" s="49" t="str">
        <f>INDEX('State '!$A$1:$C$62,MATCH($I847,'State '!$B:$B,0),3)</f>
        <v>Northeast</v>
      </c>
      <c r="M847" s="49" t="str">
        <f>INDEX('State '!$A$1:$C$62,MATCH($J847,'State '!$B:$B,0),3)</f>
        <v>Northeast</v>
      </c>
      <c r="N847" s="49"/>
      <c r="O847" s="78">
        <v>35.210999999999999</v>
      </c>
      <c r="P847" s="53">
        <v>7</v>
      </c>
      <c r="Q847" s="53">
        <v>45</v>
      </c>
      <c r="R847" s="78">
        <v>16</v>
      </c>
      <c r="S847" s="83" t="s">
        <v>92</v>
      </c>
      <c r="T847" s="50" t="s">
        <v>93</v>
      </c>
      <c r="U847" s="57" t="s">
        <v>2672</v>
      </c>
      <c r="V847" s="49" t="s">
        <v>95</v>
      </c>
      <c r="W847" s="79"/>
      <c r="X847" s="79"/>
      <c r="Y847" s="79"/>
      <c r="Z847" s="25"/>
      <c r="AA847" s="25"/>
      <c r="AB847" s="25"/>
    </row>
    <row r="848" spans="1:28" ht="12.75" customHeight="1" x14ac:dyDescent="0.2">
      <c r="A848" s="49">
        <v>43199</v>
      </c>
      <c r="B848" s="55" t="s">
        <v>2673</v>
      </c>
      <c r="C848" s="55" t="s">
        <v>1643</v>
      </c>
      <c r="D848" s="55" t="s">
        <v>89</v>
      </c>
      <c r="E848" s="59" t="s">
        <v>90</v>
      </c>
      <c r="F848" s="60">
        <v>42815</v>
      </c>
      <c r="G848" s="48">
        <v>2017</v>
      </c>
      <c r="H848" s="49" t="s">
        <v>1644</v>
      </c>
      <c r="I848" s="49" t="str">
        <f t="shared" si="40"/>
        <v>VA</v>
      </c>
      <c r="J848" s="49" t="str">
        <f t="shared" si="39"/>
        <v>MD</v>
      </c>
      <c r="K848" s="50" t="str">
        <f t="shared" si="41"/>
        <v>Northeast</v>
      </c>
      <c r="L848" s="49" t="str">
        <f>INDEX('State '!$A$1:$C$62,MATCH($I848,'State '!$B:$B,0),3)</f>
        <v>Northeast</v>
      </c>
      <c r="M848" s="49" t="str">
        <f>INDEX('State '!$A$1:$C$62,MATCH($J848,'State '!$B:$B,0),3)</f>
        <v>Northeast</v>
      </c>
      <c r="N848" s="49"/>
      <c r="O848" s="78">
        <v>37</v>
      </c>
      <c r="P848" s="53"/>
      <c r="Q848" s="53">
        <v>107</v>
      </c>
      <c r="R848" s="78"/>
      <c r="S848" s="83" t="s">
        <v>92</v>
      </c>
      <c r="T848" s="50" t="s">
        <v>93</v>
      </c>
      <c r="U848" s="57" t="s">
        <v>2667</v>
      </c>
      <c r="V848" s="49" t="s">
        <v>95</v>
      </c>
      <c r="W848" s="79"/>
      <c r="X848" s="79"/>
      <c r="Y848" s="79"/>
      <c r="Z848" s="25"/>
      <c r="AA848" s="25"/>
      <c r="AB848" s="25"/>
    </row>
    <row r="849" spans="1:28" ht="12.75" customHeight="1" x14ac:dyDescent="0.2">
      <c r="A849" s="49">
        <v>43194</v>
      </c>
      <c r="B849" s="46" t="s">
        <v>2674</v>
      </c>
      <c r="C849" s="46" t="s">
        <v>2675</v>
      </c>
      <c r="D849" s="46" t="s">
        <v>383</v>
      </c>
      <c r="E849" s="46" t="s">
        <v>90</v>
      </c>
      <c r="F849" s="47">
        <v>42822</v>
      </c>
      <c r="G849" s="48">
        <v>2017</v>
      </c>
      <c r="H849" s="49" t="s">
        <v>170</v>
      </c>
      <c r="I849" s="49" t="str">
        <f t="shared" si="40"/>
        <v>LA</v>
      </c>
      <c r="J849" s="49" t="str">
        <f t="shared" si="39"/>
        <v>LA</v>
      </c>
      <c r="K849" s="50" t="str">
        <f t="shared" si="41"/>
        <v>South Central</v>
      </c>
      <c r="L849" s="49" t="str">
        <f>INDEX('State '!$A$1:$C$62,MATCH($I849,'State '!$B:$B,0),3)</f>
        <v>South Central</v>
      </c>
      <c r="M849" s="49" t="str">
        <f>INDEX('State '!$A$1:$C$62,MATCH($J849,'State '!$B:$B,0),3)</f>
        <v>South Central</v>
      </c>
      <c r="N849" s="49"/>
      <c r="O849" s="78">
        <v>141</v>
      </c>
      <c r="P849" s="78">
        <v>3.58</v>
      </c>
      <c r="Q849" s="78">
        <v>1500</v>
      </c>
      <c r="R849" s="53">
        <v>36</v>
      </c>
      <c r="S849" s="49" t="s">
        <v>92</v>
      </c>
      <c r="T849" s="49" t="s">
        <v>93</v>
      </c>
      <c r="U849" s="49" t="s">
        <v>2676</v>
      </c>
      <c r="V849" s="49" t="s">
        <v>107</v>
      </c>
      <c r="W849" s="79"/>
      <c r="X849" s="79"/>
      <c r="Y849" s="79"/>
      <c r="Z849" s="25"/>
      <c r="AA849" s="25"/>
      <c r="AB849" s="25"/>
    </row>
    <row r="850" spans="1:28" ht="12.75" customHeight="1" x14ac:dyDescent="0.2">
      <c r="A850" s="49">
        <v>42600</v>
      </c>
      <c r="B850" s="55" t="s">
        <v>2677</v>
      </c>
      <c r="C850" s="55" t="s">
        <v>2678</v>
      </c>
      <c r="D850" s="55" t="s">
        <v>101</v>
      </c>
      <c r="E850" s="59" t="s">
        <v>90</v>
      </c>
      <c r="F850" s="60">
        <v>42823</v>
      </c>
      <c r="G850" s="85">
        <v>2017</v>
      </c>
      <c r="H850" s="49" t="s">
        <v>170</v>
      </c>
      <c r="I850" s="49" t="str">
        <f t="shared" si="40"/>
        <v>LA</v>
      </c>
      <c r="J850" s="49" t="str">
        <f t="shared" si="39"/>
        <v>LA</v>
      </c>
      <c r="K850" s="50" t="str">
        <f t="shared" si="41"/>
        <v>South Central</v>
      </c>
      <c r="L850" s="49" t="str">
        <f>INDEX('State '!$A$1:$C$62,MATCH($I850,'State '!$B:$B,0),3)</f>
        <v>South Central</v>
      </c>
      <c r="M850" s="49" t="str">
        <f>INDEX('State '!$A$1:$C$62,MATCH($J850,'State '!$B:$B,0),3)</f>
        <v>South Central</v>
      </c>
      <c r="N850" s="49"/>
      <c r="O850" s="78">
        <v>66.2</v>
      </c>
      <c r="P850" s="53">
        <v>52</v>
      </c>
      <c r="Q850" s="53">
        <v>48</v>
      </c>
      <c r="R850" s="78">
        <v>12</v>
      </c>
      <c r="S850" s="83" t="s">
        <v>92</v>
      </c>
      <c r="T850" s="50" t="s">
        <v>93</v>
      </c>
      <c r="U850" s="57" t="s">
        <v>2679</v>
      </c>
      <c r="V850" s="49" t="s">
        <v>107</v>
      </c>
      <c r="W850" s="79"/>
      <c r="X850" s="79"/>
      <c r="Y850" s="79"/>
      <c r="Z850" s="25"/>
      <c r="AA850" s="25"/>
      <c r="AB850" s="25"/>
    </row>
    <row r="851" spans="1:28" ht="12.75" customHeight="1" x14ac:dyDescent="0.2">
      <c r="A851" s="49">
        <v>42853</v>
      </c>
      <c r="B851" s="46" t="s">
        <v>2680</v>
      </c>
      <c r="C851" s="46" t="s">
        <v>2681</v>
      </c>
      <c r="D851" s="46" t="s">
        <v>101</v>
      </c>
      <c r="E851" s="46" t="s">
        <v>90</v>
      </c>
      <c r="F851" s="47">
        <v>42825</v>
      </c>
      <c r="G851" s="53">
        <v>2017</v>
      </c>
      <c r="H851" s="49" t="s">
        <v>521</v>
      </c>
      <c r="I851" s="49" t="str">
        <f t="shared" si="40"/>
        <v>TX</v>
      </c>
      <c r="J851" s="49" t="str">
        <f t="shared" si="39"/>
        <v>MX</v>
      </c>
      <c r="K851" s="50" t="str">
        <f t="shared" si="41"/>
        <v>South Central, Mexico</v>
      </c>
      <c r="L851" s="49" t="str">
        <f>INDEX('State '!$A$1:$C$62,MATCH($I851,'State '!$B:$B,0),3)</f>
        <v>South Central</v>
      </c>
      <c r="M851" s="49" t="str">
        <f>INDEX('State '!$A$1:$C$62,MATCH($J851,'State '!$B:$B,0),3)</f>
        <v>Mexico</v>
      </c>
      <c r="N851" s="49"/>
      <c r="O851" s="78">
        <v>3.6</v>
      </c>
      <c r="P851" s="78">
        <v>148</v>
      </c>
      <c r="Q851" s="78">
        <v>1400</v>
      </c>
      <c r="R851" s="53">
        <v>42</v>
      </c>
      <c r="S851" s="49" t="s">
        <v>92</v>
      </c>
      <c r="T851" s="49" t="s">
        <v>93</v>
      </c>
      <c r="U851" s="49" t="s">
        <v>2682</v>
      </c>
      <c r="V851" s="49" t="s">
        <v>95</v>
      </c>
      <c r="W851" s="79"/>
      <c r="X851" s="79"/>
      <c r="Y851" s="79"/>
      <c r="Z851" s="25"/>
      <c r="AA851" s="25"/>
      <c r="AB851" s="25"/>
    </row>
    <row r="852" spans="1:28" ht="12.75" customHeight="1" x14ac:dyDescent="0.2">
      <c r="A852" s="49">
        <v>42921</v>
      </c>
      <c r="B852" s="46" t="s">
        <v>2683</v>
      </c>
      <c r="C852" s="55" t="s">
        <v>553</v>
      </c>
      <c r="D852" s="46" t="s">
        <v>161</v>
      </c>
      <c r="E852" s="46" t="s">
        <v>90</v>
      </c>
      <c r="F852" s="47">
        <v>42826</v>
      </c>
      <c r="G852" s="53">
        <v>2017</v>
      </c>
      <c r="H852" s="49" t="s">
        <v>244</v>
      </c>
      <c r="I852" s="49" t="str">
        <f t="shared" si="40"/>
        <v>GA</v>
      </c>
      <c r="J852" s="49" t="str">
        <f t="shared" si="39"/>
        <v>GA</v>
      </c>
      <c r="K852" s="50" t="str">
        <f t="shared" si="41"/>
        <v>Southeast</v>
      </c>
      <c r="L852" s="49" t="str">
        <f>INDEX('State '!$A$1:$C$62,MATCH($I852,'State '!$B:$B,0),3)</f>
        <v>Southeast</v>
      </c>
      <c r="M852" s="49" t="str">
        <f>INDEX('State '!$A$1:$C$62,MATCH($J852,'State '!$B:$B,0),3)</f>
        <v>Southeast</v>
      </c>
      <c r="N852" s="49"/>
      <c r="O852" s="78">
        <v>471.9</v>
      </c>
      <c r="P852" s="78">
        <v>115</v>
      </c>
      <c r="Q852" s="78">
        <v>448</v>
      </c>
      <c r="R852" s="53">
        <v>16</v>
      </c>
      <c r="S852" s="49" t="s">
        <v>92</v>
      </c>
      <c r="T852" s="50" t="s">
        <v>93</v>
      </c>
      <c r="U852" s="49" t="s">
        <v>2684</v>
      </c>
      <c r="V852" s="49" t="s">
        <v>107</v>
      </c>
      <c r="W852" s="79"/>
      <c r="X852" s="79"/>
      <c r="Y852" s="79"/>
      <c r="Z852" s="25"/>
      <c r="AA852" s="25"/>
      <c r="AB852" s="25"/>
    </row>
    <row r="853" spans="1:28" ht="12.75" customHeight="1" x14ac:dyDescent="0.2">
      <c r="A853" s="49">
        <v>43124</v>
      </c>
      <c r="B853" s="46" t="s">
        <v>2685</v>
      </c>
      <c r="C853" s="46" t="s">
        <v>465</v>
      </c>
      <c r="D853" s="46" t="s">
        <v>89</v>
      </c>
      <c r="E853" s="46" t="s">
        <v>90</v>
      </c>
      <c r="F853" s="47">
        <v>42887</v>
      </c>
      <c r="G853" s="48">
        <v>2017</v>
      </c>
      <c r="H853" s="49" t="s">
        <v>121</v>
      </c>
      <c r="I853" s="49" t="str">
        <f t="shared" si="40"/>
        <v>TX</v>
      </c>
      <c r="J853" s="49" t="str">
        <f t="shared" si="39"/>
        <v>TX</v>
      </c>
      <c r="K853" s="50" t="str">
        <f t="shared" si="41"/>
        <v>South Central</v>
      </c>
      <c r="L853" s="49" t="str">
        <f>INDEX('State '!$A$1:$C$62,MATCH($I853,'State '!$B:$B,0),3)</f>
        <v>South Central</v>
      </c>
      <c r="M853" s="49" t="str">
        <f>INDEX('State '!$A$1:$C$62,MATCH($J853,'State '!$B:$B,0),3)</f>
        <v>South Central</v>
      </c>
      <c r="N853" s="49"/>
      <c r="O853" s="78">
        <v>41</v>
      </c>
      <c r="P853" s="78"/>
      <c r="Q853" s="78">
        <v>210</v>
      </c>
      <c r="R853" s="53"/>
      <c r="S853" s="49" t="s">
        <v>92</v>
      </c>
      <c r="T853" s="49" t="s">
        <v>93</v>
      </c>
      <c r="U853" s="49" t="s">
        <v>2686</v>
      </c>
      <c r="V853" s="49" t="s">
        <v>107</v>
      </c>
      <c r="W853" s="79"/>
      <c r="X853" s="79"/>
      <c r="Y853" s="79"/>
      <c r="Z853" s="25"/>
      <c r="AA853" s="25"/>
      <c r="AB853" s="25"/>
    </row>
    <row r="854" spans="1:28" ht="12.75" customHeight="1" x14ac:dyDescent="0.2">
      <c r="A854" s="49">
        <v>42921</v>
      </c>
      <c r="B854" s="46" t="s">
        <v>2687</v>
      </c>
      <c r="C854" s="55" t="s">
        <v>1064</v>
      </c>
      <c r="D854" s="46" t="s">
        <v>89</v>
      </c>
      <c r="E854" s="46" t="s">
        <v>90</v>
      </c>
      <c r="F854" s="47">
        <v>42887</v>
      </c>
      <c r="G854" s="48">
        <v>2017</v>
      </c>
      <c r="H854" s="49" t="s">
        <v>734</v>
      </c>
      <c r="I854" s="49" t="str">
        <f t="shared" si="40"/>
        <v>FL</v>
      </c>
      <c r="J854" s="49" t="str">
        <f t="shared" ref="J854:J885" si="42">RIGHT($H854,2)</f>
        <v>FL</v>
      </c>
      <c r="K854" s="50" t="str">
        <f t="shared" si="41"/>
        <v>Southeast</v>
      </c>
      <c r="L854" s="49" t="str">
        <f>INDEX('State '!$A$1:$C$62,MATCH($I854,'State '!$B:$B,0),3)</f>
        <v>Southeast</v>
      </c>
      <c r="M854" s="49" t="str">
        <f>INDEX('State '!$A$1:$C$62,MATCH($J854,'State '!$B:$B,0),3)</f>
        <v>Southeast</v>
      </c>
      <c r="N854" s="49"/>
      <c r="O854" s="78">
        <v>46.5</v>
      </c>
      <c r="P854" s="78">
        <v>9</v>
      </c>
      <c r="Q854" s="78">
        <v>15</v>
      </c>
      <c r="R854" s="53" t="s">
        <v>807</v>
      </c>
      <c r="S854" s="49" t="s">
        <v>92</v>
      </c>
      <c r="T854" s="49" t="s">
        <v>93</v>
      </c>
      <c r="U854" s="49" t="s">
        <v>2688</v>
      </c>
      <c r="V854" s="49" t="s">
        <v>107</v>
      </c>
      <c r="W854" s="79"/>
      <c r="X854" s="79"/>
      <c r="Y854" s="79"/>
      <c r="Z854" s="25"/>
      <c r="AA854" s="25"/>
      <c r="AB854" s="25"/>
    </row>
    <row r="855" spans="1:28" ht="12.75" customHeight="1" x14ac:dyDescent="0.2">
      <c r="A855" s="49">
        <v>42976</v>
      </c>
      <c r="B855" s="46" t="s">
        <v>2689</v>
      </c>
      <c r="C855" s="46" t="s">
        <v>2690</v>
      </c>
      <c r="D855" s="46" t="s">
        <v>101</v>
      </c>
      <c r="E855" s="46" t="s">
        <v>90</v>
      </c>
      <c r="F855" s="47">
        <v>42887</v>
      </c>
      <c r="G855" s="48">
        <v>2017</v>
      </c>
      <c r="H855" s="49" t="s">
        <v>121</v>
      </c>
      <c r="I855" s="49" t="str">
        <f t="shared" si="40"/>
        <v>TX</v>
      </c>
      <c r="J855" s="49" t="str">
        <f t="shared" si="42"/>
        <v>TX</v>
      </c>
      <c r="K855" s="50" t="str">
        <f t="shared" si="41"/>
        <v>South Central</v>
      </c>
      <c r="L855" s="49" t="str">
        <f>INDEX('State '!$A$1:$C$62,MATCH($I855,'State '!$B:$B,0),3)</f>
        <v>South Central</v>
      </c>
      <c r="M855" s="49" t="str">
        <f>INDEX('State '!$A$1:$C$62,MATCH($J855,'State '!$B:$B,0),3)</f>
        <v>South Central</v>
      </c>
      <c r="N855" s="49"/>
      <c r="O855" s="78"/>
      <c r="P855" s="78">
        <v>194</v>
      </c>
      <c r="Q855" s="78">
        <v>250</v>
      </c>
      <c r="R855" s="53"/>
      <c r="S855" s="49" t="s">
        <v>105</v>
      </c>
      <c r="T855" s="49" t="s">
        <v>786</v>
      </c>
      <c r="U855" s="49" t="s">
        <v>144</v>
      </c>
      <c r="V855" s="49" t="s">
        <v>107</v>
      </c>
      <c r="W855" s="79" t="s">
        <v>2691</v>
      </c>
      <c r="X855" s="79"/>
      <c r="Y855" s="79"/>
      <c r="Z855" s="25"/>
      <c r="AA855" s="25"/>
      <c r="AB855" s="25"/>
    </row>
    <row r="856" spans="1:28" ht="12.75" customHeight="1" x14ac:dyDescent="0.2">
      <c r="A856" s="49">
        <v>42900</v>
      </c>
      <c r="B856" s="46" t="s">
        <v>2692</v>
      </c>
      <c r="C856" s="46" t="s">
        <v>553</v>
      </c>
      <c r="D856" s="46" t="s">
        <v>89</v>
      </c>
      <c r="E856" s="46" t="s">
        <v>90</v>
      </c>
      <c r="F856" s="47">
        <v>42893</v>
      </c>
      <c r="G856" s="48">
        <v>2017</v>
      </c>
      <c r="H856" s="49" t="s">
        <v>349</v>
      </c>
      <c r="I856" s="49" t="str">
        <f t="shared" si="40"/>
        <v>AL</v>
      </c>
      <c r="J856" s="49" t="str">
        <f t="shared" si="42"/>
        <v>AL</v>
      </c>
      <c r="K856" s="50" t="str">
        <f t="shared" si="41"/>
        <v>South Central</v>
      </c>
      <c r="L856" s="49" t="str">
        <f>INDEX('State '!$A$1:$C$62,MATCH($I856,'State '!$B:$B,0),3)</f>
        <v>South Central</v>
      </c>
      <c r="M856" s="49" t="str">
        <f>INDEX('State '!$A$1:$C$62,MATCH($J856,'State '!$B:$B,0),3)</f>
        <v>South Central</v>
      </c>
      <c r="N856" s="49"/>
      <c r="O856" s="78">
        <v>300</v>
      </c>
      <c r="P856" s="78">
        <v>20</v>
      </c>
      <c r="Q856" s="78">
        <v>818</v>
      </c>
      <c r="R856" s="53" t="s">
        <v>1354</v>
      </c>
      <c r="S856" s="49" t="s">
        <v>92</v>
      </c>
      <c r="T856" s="49" t="s">
        <v>93</v>
      </c>
      <c r="U856" s="49" t="s">
        <v>350</v>
      </c>
      <c r="V856" s="49" t="s">
        <v>107</v>
      </c>
      <c r="W856" s="79"/>
      <c r="X856" s="79"/>
      <c r="Y856" s="79"/>
      <c r="Z856" s="25"/>
      <c r="AA856" s="25"/>
      <c r="AB856" s="25"/>
    </row>
    <row r="857" spans="1:28" ht="12.75" customHeight="1" x14ac:dyDescent="0.2">
      <c r="A857" s="49">
        <v>42900</v>
      </c>
      <c r="B857" s="46" t="s">
        <v>2693</v>
      </c>
      <c r="C857" s="46" t="s">
        <v>2694</v>
      </c>
      <c r="D857" s="46" t="s">
        <v>101</v>
      </c>
      <c r="E857" s="46" t="s">
        <v>90</v>
      </c>
      <c r="F857" s="47">
        <v>42893</v>
      </c>
      <c r="G857" s="53">
        <v>2017</v>
      </c>
      <c r="H857" s="49" t="s">
        <v>513</v>
      </c>
      <c r="I857" s="49" t="str">
        <f t="shared" si="40"/>
        <v>AL</v>
      </c>
      <c r="J857" s="49" t="str">
        <f t="shared" si="42"/>
        <v>FL</v>
      </c>
      <c r="K857" s="50" t="str">
        <f t="shared" si="41"/>
        <v>South Central, Southeast</v>
      </c>
      <c r="L857" s="49" t="str">
        <f>INDEX('State '!$A$1:$C$62,MATCH($I857,'State '!$B:$B,0),3)</f>
        <v>South Central</v>
      </c>
      <c r="M857" s="49" t="str">
        <f>INDEX('State '!$A$1:$C$62,MATCH($J857,'State '!$B:$B,0),3)</f>
        <v>Southeast</v>
      </c>
      <c r="N857" s="49"/>
      <c r="O857" s="78">
        <v>3200</v>
      </c>
      <c r="P857" s="78">
        <v>516.20000000000005</v>
      </c>
      <c r="Q857" s="78">
        <v>830</v>
      </c>
      <c r="R857" s="53">
        <v>36</v>
      </c>
      <c r="S857" s="49" t="s">
        <v>92</v>
      </c>
      <c r="T857" s="49" t="s">
        <v>93</v>
      </c>
      <c r="U857" s="49" t="s">
        <v>2695</v>
      </c>
      <c r="V857" s="49" t="s">
        <v>95</v>
      </c>
      <c r="W857" s="79"/>
      <c r="X857" s="79"/>
      <c r="Y857" s="79"/>
      <c r="Z857" s="25"/>
      <c r="AA857" s="25"/>
      <c r="AB857" s="25"/>
    </row>
    <row r="858" spans="1:28" ht="12.75" customHeight="1" x14ac:dyDescent="0.2">
      <c r="A858" s="49">
        <v>42900</v>
      </c>
      <c r="B858" s="46" t="s">
        <v>2696</v>
      </c>
      <c r="C858" s="46" t="s">
        <v>2697</v>
      </c>
      <c r="D858" s="46" t="s">
        <v>101</v>
      </c>
      <c r="E858" s="46" t="s">
        <v>90</v>
      </c>
      <c r="F858" s="47">
        <v>42898</v>
      </c>
      <c r="G858" s="48">
        <v>2017</v>
      </c>
      <c r="H858" s="49" t="s">
        <v>734</v>
      </c>
      <c r="I858" s="49" t="str">
        <f t="shared" si="40"/>
        <v>FL</v>
      </c>
      <c r="J858" s="49" t="str">
        <f t="shared" si="42"/>
        <v>FL</v>
      </c>
      <c r="K858" s="50" t="str">
        <f t="shared" si="41"/>
        <v>Southeast</v>
      </c>
      <c r="L858" s="49" t="str">
        <f>INDEX('State '!$A$1:$C$62,MATCH($I858,'State '!$B:$B,0),3)</f>
        <v>Southeast</v>
      </c>
      <c r="M858" s="49" t="str">
        <f>INDEX('State '!$A$1:$C$62,MATCH($J858,'State '!$B:$B,0),3)</f>
        <v>Southeast</v>
      </c>
      <c r="N858" s="49"/>
      <c r="O858" s="78">
        <v>537.29999999999995</v>
      </c>
      <c r="P858" s="78">
        <v>126</v>
      </c>
      <c r="Q858" s="78">
        <v>640</v>
      </c>
      <c r="R858" s="53">
        <v>36</v>
      </c>
      <c r="S858" s="49" t="s">
        <v>92</v>
      </c>
      <c r="T858" s="49" t="s">
        <v>93</v>
      </c>
      <c r="U858" s="49" t="s">
        <v>2698</v>
      </c>
      <c r="V858" s="49" t="s">
        <v>107</v>
      </c>
      <c r="W858" s="79"/>
      <c r="X858" s="79"/>
      <c r="Y858" s="79"/>
      <c r="Z858" s="25"/>
      <c r="AA858" s="25"/>
      <c r="AB858" s="25"/>
    </row>
    <row r="859" spans="1:28" ht="12.75" customHeight="1" x14ac:dyDescent="0.2">
      <c r="A859" s="49">
        <v>43124</v>
      </c>
      <c r="B859" s="55" t="s">
        <v>2699</v>
      </c>
      <c r="C859" s="55" t="s">
        <v>850</v>
      </c>
      <c r="D859" s="55" t="s">
        <v>89</v>
      </c>
      <c r="E859" s="59" t="s">
        <v>90</v>
      </c>
      <c r="F859" s="47">
        <v>42901</v>
      </c>
      <c r="G859" s="53">
        <v>2017</v>
      </c>
      <c r="H859" s="49" t="s">
        <v>2476</v>
      </c>
      <c r="I859" s="49" t="str">
        <f t="shared" si="40"/>
        <v>DE</v>
      </c>
      <c r="J859" s="49" t="str">
        <f t="shared" si="42"/>
        <v>DE</v>
      </c>
      <c r="K859" s="50" t="str">
        <f t="shared" si="41"/>
        <v>Northeast</v>
      </c>
      <c r="L859" s="49" t="str">
        <f>INDEX('State '!$A$1:$C$62,MATCH($I859,'State '!$B:$B,0),3)</f>
        <v>Northeast</v>
      </c>
      <c r="M859" s="49" t="str">
        <f>INDEX('State '!$A$1:$C$62,MATCH($J859,'State '!$B:$B,0),3)</f>
        <v>Northeast</v>
      </c>
      <c r="N859" s="49"/>
      <c r="O859" s="78">
        <v>32</v>
      </c>
      <c r="P859" s="78">
        <v>10</v>
      </c>
      <c r="Q859" s="53"/>
      <c r="R859" s="53">
        <v>16</v>
      </c>
      <c r="S859" s="83" t="s">
        <v>92</v>
      </c>
      <c r="T859" s="50" t="s">
        <v>93</v>
      </c>
      <c r="U859" s="49" t="s">
        <v>2700</v>
      </c>
      <c r="V859" s="49" t="s">
        <v>107</v>
      </c>
      <c r="W859" s="79"/>
      <c r="X859" s="79"/>
      <c r="Y859" s="79"/>
      <c r="Z859" s="25"/>
      <c r="AA859" s="25"/>
      <c r="AB859" s="25"/>
    </row>
    <row r="860" spans="1:28" ht="12.75" customHeight="1" x14ac:dyDescent="0.2">
      <c r="A860" s="49">
        <v>42943</v>
      </c>
      <c r="B860" s="55" t="s">
        <v>2701</v>
      </c>
      <c r="C860" s="46" t="s">
        <v>124</v>
      </c>
      <c r="D860" s="55" t="s">
        <v>383</v>
      </c>
      <c r="E860" s="59" t="s">
        <v>90</v>
      </c>
      <c r="F860" s="60">
        <v>42942</v>
      </c>
      <c r="G860" s="85">
        <v>2017</v>
      </c>
      <c r="H860" s="49" t="s">
        <v>138</v>
      </c>
      <c r="I860" s="49" t="str">
        <f t="shared" si="40"/>
        <v>PA</v>
      </c>
      <c r="J860" s="49" t="str">
        <f t="shared" si="42"/>
        <v>OH</v>
      </c>
      <c r="K860" s="50" t="str">
        <f t="shared" si="41"/>
        <v>Northeast</v>
      </c>
      <c r="L860" s="49" t="str">
        <f>INDEX('State '!$A$1:$C$62,MATCH($I860,'State '!$B:$B,0),3)</f>
        <v>Northeast</v>
      </c>
      <c r="M860" s="49" t="str">
        <f>INDEX('State '!$A$1:$C$62,MATCH($J860,'State '!$B:$B,0),3)</f>
        <v>Northeast</v>
      </c>
      <c r="N860" s="49"/>
      <c r="O860" s="78"/>
      <c r="P860" s="53"/>
      <c r="Q860" s="53">
        <v>180</v>
      </c>
      <c r="R860" s="78"/>
      <c r="S860" s="83" t="s">
        <v>92</v>
      </c>
      <c r="T860" s="50" t="s">
        <v>93</v>
      </c>
      <c r="U860" s="57" t="s">
        <v>2702</v>
      </c>
      <c r="V860" s="49" t="s">
        <v>95</v>
      </c>
      <c r="W860" s="79"/>
      <c r="X860" s="79"/>
      <c r="Y860" s="79"/>
      <c r="Z860" s="25"/>
      <c r="AA860" s="25"/>
      <c r="AB860" s="25"/>
    </row>
    <row r="861" spans="1:28" ht="12.75" customHeight="1" x14ac:dyDescent="0.2">
      <c r="A861" s="49">
        <v>43068</v>
      </c>
      <c r="B861" s="46" t="s">
        <v>2703</v>
      </c>
      <c r="C861" s="46" t="s">
        <v>124</v>
      </c>
      <c r="D861" s="46" t="s">
        <v>383</v>
      </c>
      <c r="E861" s="46" t="s">
        <v>90</v>
      </c>
      <c r="F861" s="47">
        <v>42948</v>
      </c>
      <c r="G861" s="48">
        <v>2017</v>
      </c>
      <c r="H861" s="49" t="s">
        <v>2631</v>
      </c>
      <c r="I861" s="49" t="str">
        <f t="shared" si="40"/>
        <v>PA</v>
      </c>
      <c r="J861" s="49" t="str">
        <f t="shared" si="42"/>
        <v>LA</v>
      </c>
      <c r="K861" s="50" t="str">
        <f t="shared" si="41"/>
        <v>Northeast, Midwest, South Central</v>
      </c>
      <c r="L861" s="49" t="str">
        <f>INDEX('State '!$A$1:$C$62,MATCH($I861,'State '!$B:$B,0),3)</f>
        <v>Northeast</v>
      </c>
      <c r="M861" s="49" t="str">
        <f>INDEX('State '!$A$1:$C$62,MATCH($J861,'State '!$B:$B,0),3)</f>
        <v>South Central</v>
      </c>
      <c r="N861" s="49" t="s">
        <v>703</v>
      </c>
      <c r="O861" s="78">
        <v>26.5</v>
      </c>
      <c r="P861" s="78"/>
      <c r="Q861" s="78">
        <v>400</v>
      </c>
      <c r="R861" s="53"/>
      <c r="S861" s="49" t="s">
        <v>92</v>
      </c>
      <c r="T861" s="49" t="s">
        <v>93</v>
      </c>
      <c r="U861" s="49" t="s">
        <v>2632</v>
      </c>
      <c r="V861" s="49" t="s">
        <v>95</v>
      </c>
      <c r="W861" s="79"/>
      <c r="X861" s="79"/>
      <c r="Y861" s="79"/>
      <c r="Z861" s="25"/>
      <c r="AA861" s="25"/>
      <c r="AB861" s="25"/>
    </row>
    <row r="862" spans="1:28" ht="12.75" customHeight="1" x14ac:dyDescent="0.2">
      <c r="A862" s="49">
        <v>42978</v>
      </c>
      <c r="B862" s="46" t="s">
        <v>2704</v>
      </c>
      <c r="C862" s="55" t="s">
        <v>240</v>
      </c>
      <c r="D862" s="46" t="s">
        <v>383</v>
      </c>
      <c r="E862" s="59" t="s">
        <v>90</v>
      </c>
      <c r="F862" s="47">
        <v>42977</v>
      </c>
      <c r="G862" s="53">
        <v>2017</v>
      </c>
      <c r="H862" s="49" t="s">
        <v>331</v>
      </c>
      <c r="I862" s="49" t="str">
        <f t="shared" si="40"/>
        <v>PA</v>
      </c>
      <c r="J862" s="49" t="str">
        <f t="shared" si="42"/>
        <v>PA</v>
      </c>
      <c r="K862" s="50" t="str">
        <f t="shared" si="41"/>
        <v>Northeast</v>
      </c>
      <c r="L862" s="49" t="str">
        <f>INDEX('State '!$A$1:$C$62,MATCH($I862,'State '!$B:$B,0),3)</f>
        <v>Northeast</v>
      </c>
      <c r="M862" s="49" t="str">
        <f>INDEX('State '!$A$1:$C$62,MATCH($J862,'State '!$B:$B,0),3)</f>
        <v>Northeast</v>
      </c>
      <c r="N862" s="49"/>
      <c r="O862" s="78">
        <v>156.4</v>
      </c>
      <c r="P862" s="78">
        <v>8</v>
      </c>
      <c r="Q862" s="78">
        <v>145</v>
      </c>
      <c r="R862" s="53">
        <v>36</v>
      </c>
      <c r="S862" s="49" t="s">
        <v>92</v>
      </c>
      <c r="T862" s="49" t="s">
        <v>93</v>
      </c>
      <c r="U862" s="49" t="s">
        <v>2705</v>
      </c>
      <c r="V862" s="49" t="s">
        <v>107</v>
      </c>
      <c r="W862" s="79"/>
      <c r="X862" s="79"/>
      <c r="Y862" s="79"/>
      <c r="Z862" s="25"/>
      <c r="AA862" s="25"/>
      <c r="AB862" s="25"/>
    </row>
    <row r="863" spans="1:28" ht="12.75" customHeight="1" x14ac:dyDescent="0.2">
      <c r="A863" s="49">
        <v>43326</v>
      </c>
      <c r="B863" s="46" t="s">
        <v>2706</v>
      </c>
      <c r="C863" s="46" t="s">
        <v>1806</v>
      </c>
      <c r="D863" s="46" t="s">
        <v>383</v>
      </c>
      <c r="E863" s="46" t="s">
        <v>90</v>
      </c>
      <c r="F863" s="47">
        <v>42978</v>
      </c>
      <c r="G863" s="53">
        <v>2017</v>
      </c>
      <c r="H863" s="49" t="s">
        <v>2558</v>
      </c>
      <c r="I863" s="49" t="str">
        <f t="shared" si="40"/>
        <v>OH</v>
      </c>
      <c r="J863" s="49" t="str">
        <f t="shared" si="42"/>
        <v>IL</v>
      </c>
      <c r="K863" s="50" t="str">
        <f t="shared" si="41"/>
        <v>Northeast, Midwest</v>
      </c>
      <c r="L863" s="49" t="str">
        <f>INDEX('State '!$A$1:$C$62,MATCH($I863,'State '!$B:$B,0),3)</f>
        <v>Northeast</v>
      </c>
      <c r="M863" s="49" t="str">
        <f>INDEX('State '!$A$1:$C$62,MATCH($J863,'State '!$B:$B,0),3)</f>
        <v>Midwest</v>
      </c>
      <c r="N863" s="49"/>
      <c r="O863" s="78">
        <v>58</v>
      </c>
      <c r="P863" s="78"/>
      <c r="Q863" s="78">
        <v>750</v>
      </c>
      <c r="R863" s="53"/>
      <c r="S863" s="49" t="s">
        <v>92</v>
      </c>
      <c r="T863" s="49" t="s">
        <v>93</v>
      </c>
      <c r="U863" s="49" t="s">
        <v>2707</v>
      </c>
      <c r="V863" s="49" t="s">
        <v>95</v>
      </c>
      <c r="W863" s="79" t="s">
        <v>2708</v>
      </c>
      <c r="X863" s="79"/>
      <c r="Y863" s="87" t="s">
        <v>2709</v>
      </c>
      <c r="Z863" s="25"/>
      <c r="AA863" s="25"/>
      <c r="AB863" s="25"/>
    </row>
    <row r="864" spans="1:28" ht="12.75" customHeight="1" x14ac:dyDescent="0.2">
      <c r="A864" s="49">
        <v>43124</v>
      </c>
      <c r="B864" s="46" t="s">
        <v>2710</v>
      </c>
      <c r="C864" s="46" t="s">
        <v>980</v>
      </c>
      <c r="D864" s="46" t="s">
        <v>383</v>
      </c>
      <c r="E864" s="46" t="s">
        <v>90</v>
      </c>
      <c r="F864" s="47">
        <v>42978</v>
      </c>
      <c r="G864" s="53">
        <v>2017</v>
      </c>
      <c r="H864" s="49" t="s">
        <v>2711</v>
      </c>
      <c r="I864" s="49" t="str">
        <f t="shared" si="40"/>
        <v>IL</v>
      </c>
      <c r="J864" s="49" t="str">
        <f t="shared" si="42"/>
        <v>MS</v>
      </c>
      <c r="K864" s="50" t="str">
        <f t="shared" si="41"/>
        <v>Midwest, South Central</v>
      </c>
      <c r="L864" s="49" t="str">
        <f>INDEX('State '!$A$1:$C$62,MATCH($I864,'State '!$B:$B,0),3)</f>
        <v>Midwest</v>
      </c>
      <c r="M864" s="49" t="str">
        <f>INDEX('State '!$A$1:$C$62,MATCH($J864,'State '!$B:$B,0),3)</f>
        <v>South Central</v>
      </c>
      <c r="N864" s="49"/>
      <c r="O864" s="78">
        <v>51</v>
      </c>
      <c r="P864" s="78"/>
      <c r="Q864" s="78">
        <v>800</v>
      </c>
      <c r="R864" s="53"/>
      <c r="S864" s="49" t="s">
        <v>92</v>
      </c>
      <c r="T864" s="49" t="s">
        <v>93</v>
      </c>
      <c r="U864" s="49" t="s">
        <v>2712</v>
      </c>
      <c r="V864" s="49" t="s">
        <v>95</v>
      </c>
      <c r="W864" s="79"/>
      <c r="X864" s="79"/>
      <c r="Y864" s="79"/>
      <c r="Z864" s="25"/>
      <c r="AA864" s="25"/>
      <c r="AB864" s="25"/>
    </row>
    <row r="865" spans="1:28" ht="12.75" customHeight="1" x14ac:dyDescent="0.2">
      <c r="A865" s="49">
        <v>42990</v>
      </c>
      <c r="B865" s="46" t="s">
        <v>2713</v>
      </c>
      <c r="C865" s="46" t="s">
        <v>2714</v>
      </c>
      <c r="D865" s="46" t="s">
        <v>101</v>
      </c>
      <c r="E865" s="46" t="s">
        <v>90</v>
      </c>
      <c r="F865" s="47">
        <v>42979</v>
      </c>
      <c r="G865" s="53">
        <v>2017</v>
      </c>
      <c r="H865" s="49" t="s">
        <v>2715</v>
      </c>
      <c r="I865" s="49" t="str">
        <f t="shared" si="40"/>
        <v>PA</v>
      </c>
      <c r="J865" s="49" t="str">
        <f t="shared" si="42"/>
        <v>MI</v>
      </c>
      <c r="K865" s="50" t="str">
        <f t="shared" si="41"/>
        <v>Northeast, Midwest</v>
      </c>
      <c r="L865" s="49" t="str">
        <f>INDEX('State '!$A$1:$C$62,MATCH($I865,'State '!$B:$B,0),3)</f>
        <v>Northeast</v>
      </c>
      <c r="M865" s="49" t="str">
        <f>INDEX('State '!$A$1:$C$62,MATCH($J865,'State '!$B:$B,0),3)</f>
        <v>Midwest</v>
      </c>
      <c r="N865" s="49"/>
      <c r="O865" s="78">
        <v>3000</v>
      </c>
      <c r="P865" s="78">
        <v>711</v>
      </c>
      <c r="Q865" s="78">
        <v>1700</v>
      </c>
      <c r="R865" s="53">
        <v>42</v>
      </c>
      <c r="S865" s="49" t="s">
        <v>92</v>
      </c>
      <c r="T865" s="49" t="s">
        <v>93</v>
      </c>
      <c r="U865" s="49" t="s">
        <v>2716</v>
      </c>
      <c r="V865" s="49" t="s">
        <v>95</v>
      </c>
      <c r="W865" s="79"/>
      <c r="X865" s="79"/>
      <c r="Y865" s="79"/>
      <c r="Z865" s="25"/>
      <c r="AA865" s="25"/>
      <c r="AB865" s="25"/>
    </row>
    <row r="866" spans="1:28" ht="12.75" customHeight="1" x14ac:dyDescent="0.2">
      <c r="A866" s="49">
        <v>43068</v>
      </c>
      <c r="B866" s="55" t="s">
        <v>2717</v>
      </c>
      <c r="C866" s="55" t="s">
        <v>553</v>
      </c>
      <c r="D866" s="55" t="s">
        <v>89</v>
      </c>
      <c r="E866" s="59" t="s">
        <v>90</v>
      </c>
      <c r="F866" s="60">
        <v>42987</v>
      </c>
      <c r="G866" s="85">
        <v>2017</v>
      </c>
      <c r="H866" s="49" t="s">
        <v>1278</v>
      </c>
      <c r="I866" s="49" t="str">
        <f t="shared" si="40"/>
        <v>NJ</v>
      </c>
      <c r="J866" s="49" t="str">
        <f t="shared" si="42"/>
        <v>NJ</v>
      </c>
      <c r="K866" s="50" t="str">
        <f t="shared" si="41"/>
        <v>Northeast</v>
      </c>
      <c r="L866" s="49" t="str">
        <f>INDEX('State '!$A$1:$C$62,MATCH($I866,'State '!$B:$B,0),3)</f>
        <v>Northeast</v>
      </c>
      <c r="M866" s="49" t="str">
        <f>INDEX('State '!$A$1:$C$62,MATCH($J866,'State '!$B:$B,0),3)</f>
        <v>Northeast</v>
      </c>
      <c r="N866" s="49"/>
      <c r="O866" s="78">
        <v>26.7</v>
      </c>
      <c r="P866" s="53"/>
      <c r="Q866" s="53">
        <v>20</v>
      </c>
      <c r="R866" s="78"/>
      <c r="S866" s="83" t="s">
        <v>92</v>
      </c>
      <c r="T866" s="50" t="s">
        <v>93</v>
      </c>
      <c r="U866" s="57" t="s">
        <v>2718</v>
      </c>
      <c r="V866" s="49" t="s">
        <v>107</v>
      </c>
      <c r="W866" s="79"/>
      <c r="X866" s="79"/>
      <c r="Y866" s="79"/>
      <c r="Z866" s="25"/>
      <c r="AA866" s="25"/>
      <c r="AB866" s="25"/>
    </row>
    <row r="867" spans="1:28" ht="12.75" customHeight="1" x14ac:dyDescent="0.2">
      <c r="A867" s="49">
        <v>43068</v>
      </c>
      <c r="B867" s="46" t="s">
        <v>2719</v>
      </c>
      <c r="C867" s="46" t="s">
        <v>889</v>
      </c>
      <c r="D867" s="46" t="s">
        <v>89</v>
      </c>
      <c r="E867" s="59" t="s">
        <v>90</v>
      </c>
      <c r="F867" s="47">
        <v>43005</v>
      </c>
      <c r="G867" s="48">
        <v>2017</v>
      </c>
      <c r="H867" s="49" t="s">
        <v>199</v>
      </c>
      <c r="I867" s="49" t="str">
        <f t="shared" si="40"/>
        <v>PA</v>
      </c>
      <c r="J867" s="49" t="str">
        <f t="shared" si="42"/>
        <v>VA</v>
      </c>
      <c r="K867" s="50" t="str">
        <f t="shared" si="41"/>
        <v>Northeast</v>
      </c>
      <c r="L867" s="49" t="str">
        <f>INDEX('State '!$A$1:$C$62,MATCH($I867,'State '!$B:$B,0),3)</f>
        <v>Northeast</v>
      </c>
      <c r="M867" s="49" t="str">
        <f>INDEX('State '!$A$1:$C$62,MATCH($J867,'State '!$B:$B,0),3)</f>
        <v>Northeast</v>
      </c>
      <c r="N867" s="49"/>
      <c r="O867" s="78">
        <v>210</v>
      </c>
      <c r="P867" s="78"/>
      <c r="Q867" s="78">
        <v>155</v>
      </c>
      <c r="R867" s="53"/>
      <c r="S867" s="49" t="s">
        <v>92</v>
      </c>
      <c r="T867" s="49" t="s">
        <v>93</v>
      </c>
      <c r="U867" s="49" t="s">
        <v>2720</v>
      </c>
      <c r="V867" s="49" t="s">
        <v>95</v>
      </c>
      <c r="W867" s="79"/>
      <c r="X867" s="79"/>
      <c r="Y867" s="79"/>
      <c r="Z867" s="25"/>
      <c r="AA867" s="25"/>
      <c r="AB867" s="25"/>
    </row>
    <row r="868" spans="1:28" ht="12.75" customHeight="1" x14ac:dyDescent="0.2">
      <c r="A868" s="49">
        <v>43068</v>
      </c>
      <c r="B868" s="55" t="s">
        <v>2721</v>
      </c>
      <c r="C868" s="55" t="s">
        <v>553</v>
      </c>
      <c r="D868" s="55" t="s">
        <v>89</v>
      </c>
      <c r="E868" s="59" t="s">
        <v>90</v>
      </c>
      <c r="F868" s="60">
        <v>43014</v>
      </c>
      <c r="G868" s="85">
        <v>2017</v>
      </c>
      <c r="H868" s="49" t="s">
        <v>460</v>
      </c>
      <c r="I868" s="49" t="str">
        <f t="shared" si="40"/>
        <v>PA</v>
      </c>
      <c r="J868" s="49" t="str">
        <f t="shared" si="42"/>
        <v>NY</v>
      </c>
      <c r="K868" s="50" t="str">
        <f t="shared" si="41"/>
        <v>Northeast</v>
      </c>
      <c r="L868" s="49" t="str">
        <f>INDEX('State '!$A$1:$C$62,MATCH($I868,'State '!$B:$B,0),3)</f>
        <v>Northeast</v>
      </c>
      <c r="M868" s="49" t="str">
        <f>INDEX('State '!$A$1:$C$62,MATCH($J868,'State '!$B:$B,0),3)</f>
        <v>Northeast</v>
      </c>
      <c r="N868" s="49"/>
      <c r="O868" s="78">
        <v>112</v>
      </c>
      <c r="P868" s="53"/>
      <c r="Q868" s="53">
        <v>115</v>
      </c>
      <c r="R868" s="78"/>
      <c r="S868" s="83" t="s">
        <v>92</v>
      </c>
      <c r="T868" s="50" t="s">
        <v>93</v>
      </c>
      <c r="U868" s="57" t="s">
        <v>2722</v>
      </c>
      <c r="V868" s="49" t="s">
        <v>95</v>
      </c>
      <c r="W868" s="79"/>
      <c r="X868" s="79"/>
      <c r="Y868" s="79"/>
      <c r="Z868" s="25"/>
      <c r="AA868" s="25"/>
      <c r="AB868" s="25"/>
    </row>
    <row r="869" spans="1:28" ht="12.75" customHeight="1" x14ac:dyDescent="0.2">
      <c r="A869" s="49">
        <v>43068</v>
      </c>
      <c r="B869" s="46" t="s">
        <v>2723</v>
      </c>
      <c r="C869" s="46" t="s">
        <v>124</v>
      </c>
      <c r="D869" s="46" t="s">
        <v>383</v>
      </c>
      <c r="E869" s="46" t="s">
        <v>90</v>
      </c>
      <c r="F869" s="47">
        <v>43039</v>
      </c>
      <c r="G869" s="48">
        <v>2017</v>
      </c>
      <c r="H869" s="49" t="s">
        <v>2724</v>
      </c>
      <c r="I869" s="49" t="str">
        <f t="shared" si="40"/>
        <v>PA</v>
      </c>
      <c r="J869" s="49" t="str">
        <f t="shared" si="42"/>
        <v>MS</v>
      </c>
      <c r="K869" s="50" t="str">
        <f t="shared" si="41"/>
        <v>Northeast, Midwest, South Central</v>
      </c>
      <c r="L869" s="49" t="str">
        <f>INDEX('State '!$A$1:$C$62,MATCH($I869,'State '!$B:$B,0),3)</f>
        <v>Northeast</v>
      </c>
      <c r="M869" s="49" t="str">
        <f>INDEX('State '!$A$1:$C$62,MATCH($J869,'State '!$B:$B,0),3)</f>
        <v>South Central</v>
      </c>
      <c r="N869" s="49" t="s">
        <v>703</v>
      </c>
      <c r="O869" s="78">
        <v>256</v>
      </c>
      <c r="P869" s="78"/>
      <c r="Q869" s="78">
        <v>320</v>
      </c>
      <c r="R869" s="53"/>
      <c r="S869" s="49" t="s">
        <v>92</v>
      </c>
      <c r="T869" s="49" t="s">
        <v>93</v>
      </c>
      <c r="U869" s="49" t="s">
        <v>2702</v>
      </c>
      <c r="V869" s="49" t="s">
        <v>95</v>
      </c>
      <c r="W869" s="79"/>
      <c r="X869" s="79"/>
      <c r="Y869" s="79"/>
      <c r="Z869" s="25"/>
      <c r="AA869" s="25"/>
      <c r="AB869" s="25"/>
    </row>
    <row r="870" spans="1:28" ht="12.75" customHeight="1" x14ac:dyDescent="0.2">
      <c r="A870" s="49">
        <v>43068</v>
      </c>
      <c r="B870" s="46" t="s">
        <v>2725</v>
      </c>
      <c r="C870" s="46" t="s">
        <v>124</v>
      </c>
      <c r="D870" s="46" t="s">
        <v>383</v>
      </c>
      <c r="E870" s="46" t="s">
        <v>90</v>
      </c>
      <c r="F870" s="47">
        <v>43039</v>
      </c>
      <c r="G870" s="48">
        <v>2017</v>
      </c>
      <c r="H870" s="49" t="s">
        <v>2726</v>
      </c>
      <c r="I870" s="49" t="str">
        <f t="shared" si="40"/>
        <v>PA</v>
      </c>
      <c r="J870" s="49" t="str">
        <f t="shared" si="42"/>
        <v>KY</v>
      </c>
      <c r="K870" s="50" t="str">
        <f t="shared" si="41"/>
        <v>Northeast, Midwest</v>
      </c>
      <c r="L870" s="49" t="str">
        <f>INDEX('State '!$A$1:$C$62,MATCH($I870,'State '!$B:$B,0),3)</f>
        <v>Northeast</v>
      </c>
      <c r="M870" s="49" t="str">
        <f>INDEX('State '!$A$1:$C$62,MATCH($J870,'State '!$B:$B,0),3)</f>
        <v>Midwest</v>
      </c>
      <c r="N870" s="49"/>
      <c r="O870" s="78">
        <v>127</v>
      </c>
      <c r="P870" s="78"/>
      <c r="Q870" s="78">
        <v>200</v>
      </c>
      <c r="R870" s="53"/>
      <c r="S870" s="49" t="s">
        <v>92</v>
      </c>
      <c r="T870" s="49" t="s">
        <v>93</v>
      </c>
      <c r="U870" s="49" t="s">
        <v>2702</v>
      </c>
      <c r="V870" s="49" t="s">
        <v>95</v>
      </c>
      <c r="W870" s="79"/>
      <c r="X870" s="79"/>
      <c r="Y870" s="79"/>
      <c r="Z870" s="25"/>
      <c r="AA870" s="25"/>
      <c r="AB870" s="25"/>
    </row>
    <row r="871" spans="1:28" ht="12.75" customHeight="1" x14ac:dyDescent="0.2">
      <c r="A871" s="49">
        <v>43675</v>
      </c>
      <c r="B871" s="46" t="s">
        <v>2727</v>
      </c>
      <c r="C871" s="46" t="s">
        <v>488</v>
      </c>
      <c r="D871" s="46" t="s">
        <v>89</v>
      </c>
      <c r="E871" s="59" t="s">
        <v>90</v>
      </c>
      <c r="F871" s="47">
        <v>43040</v>
      </c>
      <c r="G871" s="48">
        <v>2017</v>
      </c>
      <c r="H871" s="49" t="s">
        <v>2644</v>
      </c>
      <c r="I871" s="49" t="str">
        <f t="shared" si="40"/>
        <v>NJ</v>
      </c>
      <c r="J871" s="49" t="str">
        <f t="shared" si="42"/>
        <v>MA</v>
      </c>
      <c r="K871" s="50" t="str">
        <f t="shared" si="41"/>
        <v>Northeast</v>
      </c>
      <c r="L871" s="49" t="str">
        <f>INDEX('State '!$A$1:$C$62,MATCH($I871,'State '!$B:$B,0),3)</f>
        <v>Northeast</v>
      </c>
      <c r="M871" s="49" t="str">
        <f>INDEX('State '!$A$1:$C$62,MATCH($J871,'State '!$B:$B,0),3)</f>
        <v>Northeast</v>
      </c>
      <c r="N871" s="49"/>
      <c r="O871" s="78"/>
      <c r="P871" s="78">
        <v>0</v>
      </c>
      <c r="Q871" s="78">
        <v>40</v>
      </c>
      <c r="R871" s="53"/>
      <c r="S871" s="49" t="s">
        <v>92</v>
      </c>
      <c r="T871" s="49" t="s">
        <v>93</v>
      </c>
      <c r="U871" s="49" t="s">
        <v>2728</v>
      </c>
      <c r="V871" s="49" t="s">
        <v>95</v>
      </c>
      <c r="W871" s="79"/>
      <c r="X871" s="79"/>
      <c r="Y871" s="79"/>
      <c r="Z871" s="25"/>
      <c r="AA871" s="25"/>
      <c r="AB871" s="25"/>
    </row>
    <row r="872" spans="1:28" ht="12.75" customHeight="1" x14ac:dyDescent="0.2">
      <c r="A872" s="49">
        <v>43068</v>
      </c>
      <c r="B872" s="46" t="s">
        <v>2729</v>
      </c>
      <c r="C872" s="55" t="s">
        <v>240</v>
      </c>
      <c r="D872" s="46" t="s">
        <v>89</v>
      </c>
      <c r="E872" s="46" t="s">
        <v>90</v>
      </c>
      <c r="F872" s="47">
        <v>43040</v>
      </c>
      <c r="G872" s="48">
        <v>2017</v>
      </c>
      <c r="H872" s="49" t="s">
        <v>368</v>
      </c>
      <c r="I872" s="49" t="str">
        <f t="shared" si="40"/>
        <v>NY</v>
      </c>
      <c r="J872" s="49" t="str">
        <f t="shared" si="42"/>
        <v>CT</v>
      </c>
      <c r="K872" s="50" t="str">
        <f t="shared" si="41"/>
        <v>Northeast</v>
      </c>
      <c r="L872" s="49" t="str">
        <f>INDEX('State '!$A$1:$C$62,MATCH($I872,'State '!$B:$B,0),3)</f>
        <v>Northeast</v>
      </c>
      <c r="M872" s="49" t="str">
        <f>INDEX('State '!$A$1:$C$62,MATCH($J872,'State '!$B:$B,0),3)</f>
        <v>Northeast</v>
      </c>
      <c r="N872" s="49"/>
      <c r="O872" s="78">
        <v>85.6</v>
      </c>
      <c r="P872" s="78">
        <v>13.3</v>
      </c>
      <c r="Q872" s="78">
        <v>72.099999999999994</v>
      </c>
      <c r="R872" s="53" t="s">
        <v>934</v>
      </c>
      <c r="S872" s="49" t="s">
        <v>92</v>
      </c>
      <c r="T872" s="49" t="s">
        <v>93</v>
      </c>
      <c r="U872" s="49" t="s">
        <v>2730</v>
      </c>
      <c r="V872" s="49" t="s">
        <v>95</v>
      </c>
      <c r="W872" s="79"/>
      <c r="X872" s="79"/>
      <c r="Y872" s="79"/>
      <c r="Z872" s="25"/>
      <c r="AA872" s="25"/>
      <c r="AB872" s="25"/>
    </row>
    <row r="873" spans="1:28" ht="12.75" customHeight="1" x14ac:dyDescent="0.2">
      <c r="A873" s="49">
        <v>43068</v>
      </c>
      <c r="B873" s="46" t="s">
        <v>2731</v>
      </c>
      <c r="C873" s="46" t="s">
        <v>889</v>
      </c>
      <c r="D873" s="46" t="s">
        <v>89</v>
      </c>
      <c r="E873" s="59" t="s">
        <v>90</v>
      </c>
      <c r="F873" s="47">
        <v>43040</v>
      </c>
      <c r="G873" s="48">
        <v>2017</v>
      </c>
      <c r="H873" s="49" t="s">
        <v>708</v>
      </c>
      <c r="I873" s="49" t="str">
        <f t="shared" si="40"/>
        <v>PA</v>
      </c>
      <c r="J873" s="49" t="str">
        <f t="shared" si="42"/>
        <v>NY</v>
      </c>
      <c r="K873" s="50" t="str">
        <f t="shared" si="41"/>
        <v>Northeast</v>
      </c>
      <c r="L873" s="49" t="str">
        <f>INDEX('State '!$A$1:$C$62,MATCH($I873,'State '!$B:$B,0),3)</f>
        <v>Northeast</v>
      </c>
      <c r="M873" s="49" t="str">
        <f>INDEX('State '!$A$1:$C$62,MATCH($J873,'State '!$B:$B,0),3)</f>
        <v>Northeast</v>
      </c>
      <c r="N873" s="49"/>
      <c r="O873" s="78">
        <v>159</v>
      </c>
      <c r="P873" s="78">
        <v>0</v>
      </c>
      <c r="Q873" s="78">
        <v>112</v>
      </c>
      <c r="R873" s="53"/>
      <c r="S873" s="49" t="s">
        <v>92</v>
      </c>
      <c r="T873" s="49" t="s">
        <v>93</v>
      </c>
      <c r="U873" s="49" t="s">
        <v>2732</v>
      </c>
      <c r="V873" s="49" t="s">
        <v>95</v>
      </c>
      <c r="W873" s="79"/>
      <c r="X873" s="79"/>
      <c r="Y873" s="79"/>
      <c r="Z873" s="25"/>
      <c r="AA873" s="25"/>
      <c r="AB873" s="25"/>
    </row>
    <row r="874" spans="1:28" ht="12.75" customHeight="1" x14ac:dyDescent="0.2">
      <c r="A874" s="49">
        <v>43124</v>
      </c>
      <c r="B874" s="46" t="s">
        <v>2733</v>
      </c>
      <c r="C874" s="46" t="s">
        <v>465</v>
      </c>
      <c r="D874" s="46" t="s">
        <v>89</v>
      </c>
      <c r="E874" s="46" t="s">
        <v>90</v>
      </c>
      <c r="F874" s="47">
        <v>43040</v>
      </c>
      <c r="G874" s="53">
        <v>2017</v>
      </c>
      <c r="H874" s="49" t="s">
        <v>656</v>
      </c>
      <c r="I874" s="49" t="str">
        <f t="shared" si="40"/>
        <v>NM</v>
      </c>
      <c r="J874" s="49" t="str">
        <f t="shared" si="42"/>
        <v>NM</v>
      </c>
      <c r="K874" s="50" t="str">
        <f t="shared" si="41"/>
        <v>Mountain</v>
      </c>
      <c r="L874" s="49" t="str">
        <f>INDEX('State '!$A$1:$C$62,MATCH($I874,'State '!$B:$B,0),3)</f>
        <v>Mountain</v>
      </c>
      <c r="M874" s="49" t="str">
        <f>INDEX('State '!$A$1:$C$62,MATCH($J874,'State '!$B:$B,0),3)</f>
        <v>Mountain</v>
      </c>
      <c r="N874" s="49"/>
      <c r="O874" s="78">
        <v>44</v>
      </c>
      <c r="P874" s="78">
        <v>5</v>
      </c>
      <c r="Q874" s="78">
        <v>76</v>
      </c>
      <c r="R874" s="53" t="s">
        <v>1578</v>
      </c>
      <c r="S874" s="49" t="s">
        <v>92</v>
      </c>
      <c r="T874" s="49" t="s">
        <v>93</v>
      </c>
      <c r="U874" s="49" t="s">
        <v>2734</v>
      </c>
      <c r="V874" s="49" t="s">
        <v>107</v>
      </c>
      <c r="W874" s="79"/>
      <c r="X874" s="79"/>
      <c r="Y874" s="79"/>
      <c r="Z874" s="25"/>
      <c r="AA874" s="25"/>
      <c r="AB874" s="25"/>
    </row>
    <row r="875" spans="1:28" ht="12.75" customHeight="1" x14ac:dyDescent="0.2">
      <c r="A875" s="49">
        <v>43124</v>
      </c>
      <c r="B875" s="46" t="s">
        <v>2735</v>
      </c>
      <c r="C875" s="55" t="s">
        <v>240</v>
      </c>
      <c r="D875" s="46" t="s">
        <v>89</v>
      </c>
      <c r="E875" s="59" t="s">
        <v>90</v>
      </c>
      <c r="F875" s="47">
        <v>43040</v>
      </c>
      <c r="G875" s="53">
        <v>2017</v>
      </c>
      <c r="H875" s="49" t="s">
        <v>331</v>
      </c>
      <c r="I875" s="49" t="str">
        <f t="shared" si="40"/>
        <v>PA</v>
      </c>
      <c r="J875" s="49" t="str">
        <f t="shared" si="42"/>
        <v>PA</v>
      </c>
      <c r="K875" s="50" t="str">
        <f t="shared" si="41"/>
        <v>Northeast</v>
      </c>
      <c r="L875" s="49" t="str">
        <f>INDEX('State '!$A$1:$C$62,MATCH($I875,'State '!$B:$B,0),3)</f>
        <v>Northeast</v>
      </c>
      <c r="M875" s="49" t="str">
        <f>INDEX('State '!$A$1:$C$62,MATCH($J875,'State '!$B:$B,0),3)</f>
        <v>Northeast</v>
      </c>
      <c r="N875" s="49"/>
      <c r="O875" s="78">
        <v>143</v>
      </c>
      <c r="P875" s="78">
        <v>13</v>
      </c>
      <c r="Q875" s="78">
        <v>135</v>
      </c>
      <c r="R875" s="53">
        <v>36</v>
      </c>
      <c r="S875" s="49" t="s">
        <v>92</v>
      </c>
      <c r="T875" s="49" t="s">
        <v>93</v>
      </c>
      <c r="U875" s="49" t="s">
        <v>2736</v>
      </c>
      <c r="V875" s="49" t="s">
        <v>107</v>
      </c>
      <c r="W875" s="79"/>
      <c r="X875" s="79"/>
      <c r="Y875" s="79"/>
      <c r="Z875" s="25"/>
      <c r="AA875" s="25"/>
      <c r="AB875" s="25"/>
    </row>
    <row r="876" spans="1:28" ht="12.75" customHeight="1" x14ac:dyDescent="0.2">
      <c r="A876" s="49">
        <v>43068</v>
      </c>
      <c r="B876" s="46" t="s">
        <v>2737</v>
      </c>
      <c r="C876" s="55" t="s">
        <v>240</v>
      </c>
      <c r="D876" s="46" t="s">
        <v>89</v>
      </c>
      <c r="E876" s="59" t="s">
        <v>90</v>
      </c>
      <c r="F876" s="47">
        <v>43040</v>
      </c>
      <c r="G876" s="53">
        <v>2017</v>
      </c>
      <c r="H876" s="49" t="s">
        <v>331</v>
      </c>
      <c r="I876" s="49" t="str">
        <f t="shared" si="40"/>
        <v>PA</v>
      </c>
      <c r="J876" s="49" t="str">
        <f t="shared" si="42"/>
        <v>PA</v>
      </c>
      <c r="K876" s="50" t="str">
        <f t="shared" si="41"/>
        <v>Northeast</v>
      </c>
      <c r="L876" s="49" t="str">
        <f>INDEX('State '!$A$1:$C$62,MATCH($I876,'State '!$B:$B,0),3)</f>
        <v>Northeast</v>
      </c>
      <c r="M876" s="49" t="str">
        <f>INDEX('State '!$A$1:$C$62,MATCH($J876,'State '!$B:$B,0),3)</f>
        <v>Northeast</v>
      </c>
      <c r="N876" s="49"/>
      <c r="O876" s="78">
        <v>87.4</v>
      </c>
      <c r="P876" s="78">
        <v>7</v>
      </c>
      <c r="Q876" s="78">
        <v>180</v>
      </c>
      <c r="R876" s="53">
        <v>36</v>
      </c>
      <c r="S876" s="49" t="s">
        <v>92</v>
      </c>
      <c r="T876" s="49" t="s">
        <v>93</v>
      </c>
      <c r="U876" s="49" t="s">
        <v>2738</v>
      </c>
      <c r="V876" s="49" t="s">
        <v>107</v>
      </c>
      <c r="W876" s="79"/>
      <c r="X876" s="79"/>
      <c r="Y876" s="79"/>
      <c r="Z876" s="25"/>
      <c r="AA876" s="25"/>
      <c r="AB876" s="25"/>
    </row>
    <row r="877" spans="1:28" ht="12.75" customHeight="1" x14ac:dyDescent="0.2">
      <c r="A877" s="49">
        <v>43199</v>
      </c>
      <c r="B877" s="46" t="s">
        <v>2739</v>
      </c>
      <c r="C877" s="46" t="s">
        <v>791</v>
      </c>
      <c r="D877" s="46" t="s">
        <v>89</v>
      </c>
      <c r="E877" s="46" t="s">
        <v>90</v>
      </c>
      <c r="F877" s="47">
        <v>43053</v>
      </c>
      <c r="G877" s="53">
        <v>2017</v>
      </c>
      <c r="H877" s="49" t="s">
        <v>241</v>
      </c>
      <c r="I877" s="49" t="str">
        <f t="shared" si="40"/>
        <v>TN</v>
      </c>
      <c r="J877" s="49" t="str">
        <f t="shared" si="42"/>
        <v>TN</v>
      </c>
      <c r="K877" s="50" t="str">
        <f t="shared" si="41"/>
        <v>Midwest</v>
      </c>
      <c r="L877" s="49" t="str">
        <f>INDEX('State '!$A$1:$C$62,MATCH($I877,'State '!$B:$B,0),3)</f>
        <v>Midwest</v>
      </c>
      <c r="M877" s="49" t="str">
        <f>INDEX('State '!$A$1:$C$62,MATCH($J877,'State '!$B:$B,0),3)</f>
        <v>Midwest</v>
      </c>
      <c r="N877" s="49"/>
      <c r="O877" s="78">
        <v>36.700000000000003</v>
      </c>
      <c r="P877" s="78"/>
      <c r="Q877" s="78">
        <v>200</v>
      </c>
      <c r="R877" s="53"/>
      <c r="S877" s="49" t="s">
        <v>105</v>
      </c>
      <c r="T877" s="49" t="s">
        <v>93</v>
      </c>
      <c r="U877" s="49" t="s">
        <v>2740</v>
      </c>
      <c r="V877" s="49" t="s">
        <v>107</v>
      </c>
      <c r="W877" s="79"/>
      <c r="X877" s="79"/>
      <c r="Y877" s="79"/>
      <c r="Z877" s="25"/>
      <c r="AA877" s="25"/>
      <c r="AB877" s="25"/>
    </row>
    <row r="878" spans="1:28" ht="12.75" customHeight="1" x14ac:dyDescent="0.2">
      <c r="A878" s="49">
        <v>43468</v>
      </c>
      <c r="B878" s="46" t="s">
        <v>2741</v>
      </c>
      <c r="C878" s="46" t="s">
        <v>2742</v>
      </c>
      <c r="D878" s="46" t="s">
        <v>101</v>
      </c>
      <c r="E878" s="46" t="s">
        <v>90</v>
      </c>
      <c r="F878" s="47">
        <v>43070</v>
      </c>
      <c r="G878" s="48">
        <v>2017</v>
      </c>
      <c r="H878" s="49" t="s">
        <v>205</v>
      </c>
      <c r="I878" s="49" t="str">
        <f t="shared" si="40"/>
        <v>OK</v>
      </c>
      <c r="J878" s="49" t="str">
        <f t="shared" si="42"/>
        <v>OK</v>
      </c>
      <c r="K878" s="50" t="str">
        <f t="shared" si="41"/>
        <v>South Central</v>
      </c>
      <c r="L878" s="49" t="str">
        <f>INDEX('State '!$A$1:$C$62,MATCH($I878,'State '!$B:$B,0),3)</f>
        <v>South Central</v>
      </c>
      <c r="M878" s="49" t="str">
        <f>INDEX('State '!$A$1:$C$62,MATCH($J878,'State '!$B:$B,0),3)</f>
        <v>South Central</v>
      </c>
      <c r="N878" s="49"/>
      <c r="O878" s="78">
        <v>60</v>
      </c>
      <c r="P878" s="78">
        <v>50</v>
      </c>
      <c r="Q878" s="78">
        <v>200</v>
      </c>
      <c r="R878" s="53">
        <v>24</v>
      </c>
      <c r="S878" s="49" t="s">
        <v>105</v>
      </c>
      <c r="T878" s="49" t="s">
        <v>786</v>
      </c>
      <c r="U878" s="57" t="s">
        <v>144</v>
      </c>
      <c r="V878" s="49" t="s">
        <v>107</v>
      </c>
      <c r="W878" s="79" t="s">
        <v>2743</v>
      </c>
      <c r="X878" s="79"/>
      <c r="Y878" s="79" t="s">
        <v>2744</v>
      </c>
      <c r="Z878" s="25"/>
      <c r="AA878" s="25"/>
      <c r="AB878" s="25"/>
    </row>
    <row r="879" spans="1:28" ht="12.75" customHeight="1" x14ac:dyDescent="0.2">
      <c r="A879" s="49">
        <v>43123</v>
      </c>
      <c r="B879" s="46" t="s">
        <v>2745</v>
      </c>
      <c r="C879" s="46" t="s">
        <v>2746</v>
      </c>
      <c r="D879" s="46" t="s">
        <v>101</v>
      </c>
      <c r="E879" s="59" t="s">
        <v>90</v>
      </c>
      <c r="F879" s="47">
        <v>43070</v>
      </c>
      <c r="G879" s="53">
        <v>2017</v>
      </c>
      <c r="H879" s="49" t="s">
        <v>121</v>
      </c>
      <c r="I879" s="49" t="str">
        <f t="shared" si="40"/>
        <v>TX</v>
      </c>
      <c r="J879" s="49" t="str">
        <f t="shared" si="42"/>
        <v>TX</v>
      </c>
      <c r="K879" s="50" t="str">
        <f t="shared" si="41"/>
        <v>South Central</v>
      </c>
      <c r="L879" s="49" t="str">
        <f>INDEX('State '!$A$1:$C$62,MATCH($I879,'State '!$B:$B,0),3)</f>
        <v>South Central</v>
      </c>
      <c r="M879" s="49" t="str">
        <f>INDEX('State '!$A$1:$C$62,MATCH($J879,'State '!$B:$B,0),3)</f>
        <v>South Central</v>
      </c>
      <c r="N879" s="49"/>
      <c r="O879" s="78"/>
      <c r="P879" s="78">
        <v>200</v>
      </c>
      <c r="Q879" s="78">
        <v>600</v>
      </c>
      <c r="R879" s="53">
        <v>30</v>
      </c>
      <c r="S879" s="49" t="s">
        <v>105</v>
      </c>
      <c r="T879" s="49" t="s">
        <v>93</v>
      </c>
      <c r="U879" s="49" t="s">
        <v>2747</v>
      </c>
      <c r="V879" s="49" t="s">
        <v>107</v>
      </c>
      <c r="W879" s="79" t="s">
        <v>2748</v>
      </c>
      <c r="X879" s="79"/>
      <c r="Y879" s="79"/>
      <c r="Z879" s="25"/>
      <c r="AA879" s="25"/>
      <c r="AB879" s="25"/>
    </row>
    <row r="880" spans="1:28" ht="12.75" customHeight="1" x14ac:dyDescent="0.2">
      <c r="A880" s="49">
        <v>43199</v>
      </c>
      <c r="B880" s="46" t="s">
        <v>2749</v>
      </c>
      <c r="C880" s="46" t="s">
        <v>1093</v>
      </c>
      <c r="D880" s="46" t="s">
        <v>89</v>
      </c>
      <c r="E880" s="46" t="s">
        <v>90</v>
      </c>
      <c r="F880" s="47">
        <v>43070</v>
      </c>
      <c r="G880" s="53">
        <v>2017</v>
      </c>
      <c r="H880" s="49" t="s">
        <v>2750</v>
      </c>
      <c r="I880" s="49" t="str">
        <f t="shared" si="40"/>
        <v>QU</v>
      </c>
      <c r="J880" s="49" t="str">
        <f t="shared" si="42"/>
        <v>ME</v>
      </c>
      <c r="K880" s="50" t="str">
        <f t="shared" si="41"/>
        <v>Canada, Northeast</v>
      </c>
      <c r="L880" s="49" t="str">
        <f>INDEX('State '!$A$1:$C$62,MATCH($I880,'State '!$B:$B,0),3)</f>
        <v>Canada</v>
      </c>
      <c r="M880" s="49" t="str">
        <f>INDEX('State '!$A$1:$C$62,MATCH($J880,'State '!$B:$B,0),3)</f>
        <v>Northeast</v>
      </c>
      <c r="N880" s="49"/>
      <c r="O880" s="78"/>
      <c r="P880" s="78"/>
      <c r="Q880" s="78">
        <v>48</v>
      </c>
      <c r="R880" s="53"/>
      <c r="S880" s="49" t="s">
        <v>92</v>
      </c>
      <c r="T880" s="49" t="s">
        <v>93</v>
      </c>
      <c r="U880" s="49" t="s">
        <v>2751</v>
      </c>
      <c r="V880" s="49" t="s">
        <v>95</v>
      </c>
      <c r="W880" s="79" t="s">
        <v>2752</v>
      </c>
      <c r="X880" s="79"/>
      <c r="Y880" s="87" t="s">
        <v>2753</v>
      </c>
      <c r="Z880" s="25"/>
      <c r="AA880" s="25"/>
      <c r="AB880" s="25"/>
    </row>
    <row r="881" spans="1:28" ht="12.75" customHeight="1" x14ac:dyDescent="0.2">
      <c r="A881" s="49">
        <v>43201</v>
      </c>
      <c r="B881" s="46" t="s">
        <v>2754</v>
      </c>
      <c r="C881" s="46" t="s">
        <v>277</v>
      </c>
      <c r="D881" s="46" t="s">
        <v>383</v>
      </c>
      <c r="E881" s="59" t="s">
        <v>90</v>
      </c>
      <c r="F881" s="47">
        <v>43070</v>
      </c>
      <c r="G881" s="53">
        <v>2017</v>
      </c>
      <c r="H881" s="49" t="s">
        <v>2755</v>
      </c>
      <c r="I881" s="49" t="str">
        <f t="shared" si="40"/>
        <v>KY</v>
      </c>
      <c r="J881" s="49" t="str">
        <f t="shared" si="42"/>
        <v>LA</v>
      </c>
      <c r="K881" s="50" t="str">
        <f t="shared" si="41"/>
        <v>Midwest, South Central</v>
      </c>
      <c r="L881" s="49" t="str">
        <f>INDEX('State '!$A$1:$C$62,MATCH($I881,'State '!$B:$B,0),3)</f>
        <v>Midwest</v>
      </c>
      <c r="M881" s="49" t="str">
        <f>INDEX('State '!$A$1:$C$62,MATCH($J881,'State '!$B:$B,0),3)</f>
        <v>South Central</v>
      </c>
      <c r="N881" s="49"/>
      <c r="O881" s="78">
        <v>400</v>
      </c>
      <c r="P881" s="78"/>
      <c r="Q881" s="78">
        <v>1100</v>
      </c>
      <c r="R881" s="53"/>
      <c r="S881" s="49" t="s">
        <v>92</v>
      </c>
      <c r="T881" s="49" t="s">
        <v>93</v>
      </c>
      <c r="U881" s="49" t="s">
        <v>2756</v>
      </c>
      <c r="V881" s="49" t="s">
        <v>95</v>
      </c>
      <c r="W881" s="79"/>
      <c r="X881" s="79"/>
      <c r="Y881" s="79"/>
      <c r="Z881" s="25"/>
      <c r="AA881" s="25"/>
      <c r="AB881" s="25"/>
    </row>
    <row r="882" spans="1:28" ht="12.75" customHeight="1" x14ac:dyDescent="0.2">
      <c r="A882" s="49">
        <v>43124</v>
      </c>
      <c r="B882" s="46" t="s">
        <v>2757</v>
      </c>
      <c r="C882" s="46" t="s">
        <v>553</v>
      </c>
      <c r="D882" s="46" t="s">
        <v>161</v>
      </c>
      <c r="E882" s="59" t="s">
        <v>90</v>
      </c>
      <c r="F882" s="47">
        <v>43073</v>
      </c>
      <c r="G882" s="53">
        <v>2017</v>
      </c>
      <c r="H882" s="49" t="s">
        <v>209</v>
      </c>
      <c r="I882" s="49" t="str">
        <f t="shared" si="40"/>
        <v>VA</v>
      </c>
      <c r="J882" s="49" t="str">
        <f t="shared" si="42"/>
        <v>VA</v>
      </c>
      <c r="K882" s="50" t="str">
        <f t="shared" si="41"/>
        <v>Northeast</v>
      </c>
      <c r="L882" s="49" t="str">
        <f>INDEX('State '!$A$1:$C$62,MATCH($I882,'State '!$B:$B,0),3)</f>
        <v>Northeast</v>
      </c>
      <c r="M882" s="49" t="str">
        <f>INDEX('State '!$A$1:$C$62,MATCH($J882,'State '!$B:$B,0),3)</f>
        <v>Northeast</v>
      </c>
      <c r="N882" s="49"/>
      <c r="O882" s="78">
        <v>190.8</v>
      </c>
      <c r="P882" s="78">
        <v>4.9000000000000004</v>
      </c>
      <c r="Q882" s="78">
        <v>250</v>
      </c>
      <c r="R882" s="53">
        <v>24</v>
      </c>
      <c r="S882" s="49" t="s">
        <v>92</v>
      </c>
      <c r="T882" s="49" t="s">
        <v>93</v>
      </c>
      <c r="U882" s="49" t="s">
        <v>2758</v>
      </c>
      <c r="V882" s="49" t="s">
        <v>107</v>
      </c>
      <c r="W882" s="79"/>
      <c r="X882" s="79"/>
      <c r="Y882" s="79"/>
      <c r="Z882" s="25"/>
      <c r="AA882" s="25"/>
      <c r="AB882" s="25"/>
    </row>
    <row r="883" spans="1:28" ht="12.75" customHeight="1" x14ac:dyDescent="0.2">
      <c r="A883" s="49">
        <v>43216</v>
      </c>
      <c r="B883" s="55" t="s">
        <v>2759</v>
      </c>
      <c r="C883" s="55" t="s">
        <v>553</v>
      </c>
      <c r="D883" s="55" t="s">
        <v>383</v>
      </c>
      <c r="E883" s="59" t="s">
        <v>90</v>
      </c>
      <c r="F883" s="60"/>
      <c r="G883" s="85">
        <v>2017</v>
      </c>
      <c r="H883" s="49" t="s">
        <v>2760</v>
      </c>
      <c r="I883" s="49" t="str">
        <f t="shared" si="40"/>
        <v>PA</v>
      </c>
      <c r="J883" s="49" t="str">
        <f t="shared" si="42"/>
        <v>AL</v>
      </c>
      <c r="K883" s="50" t="str">
        <f t="shared" si="41"/>
        <v>Northeast, Southeast, South Central</v>
      </c>
      <c r="L883" s="49" t="str">
        <f>INDEX('State '!$A$1:$C$62,MATCH($I883,'State '!$B:$B,0),3)</f>
        <v>Northeast</v>
      </c>
      <c r="M883" s="49" t="str">
        <f>INDEX('State '!$A$1:$C$62,MATCH($J883,'State '!$B:$B,0),3)</f>
        <v>South Central</v>
      </c>
      <c r="N883" s="49" t="s">
        <v>824</v>
      </c>
      <c r="O883" s="78">
        <v>2600</v>
      </c>
      <c r="P883" s="53"/>
      <c r="Q883" s="53">
        <v>400</v>
      </c>
      <c r="R883" s="78"/>
      <c r="S883" s="83" t="s">
        <v>92</v>
      </c>
      <c r="T883" s="50" t="s">
        <v>93</v>
      </c>
      <c r="U883" s="57" t="s">
        <v>2761</v>
      </c>
      <c r="V883" s="49" t="s">
        <v>95</v>
      </c>
      <c r="W883" s="79" t="s">
        <v>2762</v>
      </c>
      <c r="X883" s="79"/>
      <c r="Y883" s="79"/>
      <c r="Z883" s="25"/>
      <c r="AA883" s="25"/>
      <c r="AB883" s="25"/>
    </row>
    <row r="884" spans="1:28" ht="12.75" customHeight="1" x14ac:dyDescent="0.2">
      <c r="A884" s="49">
        <v>43103</v>
      </c>
      <c r="B884" s="46" t="s">
        <v>2763</v>
      </c>
      <c r="C884" s="46" t="s">
        <v>282</v>
      </c>
      <c r="D884" s="46" t="s">
        <v>383</v>
      </c>
      <c r="E884" s="46" t="s">
        <v>90</v>
      </c>
      <c r="F884" s="47">
        <v>43101</v>
      </c>
      <c r="G884" s="48">
        <v>2018</v>
      </c>
      <c r="H884" s="49" t="s">
        <v>2764</v>
      </c>
      <c r="I884" s="49" t="str">
        <f t="shared" si="40"/>
        <v>OH</v>
      </c>
      <c r="J884" s="49" t="str">
        <f t="shared" si="42"/>
        <v>KY</v>
      </c>
      <c r="K884" s="50" t="str">
        <f t="shared" si="41"/>
        <v>Northeast, Midwest</v>
      </c>
      <c r="L884" s="49" t="str">
        <f>INDEX('State '!$A$1:$C$62,MATCH($I884,'State '!$B:$B,0),3)</f>
        <v>Northeast</v>
      </c>
      <c r="M884" s="49" t="str">
        <f>INDEX('State '!$A$1:$C$62,MATCH($J884,'State '!$B:$B,0),3)</f>
        <v>Midwest</v>
      </c>
      <c r="N884" s="49"/>
      <c r="O884" s="78">
        <v>1400</v>
      </c>
      <c r="P884" s="78">
        <v>160</v>
      </c>
      <c r="Q884" s="78">
        <v>1530</v>
      </c>
      <c r="R884" s="53">
        <v>36</v>
      </c>
      <c r="S884" s="49" t="s">
        <v>92</v>
      </c>
      <c r="T884" s="49" t="s">
        <v>93</v>
      </c>
      <c r="U884" s="49" t="s">
        <v>2765</v>
      </c>
      <c r="V884" s="49" t="s">
        <v>95</v>
      </c>
      <c r="W884" s="79" t="s">
        <v>2766</v>
      </c>
      <c r="X884" s="79"/>
      <c r="Y884" s="87" t="s">
        <v>2767</v>
      </c>
      <c r="Z884" s="25"/>
      <c r="AA884" s="25"/>
      <c r="AB884" s="25"/>
    </row>
    <row r="885" spans="1:28" ht="12.75" customHeight="1" x14ac:dyDescent="0.2">
      <c r="A885" s="49">
        <v>43182</v>
      </c>
      <c r="B885" s="46" t="s">
        <v>2768</v>
      </c>
      <c r="C885" s="46" t="s">
        <v>124</v>
      </c>
      <c r="D885" s="46" t="s">
        <v>161</v>
      </c>
      <c r="E885" s="59" t="s">
        <v>90</v>
      </c>
      <c r="F885" s="47">
        <v>43103</v>
      </c>
      <c r="G885" s="48">
        <v>2018</v>
      </c>
      <c r="H885" s="49" t="s">
        <v>1278</v>
      </c>
      <c r="I885" s="49" t="str">
        <f t="shared" si="40"/>
        <v>NJ</v>
      </c>
      <c r="J885" s="49" t="str">
        <f t="shared" si="42"/>
        <v>NJ</v>
      </c>
      <c r="K885" s="50" t="str">
        <f t="shared" si="41"/>
        <v>Northeast</v>
      </c>
      <c r="L885" s="49" t="str">
        <f>INDEX('State '!$A$1:$C$62,MATCH($I885,'State '!$B:$B,0),3)</f>
        <v>Northeast</v>
      </c>
      <c r="M885" s="49" t="str">
        <f>INDEX('State '!$A$1:$C$62,MATCH($J885,'State '!$B:$B,0),3)</f>
        <v>Northeast</v>
      </c>
      <c r="N885" s="49"/>
      <c r="O885" s="78">
        <v>31</v>
      </c>
      <c r="P885" s="78">
        <v>1</v>
      </c>
      <c r="Q885" s="78">
        <v>300</v>
      </c>
      <c r="R885" s="53">
        <v>24</v>
      </c>
      <c r="S885" s="49" t="s">
        <v>92</v>
      </c>
      <c r="T885" s="49" t="s">
        <v>93</v>
      </c>
      <c r="U885" s="49" t="s">
        <v>2769</v>
      </c>
      <c r="V885" s="49" t="s">
        <v>107</v>
      </c>
      <c r="W885" s="79"/>
      <c r="X885" s="79"/>
      <c r="Y885" s="79"/>
      <c r="Z885" s="25"/>
      <c r="AA885" s="25"/>
      <c r="AB885" s="25"/>
    </row>
    <row r="886" spans="1:28" ht="12.75" customHeight="1" x14ac:dyDescent="0.2">
      <c r="A886" s="49">
        <v>43131</v>
      </c>
      <c r="B886" s="55" t="s">
        <v>2770</v>
      </c>
      <c r="C886" s="55" t="s">
        <v>2771</v>
      </c>
      <c r="D886" s="55" t="s">
        <v>89</v>
      </c>
      <c r="E886" s="59" t="s">
        <v>90</v>
      </c>
      <c r="F886" s="60">
        <v>43151</v>
      </c>
      <c r="G886" s="85">
        <v>2018</v>
      </c>
      <c r="H886" s="49" t="s">
        <v>521</v>
      </c>
      <c r="I886" s="49" t="str">
        <f t="shared" si="40"/>
        <v>TX</v>
      </c>
      <c r="J886" s="49" t="str">
        <f t="shared" ref="J886:J917" si="43">RIGHT($H886,2)</f>
        <v>MX</v>
      </c>
      <c r="K886" s="50" t="str">
        <f t="shared" si="41"/>
        <v>South Central, Mexico</v>
      </c>
      <c r="L886" s="49" t="str">
        <f>INDEX('State '!$A$1:$C$62,MATCH($I886,'State '!$B:$B,0),3)</f>
        <v>South Central</v>
      </c>
      <c r="M886" s="49" t="str">
        <f>INDEX('State '!$A$1:$C$62,MATCH($J886,'State '!$B:$B,0),3)</f>
        <v>Mexico</v>
      </c>
      <c r="N886" s="49"/>
      <c r="O886" s="78"/>
      <c r="P886" s="53">
        <v>0.26</v>
      </c>
      <c r="Q886" s="53">
        <v>150</v>
      </c>
      <c r="R886" s="78">
        <v>24</v>
      </c>
      <c r="S886" s="83" t="s">
        <v>92</v>
      </c>
      <c r="T886" s="50" t="s">
        <v>93</v>
      </c>
      <c r="U886" s="57" t="s">
        <v>2772</v>
      </c>
      <c r="V886" s="50" t="s">
        <v>95</v>
      </c>
      <c r="W886" s="79" t="s">
        <v>2773</v>
      </c>
      <c r="X886" s="79"/>
      <c r="Y886" s="79"/>
      <c r="Z886" s="25"/>
      <c r="AA886" s="25"/>
      <c r="AB886" s="25"/>
    </row>
    <row r="887" spans="1:28" ht="12.75" customHeight="1" x14ac:dyDescent="0.2">
      <c r="A887" s="49">
        <v>43192</v>
      </c>
      <c r="B887" s="46" t="s">
        <v>2774</v>
      </c>
      <c r="C887" s="55" t="s">
        <v>2586</v>
      </c>
      <c r="D887" s="46" t="s">
        <v>89</v>
      </c>
      <c r="E887" s="46" t="s">
        <v>90</v>
      </c>
      <c r="F887" s="47">
        <v>43158</v>
      </c>
      <c r="G887" s="53">
        <v>2018</v>
      </c>
      <c r="H887" s="49" t="s">
        <v>893</v>
      </c>
      <c r="I887" s="49" t="str">
        <f t="shared" si="40"/>
        <v>SC</v>
      </c>
      <c r="J887" s="49" t="str">
        <f t="shared" si="43"/>
        <v>SC</v>
      </c>
      <c r="K887" s="50" t="str">
        <f t="shared" si="41"/>
        <v>Southeast</v>
      </c>
      <c r="L887" s="49" t="str">
        <f>INDEX('State '!$A$1:$C$62,MATCH($I887,'State '!$B:$B,0),3)</f>
        <v>Southeast</v>
      </c>
      <c r="M887" s="49" t="str">
        <f>INDEX('State '!$A$1:$C$62,MATCH($J887,'State '!$B:$B,0),3)</f>
        <v>Southeast</v>
      </c>
      <c r="N887" s="49"/>
      <c r="O887" s="78">
        <v>119</v>
      </c>
      <c r="P887" s="78">
        <v>55</v>
      </c>
      <c r="Q887" s="78">
        <v>80</v>
      </c>
      <c r="R887" s="53">
        <v>12</v>
      </c>
      <c r="S887" s="49" t="s">
        <v>92</v>
      </c>
      <c r="T887" s="49" t="s">
        <v>93</v>
      </c>
      <c r="U887" s="49" t="s">
        <v>2775</v>
      </c>
      <c r="V887" s="49" t="s">
        <v>107</v>
      </c>
      <c r="W887" s="79" t="s">
        <v>2776</v>
      </c>
      <c r="X887" s="79"/>
      <c r="Y887" s="79"/>
      <c r="Z887" s="25"/>
      <c r="AA887" s="25"/>
      <c r="AB887" s="25"/>
    </row>
    <row r="888" spans="1:28" ht="12.75" customHeight="1" x14ac:dyDescent="0.2">
      <c r="A888" s="49">
        <v>43423</v>
      </c>
      <c r="B888" s="46" t="s">
        <v>2777</v>
      </c>
      <c r="C888" s="46" t="s">
        <v>1585</v>
      </c>
      <c r="D888" s="46" t="s">
        <v>101</v>
      </c>
      <c r="E888" s="46" t="s">
        <v>90</v>
      </c>
      <c r="F888" s="47">
        <v>43159</v>
      </c>
      <c r="G888" s="53">
        <v>2018</v>
      </c>
      <c r="H888" s="49" t="s">
        <v>331</v>
      </c>
      <c r="I888" s="49" t="str">
        <f t="shared" si="40"/>
        <v>PA</v>
      </c>
      <c r="J888" s="49" t="str">
        <f t="shared" si="43"/>
        <v>PA</v>
      </c>
      <c r="K888" s="50" t="str">
        <f t="shared" si="41"/>
        <v>Northeast</v>
      </c>
      <c r="L888" s="49" t="str">
        <f>INDEX('State '!$A$1:$C$62,MATCH($I888,'State '!$B:$B,0),3)</f>
        <v>Northeast</v>
      </c>
      <c r="M888" s="49" t="str">
        <f>INDEX('State '!$A$1:$C$62,MATCH($J888,'State '!$B:$B,0),3)</f>
        <v>Northeast</v>
      </c>
      <c r="N888" s="49"/>
      <c r="O888" s="78">
        <v>1500</v>
      </c>
      <c r="P888" s="78">
        <v>120</v>
      </c>
      <c r="Q888" s="78">
        <v>440</v>
      </c>
      <c r="R888" s="53" t="s">
        <v>1378</v>
      </c>
      <c r="S888" s="49" t="s">
        <v>105</v>
      </c>
      <c r="T888" s="49"/>
      <c r="U888" s="49" t="s">
        <v>144</v>
      </c>
      <c r="V888" s="49" t="s">
        <v>107</v>
      </c>
      <c r="W888" s="79" t="s">
        <v>2778</v>
      </c>
      <c r="X888" s="79"/>
      <c r="Y888" s="79"/>
      <c r="Z888" s="25"/>
      <c r="AA888" s="25"/>
      <c r="AB888" s="25"/>
    </row>
    <row r="889" spans="1:28" ht="12.75" customHeight="1" x14ac:dyDescent="0.2">
      <c r="A889" s="45">
        <v>43194</v>
      </c>
      <c r="B889" s="46" t="s">
        <v>2779</v>
      </c>
      <c r="C889" s="55" t="s">
        <v>240</v>
      </c>
      <c r="D889" s="46" t="s">
        <v>383</v>
      </c>
      <c r="E889" s="46" t="s">
        <v>90</v>
      </c>
      <c r="F889" s="47">
        <v>43168</v>
      </c>
      <c r="G889" s="53">
        <v>2018</v>
      </c>
      <c r="H889" s="49" t="s">
        <v>2780</v>
      </c>
      <c r="I889" s="49" t="str">
        <f t="shared" si="40"/>
        <v>KY</v>
      </c>
      <c r="J889" s="49" t="str">
        <f t="shared" si="43"/>
        <v>LA</v>
      </c>
      <c r="K889" s="50" t="str">
        <f t="shared" si="41"/>
        <v>Midwest, South Central</v>
      </c>
      <c r="L889" s="49" t="str">
        <f>INDEX('State '!$A$1:$C$62,MATCH($I889,'State '!$B:$B,0),3)</f>
        <v>Midwest</v>
      </c>
      <c r="M889" s="49" t="str">
        <f>INDEX('State '!$A$1:$C$62,MATCH($J889,'State '!$B:$B,0),3)</f>
        <v>South Central</v>
      </c>
      <c r="N889" s="49"/>
      <c r="O889" s="78">
        <v>170</v>
      </c>
      <c r="P889" s="78">
        <v>2.4</v>
      </c>
      <c r="Q889" s="78">
        <v>900</v>
      </c>
      <c r="R889" s="53"/>
      <c r="S889" s="49" t="s">
        <v>92</v>
      </c>
      <c r="T889" s="49" t="s">
        <v>93</v>
      </c>
      <c r="U889" s="49" t="s">
        <v>2781</v>
      </c>
      <c r="V889" s="49" t="s">
        <v>95</v>
      </c>
      <c r="W889" s="79" t="s">
        <v>2782</v>
      </c>
      <c r="X889" s="79"/>
      <c r="Y889" s="87" t="s">
        <v>2783</v>
      </c>
      <c r="Z889" s="25"/>
      <c r="AA889" s="25"/>
      <c r="AB889" s="25"/>
    </row>
    <row r="890" spans="1:28" ht="12.75" customHeight="1" x14ac:dyDescent="0.2">
      <c r="A890" s="49">
        <v>43192</v>
      </c>
      <c r="B890" s="46" t="s">
        <v>2784</v>
      </c>
      <c r="C890" s="46" t="s">
        <v>277</v>
      </c>
      <c r="D890" s="46" t="s">
        <v>383</v>
      </c>
      <c r="E890" s="46" t="s">
        <v>90</v>
      </c>
      <c r="F890" s="47">
        <v>43172</v>
      </c>
      <c r="G890" s="48">
        <v>2018</v>
      </c>
      <c r="H890" s="49" t="s">
        <v>170</v>
      </c>
      <c r="I890" s="49" t="str">
        <f t="shared" si="40"/>
        <v>LA</v>
      </c>
      <c r="J890" s="49" t="str">
        <f t="shared" si="43"/>
        <v>LA</v>
      </c>
      <c r="K890" s="50" t="str">
        <f t="shared" si="41"/>
        <v>South Central</v>
      </c>
      <c r="L890" s="49" t="str">
        <f>INDEX('State '!$A$1:$C$62,MATCH($I890,'State '!$B:$B,0),3)</f>
        <v>South Central</v>
      </c>
      <c r="M890" s="49" t="str">
        <f>INDEX('State '!$A$1:$C$62,MATCH($J890,'State '!$B:$B,0),3)</f>
        <v>South Central</v>
      </c>
      <c r="N890" s="49"/>
      <c r="O890" s="78">
        <v>300</v>
      </c>
      <c r="P890" s="78">
        <v>34</v>
      </c>
      <c r="Q890" s="78">
        <v>800</v>
      </c>
      <c r="R890" s="53" t="s">
        <v>651</v>
      </c>
      <c r="S890" s="49" t="s">
        <v>92</v>
      </c>
      <c r="T890" s="49" t="s">
        <v>93</v>
      </c>
      <c r="U890" s="49" t="s">
        <v>2785</v>
      </c>
      <c r="V890" s="49" t="s">
        <v>107</v>
      </c>
      <c r="W890" s="79" t="s">
        <v>2786</v>
      </c>
      <c r="X890" s="79"/>
      <c r="Y890" s="79"/>
      <c r="Z890" s="25"/>
      <c r="AA890" s="25"/>
      <c r="AB890" s="25"/>
    </row>
    <row r="891" spans="1:28" ht="12.75" customHeight="1" x14ac:dyDescent="0.2">
      <c r="A891" s="49">
        <v>43182</v>
      </c>
      <c r="B891" s="55" t="s">
        <v>2787</v>
      </c>
      <c r="C891" s="46" t="s">
        <v>553</v>
      </c>
      <c r="D891" s="46" t="s">
        <v>89</v>
      </c>
      <c r="E891" s="59" t="s">
        <v>90</v>
      </c>
      <c r="F891" s="47">
        <v>43175</v>
      </c>
      <c r="G891" s="48">
        <v>2018</v>
      </c>
      <c r="H891" s="49" t="s">
        <v>1278</v>
      </c>
      <c r="I891" s="49" t="str">
        <f t="shared" si="40"/>
        <v>NJ</v>
      </c>
      <c r="J891" s="49" t="str">
        <f t="shared" si="43"/>
        <v>NJ</v>
      </c>
      <c r="K891" s="50" t="str">
        <f t="shared" si="41"/>
        <v>Northeast</v>
      </c>
      <c r="L891" s="49" t="str">
        <f>INDEX('State '!$A$1:$C$62,MATCH($I891,'State '!$B:$B,0),3)</f>
        <v>Northeast</v>
      </c>
      <c r="M891" s="49" t="str">
        <f>INDEX('State '!$A$1:$C$62,MATCH($J891,'State '!$B:$B,0),3)</f>
        <v>Northeast</v>
      </c>
      <c r="N891" s="49"/>
      <c r="O891" s="78">
        <v>116</v>
      </c>
      <c r="P891" s="78"/>
      <c r="Q891" s="78">
        <v>120</v>
      </c>
      <c r="R891" s="53"/>
      <c r="S891" s="49" t="s">
        <v>92</v>
      </c>
      <c r="T891" s="49" t="s">
        <v>93</v>
      </c>
      <c r="U891" s="49" t="s">
        <v>2718</v>
      </c>
      <c r="V891" s="49" t="s">
        <v>107</v>
      </c>
      <c r="W891" s="82"/>
      <c r="X891" s="79"/>
      <c r="Y891" s="79"/>
      <c r="Z891" s="25"/>
      <c r="AA891" s="25"/>
      <c r="AB891" s="25"/>
    </row>
    <row r="892" spans="1:28" ht="12.75" customHeight="1" x14ac:dyDescent="0.2">
      <c r="A892" s="49">
        <v>43423</v>
      </c>
      <c r="B892" s="55" t="s">
        <v>2788</v>
      </c>
      <c r="C892" s="55" t="s">
        <v>2789</v>
      </c>
      <c r="D892" s="55" t="s">
        <v>101</v>
      </c>
      <c r="E892" s="59" t="s">
        <v>90</v>
      </c>
      <c r="F892" s="60">
        <v>43191</v>
      </c>
      <c r="G892" s="61">
        <v>2018</v>
      </c>
      <c r="H892" s="49" t="s">
        <v>121</v>
      </c>
      <c r="I892" s="49" t="str">
        <f t="shared" si="40"/>
        <v>TX</v>
      </c>
      <c r="J892" s="49" t="str">
        <f t="shared" si="43"/>
        <v>TX</v>
      </c>
      <c r="K892" s="50" t="str">
        <f t="shared" si="41"/>
        <v>South Central</v>
      </c>
      <c r="L892" s="49" t="str">
        <f>INDEX('State '!$A$1:$C$62,MATCH($I892,'State '!$B:$B,0),3)</f>
        <v>South Central</v>
      </c>
      <c r="M892" s="49" t="str">
        <f>INDEX('State '!$A$1:$C$62,MATCH($J892,'State '!$B:$B,0),3)</f>
        <v>South Central</v>
      </c>
      <c r="N892" s="49"/>
      <c r="O892" s="78"/>
      <c r="P892" s="53">
        <v>75</v>
      </c>
      <c r="Q892" s="62">
        <v>1250</v>
      </c>
      <c r="R892" s="78">
        <v>36</v>
      </c>
      <c r="S892" s="83" t="s">
        <v>105</v>
      </c>
      <c r="T892" s="50" t="s">
        <v>786</v>
      </c>
      <c r="U892" s="57" t="s">
        <v>144</v>
      </c>
      <c r="V892" s="49" t="s">
        <v>107</v>
      </c>
      <c r="W892" s="79" t="s">
        <v>2790</v>
      </c>
      <c r="X892" s="79"/>
      <c r="Y892" s="87" t="s">
        <v>2791</v>
      </c>
      <c r="Z892" s="25"/>
      <c r="AA892" s="25"/>
      <c r="AB892" s="25"/>
    </row>
    <row r="893" spans="1:28" ht="12.75" customHeight="1" x14ac:dyDescent="0.2">
      <c r="A893" s="45">
        <v>43314</v>
      </c>
      <c r="B893" s="46" t="s">
        <v>2792</v>
      </c>
      <c r="C893" s="55" t="s">
        <v>950</v>
      </c>
      <c r="D893" s="46" t="s">
        <v>161</v>
      </c>
      <c r="E893" s="59" t="s">
        <v>90</v>
      </c>
      <c r="F893" s="47">
        <v>43191</v>
      </c>
      <c r="G893" s="48">
        <v>2018</v>
      </c>
      <c r="H893" s="49" t="s">
        <v>121</v>
      </c>
      <c r="I893" s="49" t="str">
        <f t="shared" si="40"/>
        <v>TX</v>
      </c>
      <c r="J893" s="49" t="str">
        <f t="shared" si="43"/>
        <v>TX</v>
      </c>
      <c r="K893" s="50" t="str">
        <f t="shared" si="41"/>
        <v>South Central</v>
      </c>
      <c r="L893" s="49" t="str">
        <f>INDEX('State '!$A$1:$C$62,MATCH($I893,'State '!$B:$B,0),3)</f>
        <v>South Central</v>
      </c>
      <c r="M893" s="49" t="str">
        <f>INDEX('State '!$A$1:$C$62,MATCH($J893,'State '!$B:$B,0),3)</f>
        <v>South Central</v>
      </c>
      <c r="N893" s="49"/>
      <c r="O893" s="78">
        <v>545</v>
      </c>
      <c r="P893" s="78">
        <v>65</v>
      </c>
      <c r="Q893" s="78">
        <v>1400</v>
      </c>
      <c r="R893" s="53" t="s">
        <v>417</v>
      </c>
      <c r="S893" s="49" t="s">
        <v>92</v>
      </c>
      <c r="T893" s="49" t="s">
        <v>786</v>
      </c>
      <c r="U893" s="49" t="s">
        <v>2793</v>
      </c>
      <c r="V893" s="49" t="s">
        <v>107</v>
      </c>
      <c r="W893" s="79" t="s">
        <v>2794</v>
      </c>
      <c r="X893" s="79"/>
      <c r="Y893" s="79"/>
      <c r="Z893" s="25"/>
      <c r="AA893" s="25"/>
      <c r="AB893" s="25"/>
    </row>
    <row r="894" spans="1:28" ht="12.75" customHeight="1" x14ac:dyDescent="0.2">
      <c r="A894" s="49">
        <v>43423</v>
      </c>
      <c r="B894" s="46" t="s">
        <v>2795</v>
      </c>
      <c r="C894" s="46" t="s">
        <v>1585</v>
      </c>
      <c r="D894" s="46" t="s">
        <v>101</v>
      </c>
      <c r="E894" s="46" t="s">
        <v>90</v>
      </c>
      <c r="F894" s="47">
        <v>43221</v>
      </c>
      <c r="G894" s="53">
        <v>2018</v>
      </c>
      <c r="H894" s="49" t="s">
        <v>121</v>
      </c>
      <c r="I894" s="49" t="str">
        <f t="shared" si="40"/>
        <v>TX</v>
      </c>
      <c r="J894" s="49" t="str">
        <f t="shared" si="43"/>
        <v>TX</v>
      </c>
      <c r="K894" s="50" t="str">
        <f t="shared" si="41"/>
        <v>South Central</v>
      </c>
      <c r="L894" s="49" t="str">
        <f>INDEX('State '!$A$1:$C$62,MATCH($I894,'State '!$B:$B,0),3)</f>
        <v>South Central</v>
      </c>
      <c r="M894" s="49" t="str">
        <f>INDEX('State '!$A$1:$C$62,MATCH($J894,'State '!$B:$B,0),3)</f>
        <v>South Central</v>
      </c>
      <c r="N894" s="49"/>
      <c r="O894" s="78"/>
      <c r="P894" s="78">
        <v>80</v>
      </c>
      <c r="Q894" s="78">
        <v>1400</v>
      </c>
      <c r="R894" s="53" t="s">
        <v>397</v>
      </c>
      <c r="S894" s="49" t="s">
        <v>105</v>
      </c>
      <c r="T894" s="49" t="s">
        <v>122</v>
      </c>
      <c r="U894" s="49"/>
      <c r="V894" s="49" t="s">
        <v>107</v>
      </c>
      <c r="W894" s="79" t="s">
        <v>2796</v>
      </c>
      <c r="X894" s="79"/>
      <c r="Y894" s="87" t="s">
        <v>2797</v>
      </c>
      <c r="Z894" s="25"/>
      <c r="AA894" s="25"/>
      <c r="AB894" s="25"/>
    </row>
    <row r="895" spans="1:28" ht="12.75" customHeight="1" x14ac:dyDescent="0.2">
      <c r="A895" s="49">
        <v>43468</v>
      </c>
      <c r="B895" s="55" t="s">
        <v>2798</v>
      </c>
      <c r="C895" s="46" t="s">
        <v>783</v>
      </c>
      <c r="D895" s="55" t="s">
        <v>89</v>
      </c>
      <c r="E895" s="59" t="s">
        <v>90</v>
      </c>
      <c r="F895" s="47">
        <v>43229</v>
      </c>
      <c r="G895" s="48">
        <v>2018</v>
      </c>
      <c r="H895" s="49" t="s">
        <v>225</v>
      </c>
      <c r="I895" s="49" t="str">
        <f t="shared" si="40"/>
        <v>CO</v>
      </c>
      <c r="J895" s="49" t="str">
        <f t="shared" si="43"/>
        <v>CO</v>
      </c>
      <c r="K895" s="50" t="str">
        <f t="shared" si="41"/>
        <v>Mountain</v>
      </c>
      <c r="L895" s="49" t="str">
        <f>INDEX('State '!$A$1:$C$62,MATCH($I895,'State '!$B:$B,0),3)</f>
        <v>Mountain</v>
      </c>
      <c r="M895" s="49" t="str">
        <f>INDEX('State '!$A$1:$C$62,MATCH($J895,'State '!$B:$B,0),3)</f>
        <v>Mountain</v>
      </c>
      <c r="N895" s="49"/>
      <c r="O895" s="78">
        <v>14.5</v>
      </c>
      <c r="P895" s="78"/>
      <c r="Q895" s="53">
        <v>230</v>
      </c>
      <c r="R895" s="53"/>
      <c r="S895" s="49" t="s">
        <v>92</v>
      </c>
      <c r="T895" s="49" t="s">
        <v>93</v>
      </c>
      <c r="U895" s="49" t="s">
        <v>2799</v>
      </c>
      <c r="V895" s="49" t="s">
        <v>107</v>
      </c>
      <c r="W895" s="79" t="s">
        <v>2800</v>
      </c>
      <c r="X895" s="79"/>
      <c r="Y895" s="79"/>
      <c r="Z895" s="25"/>
      <c r="AA895" s="25"/>
      <c r="AB895" s="25"/>
    </row>
    <row r="896" spans="1:28" ht="12.75" customHeight="1" x14ac:dyDescent="0.2">
      <c r="A896" s="49">
        <v>43244</v>
      </c>
      <c r="B896" s="46" t="s">
        <v>2801</v>
      </c>
      <c r="C896" s="46" t="s">
        <v>727</v>
      </c>
      <c r="D896" s="46" t="s">
        <v>101</v>
      </c>
      <c r="E896" s="46" t="s">
        <v>90</v>
      </c>
      <c r="F896" s="47">
        <v>43243</v>
      </c>
      <c r="G896" s="48">
        <v>2018</v>
      </c>
      <c r="H896" s="49" t="s">
        <v>121</v>
      </c>
      <c r="I896" s="49" t="str">
        <f t="shared" si="40"/>
        <v>TX</v>
      </c>
      <c r="J896" s="49" t="str">
        <f t="shared" si="43"/>
        <v>TX</v>
      </c>
      <c r="K896" s="50" t="str">
        <f t="shared" si="41"/>
        <v>South Central</v>
      </c>
      <c r="L896" s="49" t="str">
        <f>INDEX('State '!$A$1:$C$62,MATCH($I896,'State '!$B:$B,0),3)</f>
        <v>South Central</v>
      </c>
      <c r="M896" s="49" t="str">
        <f>INDEX('State '!$A$1:$C$62,MATCH($J896,'State '!$B:$B,0),3)</f>
        <v>South Central</v>
      </c>
      <c r="N896" s="49"/>
      <c r="O896" s="78">
        <v>500</v>
      </c>
      <c r="P896" s="78">
        <v>23</v>
      </c>
      <c r="Q896" s="78">
        <v>2250</v>
      </c>
      <c r="R896" s="53">
        <v>48</v>
      </c>
      <c r="S896" s="49" t="s">
        <v>92</v>
      </c>
      <c r="T896" s="49" t="s">
        <v>93</v>
      </c>
      <c r="U896" s="49" t="s">
        <v>2802</v>
      </c>
      <c r="V896" s="49" t="s">
        <v>107</v>
      </c>
      <c r="W896" s="79" t="s">
        <v>2803</v>
      </c>
      <c r="X896" s="79"/>
      <c r="Y896" s="79"/>
      <c r="Z896" s="25"/>
      <c r="AA896" s="25"/>
      <c r="AB896" s="25"/>
    </row>
    <row r="897" spans="1:28" ht="12.75" customHeight="1" x14ac:dyDescent="0.2">
      <c r="A897" s="49">
        <v>43103</v>
      </c>
      <c r="B897" s="46" t="s">
        <v>2804</v>
      </c>
      <c r="C897" s="46" t="s">
        <v>871</v>
      </c>
      <c r="D897" s="46" t="s">
        <v>89</v>
      </c>
      <c r="E897" s="46" t="s">
        <v>90</v>
      </c>
      <c r="F897" s="47">
        <v>43243</v>
      </c>
      <c r="G897" s="53">
        <v>2018</v>
      </c>
      <c r="H897" s="49" t="s">
        <v>872</v>
      </c>
      <c r="I897" s="49" t="str">
        <f t="shared" si="40"/>
        <v>WY</v>
      </c>
      <c r="J897" s="49" t="str">
        <f t="shared" si="43"/>
        <v>CO</v>
      </c>
      <c r="K897" s="50" t="str">
        <f t="shared" si="41"/>
        <v>Mountain</v>
      </c>
      <c r="L897" s="49" t="str">
        <f>INDEX('State '!$A$1:$C$62,MATCH($I897,'State '!$B:$B,0),3)</f>
        <v>Mountain</v>
      </c>
      <c r="M897" s="49" t="str">
        <f>INDEX('State '!$A$1:$C$62,MATCH($J897,'State '!$B:$B,0),3)</f>
        <v>Mountain</v>
      </c>
      <c r="N897" s="49"/>
      <c r="O897" s="78">
        <v>2.169</v>
      </c>
      <c r="P897" s="78"/>
      <c r="Q897" s="78">
        <v>222</v>
      </c>
      <c r="R897" s="53"/>
      <c r="S897" s="49" t="s">
        <v>92</v>
      </c>
      <c r="T897" s="49" t="s">
        <v>93</v>
      </c>
      <c r="U897" s="49" t="s">
        <v>2805</v>
      </c>
      <c r="V897" s="49" t="s">
        <v>95</v>
      </c>
      <c r="W897" s="79" t="s">
        <v>2806</v>
      </c>
      <c r="X897" s="79"/>
      <c r="Y897" s="79"/>
      <c r="Z897" s="25"/>
      <c r="AA897" s="25"/>
      <c r="AB897" s="25"/>
    </row>
    <row r="898" spans="1:28" ht="12.75" customHeight="1" x14ac:dyDescent="0.2">
      <c r="A898" s="49">
        <v>43291</v>
      </c>
      <c r="B898" s="46" t="s">
        <v>2807</v>
      </c>
      <c r="C898" s="46" t="s">
        <v>2745</v>
      </c>
      <c r="D898" s="46" t="s">
        <v>101</v>
      </c>
      <c r="E898" s="46" t="s">
        <v>90</v>
      </c>
      <c r="F898" s="47">
        <v>43250</v>
      </c>
      <c r="G898" s="53">
        <v>2018</v>
      </c>
      <c r="H898" s="49" t="s">
        <v>521</v>
      </c>
      <c r="I898" s="49" t="str">
        <f t="shared" si="40"/>
        <v>TX</v>
      </c>
      <c r="J898" s="49" t="str">
        <f t="shared" si="43"/>
        <v>MX</v>
      </c>
      <c r="K898" s="50" t="str">
        <f t="shared" si="41"/>
        <v>South Central, Mexico</v>
      </c>
      <c r="L898" s="49" t="str">
        <f>INDEX('State '!$A$1:$C$62,MATCH($I898,'State '!$B:$B,0),3)</f>
        <v>South Central</v>
      </c>
      <c r="M898" s="49" t="str">
        <f>INDEX('State '!$A$1:$C$62,MATCH($J898,'State '!$B:$B,0),3)</f>
        <v>Mexico</v>
      </c>
      <c r="N898" s="49"/>
      <c r="O898" s="78">
        <v>13.8</v>
      </c>
      <c r="P898" s="78">
        <v>1</v>
      </c>
      <c r="Q898" s="78">
        <v>1120</v>
      </c>
      <c r="R898" s="53">
        <v>36</v>
      </c>
      <c r="S898" s="49" t="s">
        <v>92</v>
      </c>
      <c r="T898" s="49" t="s">
        <v>93</v>
      </c>
      <c r="U898" s="49" t="s">
        <v>2808</v>
      </c>
      <c r="V898" s="49" t="s">
        <v>95</v>
      </c>
      <c r="W898" s="79" t="s">
        <v>2809</v>
      </c>
      <c r="X898" s="79"/>
      <c r="Y898" s="79"/>
      <c r="Z898" s="25"/>
      <c r="AA898" s="25"/>
      <c r="AB898" s="25"/>
    </row>
    <row r="899" spans="1:28" ht="12.75" customHeight="1" x14ac:dyDescent="0.2">
      <c r="A899" s="49">
        <v>43377</v>
      </c>
      <c r="B899" s="55" t="s">
        <v>2810</v>
      </c>
      <c r="C899" s="55" t="s">
        <v>553</v>
      </c>
      <c r="D899" s="55" t="s">
        <v>383</v>
      </c>
      <c r="E899" s="59" t="s">
        <v>90</v>
      </c>
      <c r="F899" s="60">
        <v>43252</v>
      </c>
      <c r="G899" s="85">
        <v>2018</v>
      </c>
      <c r="H899" s="49" t="s">
        <v>2760</v>
      </c>
      <c r="I899" s="49" t="str">
        <f t="shared" ref="I899:I962" si="44">LEFT($H899,2)</f>
        <v>PA</v>
      </c>
      <c r="J899" s="49" t="str">
        <f t="shared" si="43"/>
        <v>AL</v>
      </c>
      <c r="K899" s="50" t="str">
        <f t="shared" ref="K899:K962" si="45">IF($L899=$M899,L899,CONCATENATE($L899,", ",IF(ISBLANK(N899),"",CONCATENATE(N899,", ")),$M899))</f>
        <v>Northeast, Southeast, South Central</v>
      </c>
      <c r="L899" s="49" t="str">
        <f>INDEX('State '!$A$1:$C$62,MATCH($I899,'State '!$B:$B,0),3)</f>
        <v>Northeast</v>
      </c>
      <c r="M899" s="49" t="str">
        <f>INDEX('State '!$A$1:$C$62,MATCH($J899,'State '!$B:$B,0),3)</f>
        <v>South Central</v>
      </c>
      <c r="N899" s="49" t="s">
        <v>824</v>
      </c>
      <c r="O899" s="78">
        <v>2600</v>
      </c>
      <c r="P899" s="53"/>
      <c r="Q899" s="53">
        <v>450</v>
      </c>
      <c r="R899" s="78"/>
      <c r="S899" s="83" t="s">
        <v>92</v>
      </c>
      <c r="T899" s="50" t="s">
        <v>93</v>
      </c>
      <c r="U899" s="57" t="s">
        <v>2761</v>
      </c>
      <c r="V899" s="49" t="s">
        <v>95</v>
      </c>
      <c r="W899" s="79" t="s">
        <v>2811</v>
      </c>
      <c r="X899" s="79"/>
      <c r="Y899" s="87" t="s">
        <v>2812</v>
      </c>
      <c r="Z899" s="25"/>
      <c r="AA899" s="25"/>
      <c r="AB899" s="25"/>
    </row>
    <row r="900" spans="1:28" ht="12.75" customHeight="1" x14ac:dyDescent="0.2">
      <c r="A900" s="49">
        <v>43314</v>
      </c>
      <c r="B900" s="46" t="s">
        <v>2813</v>
      </c>
      <c r="C900" s="55" t="s">
        <v>240</v>
      </c>
      <c r="D900" s="46" t="s">
        <v>89</v>
      </c>
      <c r="E900" s="46" t="s">
        <v>90</v>
      </c>
      <c r="F900" s="47">
        <v>43252</v>
      </c>
      <c r="G900" s="48">
        <v>2018</v>
      </c>
      <c r="H900" s="49" t="s">
        <v>2814</v>
      </c>
      <c r="I900" s="49" t="str">
        <f t="shared" si="44"/>
        <v>WV</v>
      </c>
      <c r="J900" s="49" t="str">
        <f t="shared" si="43"/>
        <v>LA</v>
      </c>
      <c r="K900" s="50" t="str">
        <f t="shared" si="45"/>
        <v>Northeast, Midwest, South Central</v>
      </c>
      <c r="L900" s="49" t="str">
        <f>INDEX('State '!$A$1:$C$62,MATCH($I900,'State '!$B:$B,0),3)</f>
        <v>Northeast</v>
      </c>
      <c r="M900" s="49" t="str">
        <f>INDEX('State '!$A$1:$C$62,MATCH($J900,'State '!$B:$B,0),3)</f>
        <v>South Central</v>
      </c>
      <c r="N900" s="49" t="s">
        <v>703</v>
      </c>
      <c r="O900" s="78">
        <v>407</v>
      </c>
      <c r="P900" s="78"/>
      <c r="Q900" s="78">
        <v>200</v>
      </c>
      <c r="R900" s="53"/>
      <c r="S900" s="49" t="s">
        <v>92</v>
      </c>
      <c r="T900" s="49" t="s">
        <v>93</v>
      </c>
      <c r="U900" s="49" t="s">
        <v>2815</v>
      </c>
      <c r="V900" s="49" t="s">
        <v>95</v>
      </c>
      <c r="W900" s="79" t="s">
        <v>2816</v>
      </c>
      <c r="X900" s="79"/>
      <c r="Y900" s="87" t="s">
        <v>2817</v>
      </c>
      <c r="Z900" s="25"/>
      <c r="AA900" s="25"/>
      <c r="AB900" s="25"/>
    </row>
    <row r="901" spans="1:28" ht="12.75" customHeight="1" x14ac:dyDescent="0.2">
      <c r="A901" s="49">
        <v>43252</v>
      </c>
      <c r="B901" s="46" t="s">
        <v>2818</v>
      </c>
      <c r="C901" s="46" t="s">
        <v>2714</v>
      </c>
      <c r="D901" s="46" t="s">
        <v>101</v>
      </c>
      <c r="E901" s="46" t="s">
        <v>90</v>
      </c>
      <c r="F901" s="47">
        <v>43252</v>
      </c>
      <c r="G901" s="53">
        <v>2018</v>
      </c>
      <c r="H901" s="49" t="s">
        <v>2715</v>
      </c>
      <c r="I901" s="49" t="str">
        <f t="shared" si="44"/>
        <v>PA</v>
      </c>
      <c r="J901" s="49" t="str">
        <f t="shared" si="43"/>
        <v>MI</v>
      </c>
      <c r="K901" s="50" t="str">
        <f t="shared" si="45"/>
        <v>Northeast, Midwest</v>
      </c>
      <c r="L901" s="49" t="str">
        <f>INDEX('State '!$A$1:$C$62,MATCH($I901,'State '!$B:$B,0),3)</f>
        <v>Northeast</v>
      </c>
      <c r="M901" s="49" t="str">
        <f>INDEX('State '!$A$1:$C$62,MATCH($J901,'State '!$B:$B,0),3)</f>
        <v>Midwest</v>
      </c>
      <c r="N901" s="49"/>
      <c r="O901" s="78">
        <v>1220</v>
      </c>
      <c r="P901" s="78"/>
      <c r="Q901" s="78">
        <v>1550</v>
      </c>
      <c r="R901" s="53"/>
      <c r="S901" s="49" t="s">
        <v>92</v>
      </c>
      <c r="T901" s="49" t="s">
        <v>93</v>
      </c>
      <c r="U901" s="49" t="s">
        <v>2716</v>
      </c>
      <c r="V901" s="49" t="s">
        <v>95</v>
      </c>
      <c r="W901" s="79"/>
      <c r="X901" s="79"/>
      <c r="Y901" s="79"/>
      <c r="Z901" s="25"/>
      <c r="AA901" s="25"/>
      <c r="AB901" s="25"/>
    </row>
    <row r="902" spans="1:28" ht="12.75" customHeight="1" x14ac:dyDescent="0.2">
      <c r="A902" s="49">
        <v>43423</v>
      </c>
      <c r="B902" s="46" t="s">
        <v>2819</v>
      </c>
      <c r="C902" s="46" t="s">
        <v>204</v>
      </c>
      <c r="D902" s="46" t="s">
        <v>161</v>
      </c>
      <c r="E902" s="46" t="s">
        <v>90</v>
      </c>
      <c r="F902" s="47">
        <v>43260</v>
      </c>
      <c r="G902" s="53">
        <v>2018</v>
      </c>
      <c r="H902" s="49" t="s">
        <v>205</v>
      </c>
      <c r="I902" s="49" t="str">
        <f t="shared" si="44"/>
        <v>OK</v>
      </c>
      <c r="J902" s="49" t="str">
        <f t="shared" si="43"/>
        <v>OK</v>
      </c>
      <c r="K902" s="50" t="str">
        <f t="shared" si="45"/>
        <v>South Central</v>
      </c>
      <c r="L902" s="49" t="str">
        <f>INDEX('State '!$A$1:$C$62,MATCH($I902,'State '!$B:$B,0),3)</f>
        <v>South Central</v>
      </c>
      <c r="M902" s="49" t="str">
        <f>INDEX('State '!$A$1:$C$62,MATCH($J902,'State '!$B:$B,0),3)</f>
        <v>South Central</v>
      </c>
      <c r="N902" s="49"/>
      <c r="O902" s="78"/>
      <c r="P902" s="78">
        <v>4.7</v>
      </c>
      <c r="Q902" s="78">
        <v>150</v>
      </c>
      <c r="R902" s="53">
        <v>12</v>
      </c>
      <c r="S902" s="49" t="s">
        <v>105</v>
      </c>
      <c r="T902" s="49" t="s">
        <v>93</v>
      </c>
      <c r="U902" s="49" t="s">
        <v>2820</v>
      </c>
      <c r="V902" s="49" t="s">
        <v>107</v>
      </c>
      <c r="W902" s="79"/>
      <c r="X902" s="82"/>
      <c r="Y902" s="59"/>
      <c r="Z902" s="25"/>
      <c r="AA902" s="25"/>
      <c r="AB902" s="25"/>
    </row>
    <row r="903" spans="1:28" ht="12.75" customHeight="1" x14ac:dyDescent="0.2">
      <c r="A903" s="49">
        <v>43291</v>
      </c>
      <c r="B903" s="46" t="s">
        <v>2821</v>
      </c>
      <c r="C903" s="55" t="s">
        <v>240</v>
      </c>
      <c r="D903" s="46" t="s">
        <v>89</v>
      </c>
      <c r="E903" s="46" t="s">
        <v>90</v>
      </c>
      <c r="F903" s="47">
        <v>43286</v>
      </c>
      <c r="G903" s="53">
        <v>2018</v>
      </c>
      <c r="H903" s="49" t="s">
        <v>521</v>
      </c>
      <c r="I903" s="49" t="str">
        <f t="shared" si="44"/>
        <v>TX</v>
      </c>
      <c r="J903" s="49" t="str">
        <f t="shared" si="43"/>
        <v>MX</v>
      </c>
      <c r="K903" s="50" t="str">
        <f t="shared" si="45"/>
        <v>South Central, Mexico</v>
      </c>
      <c r="L903" s="49" t="str">
        <f>INDEX('State '!$A$1:$C$62,MATCH($I903,'State '!$B:$B,0),3)</f>
        <v>South Central</v>
      </c>
      <c r="M903" s="49" t="str">
        <f>INDEX('State '!$A$1:$C$62,MATCH($J903,'State '!$B:$B,0),3)</f>
        <v>Mexico</v>
      </c>
      <c r="N903" s="49"/>
      <c r="O903" s="78"/>
      <c r="P903" s="78">
        <f>486/5280</f>
        <v>9.2045454545454541E-2</v>
      </c>
      <c r="Q903" s="78">
        <v>383</v>
      </c>
      <c r="R903" s="53">
        <v>24</v>
      </c>
      <c r="S903" s="49" t="s">
        <v>92</v>
      </c>
      <c r="T903" s="50" t="s">
        <v>93</v>
      </c>
      <c r="U903" s="49" t="s">
        <v>2822</v>
      </c>
      <c r="V903" s="49" t="s">
        <v>95</v>
      </c>
      <c r="W903" s="79" t="s">
        <v>2823</v>
      </c>
      <c r="X903" s="79"/>
      <c r="Y903" s="79"/>
      <c r="Z903" s="25"/>
      <c r="AA903" s="25"/>
      <c r="AB903" s="25"/>
    </row>
    <row r="904" spans="1:28" ht="12.75" customHeight="1" x14ac:dyDescent="0.2">
      <c r="A904" s="49">
        <v>43291</v>
      </c>
      <c r="B904" s="46" t="s">
        <v>2824</v>
      </c>
      <c r="C904" s="46" t="s">
        <v>2085</v>
      </c>
      <c r="D904" s="46" t="s">
        <v>161</v>
      </c>
      <c r="E904" s="46" t="s">
        <v>90</v>
      </c>
      <c r="F904" s="47">
        <v>43290</v>
      </c>
      <c r="G904" s="48">
        <v>2018</v>
      </c>
      <c r="H904" s="49" t="s">
        <v>713</v>
      </c>
      <c r="I904" s="49" t="str">
        <f t="shared" si="44"/>
        <v>NY</v>
      </c>
      <c r="J904" s="49" t="str">
        <f t="shared" si="43"/>
        <v>NY</v>
      </c>
      <c r="K904" s="50" t="str">
        <f t="shared" si="45"/>
        <v>Northeast</v>
      </c>
      <c r="L904" s="49" t="str">
        <f>INDEX('State '!$A$1:$C$62,MATCH($I904,'State '!$B:$B,0),3)</f>
        <v>Northeast</v>
      </c>
      <c r="M904" s="49" t="str">
        <f>INDEX('State '!$A$1:$C$62,MATCH($J904,'State '!$B:$B,0),3)</f>
        <v>Northeast</v>
      </c>
      <c r="N904" s="49"/>
      <c r="O904" s="78">
        <v>40</v>
      </c>
      <c r="P904" s="78">
        <v>8</v>
      </c>
      <c r="Q904" s="78">
        <v>130</v>
      </c>
      <c r="R904" s="53">
        <v>16</v>
      </c>
      <c r="S904" s="49" t="s">
        <v>92</v>
      </c>
      <c r="T904" s="49" t="s">
        <v>93</v>
      </c>
      <c r="U904" s="49" t="s">
        <v>2825</v>
      </c>
      <c r="V904" s="49" t="s">
        <v>107</v>
      </c>
      <c r="W904" s="79" t="s">
        <v>2826</v>
      </c>
      <c r="X904" s="79" t="s">
        <v>165</v>
      </c>
      <c r="Y904" s="87" t="s">
        <v>2827</v>
      </c>
      <c r="Z904" s="25"/>
      <c r="AA904" s="25"/>
      <c r="AB904" s="25"/>
    </row>
    <row r="905" spans="1:28" ht="12.75" customHeight="1" x14ac:dyDescent="0.2">
      <c r="A905" s="45">
        <v>43314</v>
      </c>
      <c r="B905" s="55" t="s">
        <v>2828</v>
      </c>
      <c r="C905" s="55" t="s">
        <v>2829</v>
      </c>
      <c r="D905" s="55" t="s">
        <v>101</v>
      </c>
      <c r="E905" s="46" t="s">
        <v>90</v>
      </c>
      <c r="F905" s="60">
        <v>43313</v>
      </c>
      <c r="G905" s="73">
        <v>2018</v>
      </c>
      <c r="H905" s="49" t="s">
        <v>1688</v>
      </c>
      <c r="I905" s="49" t="str">
        <f t="shared" si="44"/>
        <v>OK</v>
      </c>
      <c r="J905" s="49" t="str">
        <f t="shared" si="43"/>
        <v>TX</v>
      </c>
      <c r="K905" s="50" t="str">
        <f t="shared" si="45"/>
        <v>South Central</v>
      </c>
      <c r="L905" s="49" t="str">
        <f>INDEX('State '!$A$1:$C$62,MATCH($I905,'State '!$B:$B,0),3)</f>
        <v>South Central</v>
      </c>
      <c r="M905" s="49" t="str">
        <f>INDEX('State '!$A$1:$C$62,MATCH($J905,'State '!$B:$B,0),3)</f>
        <v>South Central</v>
      </c>
      <c r="N905" s="49"/>
      <c r="O905" s="78"/>
      <c r="P905" s="53"/>
      <c r="Q905" s="53">
        <v>400</v>
      </c>
      <c r="R905" s="78"/>
      <c r="S905" s="83" t="s">
        <v>92</v>
      </c>
      <c r="T905" s="50"/>
      <c r="U905" s="57"/>
      <c r="V905" s="49" t="s">
        <v>95</v>
      </c>
      <c r="W905" s="79" t="s">
        <v>2830</v>
      </c>
      <c r="X905" s="79"/>
      <c r="Y905" s="79"/>
      <c r="Z905" s="25"/>
      <c r="AA905" s="25"/>
      <c r="AB905" s="25"/>
    </row>
    <row r="906" spans="1:28" ht="12.75" customHeight="1" x14ac:dyDescent="0.2">
      <c r="A906" s="49">
        <v>43684</v>
      </c>
      <c r="B906" s="46" t="s">
        <v>2831</v>
      </c>
      <c r="C906" s="46" t="s">
        <v>2832</v>
      </c>
      <c r="D906" s="46" t="s">
        <v>161</v>
      </c>
      <c r="E906" s="46" t="s">
        <v>90</v>
      </c>
      <c r="F906" s="47">
        <v>43342</v>
      </c>
      <c r="G906" s="53">
        <v>2018</v>
      </c>
      <c r="H906" s="49" t="s">
        <v>734</v>
      </c>
      <c r="I906" s="49" t="str">
        <f t="shared" si="44"/>
        <v>FL</v>
      </c>
      <c r="J906" s="49" t="str">
        <f t="shared" si="43"/>
        <v>FL</v>
      </c>
      <c r="K906" s="50" t="str">
        <f t="shared" si="45"/>
        <v>Southeast</v>
      </c>
      <c r="L906" s="49" t="str">
        <f>INDEX('State '!$A$1:$C$62,MATCH($I906,'State '!$B:$B,0),3)</f>
        <v>Southeast</v>
      </c>
      <c r="M906" s="49" t="str">
        <f>INDEX('State '!$A$1:$C$62,MATCH($J906,'State '!$B:$B,0),3)</f>
        <v>Southeast</v>
      </c>
      <c r="N906" s="49"/>
      <c r="O906" s="78">
        <v>30.1</v>
      </c>
      <c r="P906" s="78">
        <v>5.2</v>
      </c>
      <c r="Q906" s="62">
        <v>400</v>
      </c>
      <c r="R906" s="53">
        <v>20</v>
      </c>
      <c r="S906" s="49" t="s">
        <v>105</v>
      </c>
      <c r="T906" s="49" t="s">
        <v>93</v>
      </c>
      <c r="U906" s="49" t="s">
        <v>2833</v>
      </c>
      <c r="V906" s="49" t="s">
        <v>107</v>
      </c>
      <c r="W906" s="79" t="s">
        <v>2834</v>
      </c>
      <c r="X906" s="79" t="s">
        <v>165</v>
      </c>
      <c r="Y906" s="87" t="s">
        <v>2835</v>
      </c>
      <c r="Z906" s="25"/>
      <c r="AA906" s="25"/>
      <c r="AB906" s="25"/>
    </row>
    <row r="907" spans="1:28" ht="12.75" customHeight="1" x14ac:dyDescent="0.2">
      <c r="A907" s="49">
        <v>43349</v>
      </c>
      <c r="B907" s="46" t="s">
        <v>2836</v>
      </c>
      <c r="C907" s="46" t="s">
        <v>282</v>
      </c>
      <c r="D907" s="46" t="s">
        <v>101</v>
      </c>
      <c r="E907" s="46" t="s">
        <v>90</v>
      </c>
      <c r="F907" s="47">
        <v>43347</v>
      </c>
      <c r="G907" s="48">
        <v>2018</v>
      </c>
      <c r="H907" s="49" t="s">
        <v>209</v>
      </c>
      <c r="I907" s="49" t="str">
        <f t="shared" si="44"/>
        <v>VA</v>
      </c>
      <c r="J907" s="49" t="str">
        <f t="shared" si="43"/>
        <v>VA</v>
      </c>
      <c r="K907" s="50" t="str">
        <f t="shared" si="45"/>
        <v>Northeast</v>
      </c>
      <c r="L907" s="49" t="str">
        <f>INDEX('State '!$A$1:$C$62,MATCH($I907,'State '!$B:$B,0),3)</f>
        <v>Northeast</v>
      </c>
      <c r="M907" s="49" t="str">
        <f>INDEX('State '!$A$1:$C$62,MATCH($J907,'State '!$B:$B,0),3)</f>
        <v>Northeast</v>
      </c>
      <c r="N907" s="49"/>
      <c r="O907" s="78"/>
      <c r="P907" s="78"/>
      <c r="Q907" s="78">
        <v>45</v>
      </c>
      <c r="R907" s="53"/>
      <c r="S907" s="49" t="s">
        <v>92</v>
      </c>
      <c r="T907" s="49" t="s">
        <v>93</v>
      </c>
      <c r="U907" s="49" t="s">
        <v>2837</v>
      </c>
      <c r="V907" s="49" t="s">
        <v>107</v>
      </c>
      <c r="W907" s="79"/>
      <c r="X907" s="79"/>
      <c r="Y907" s="79"/>
      <c r="Z907" s="25"/>
      <c r="AA907" s="25"/>
      <c r="AB907" s="25"/>
    </row>
    <row r="908" spans="1:28" ht="12.75" customHeight="1" x14ac:dyDescent="0.2">
      <c r="A908" s="49">
        <v>43468</v>
      </c>
      <c r="B908" s="46" t="s">
        <v>2838</v>
      </c>
      <c r="C908" s="46" t="s">
        <v>2395</v>
      </c>
      <c r="D908" s="46" t="s">
        <v>89</v>
      </c>
      <c r="E908" s="46" t="s">
        <v>90</v>
      </c>
      <c r="F908" s="47">
        <v>43358</v>
      </c>
      <c r="G908" s="53">
        <v>2018</v>
      </c>
      <c r="H908" s="49" t="s">
        <v>150</v>
      </c>
      <c r="I908" s="49" t="str">
        <f t="shared" si="44"/>
        <v>ND</v>
      </c>
      <c r="J908" s="49" t="str">
        <f t="shared" si="43"/>
        <v>ND</v>
      </c>
      <c r="K908" s="50" t="str">
        <f t="shared" si="45"/>
        <v>Mountain</v>
      </c>
      <c r="L908" s="49" t="str">
        <f>INDEX('State '!$A$1:$C$62,MATCH($I908,'State '!$B:$B,0),3)</f>
        <v>Mountain</v>
      </c>
      <c r="M908" s="49" t="str">
        <f>INDEX('State '!$A$1:$C$62,MATCH($J908,'State '!$B:$B,0),3)</f>
        <v>Mountain</v>
      </c>
      <c r="N908" s="49"/>
      <c r="O908" s="78">
        <v>30</v>
      </c>
      <c r="P908" s="78">
        <v>13</v>
      </c>
      <c r="Q908" s="78">
        <v>600</v>
      </c>
      <c r="R908" s="53">
        <v>24</v>
      </c>
      <c r="S908" s="49" t="s">
        <v>105</v>
      </c>
      <c r="T908" s="49"/>
      <c r="U908" s="49"/>
      <c r="V908" s="49" t="s">
        <v>107</v>
      </c>
      <c r="W908" s="79" t="s">
        <v>2839</v>
      </c>
      <c r="X908" s="79"/>
      <c r="Y908" s="79" t="s">
        <v>2840</v>
      </c>
      <c r="Z908" s="25"/>
      <c r="AA908" s="25"/>
      <c r="AB908" s="25"/>
    </row>
    <row r="909" spans="1:28" ht="12.75" customHeight="1" x14ac:dyDescent="0.2">
      <c r="A909" s="45">
        <v>43423</v>
      </c>
      <c r="B909" s="55" t="s">
        <v>2841</v>
      </c>
      <c r="C909" s="55" t="s">
        <v>2829</v>
      </c>
      <c r="D909" s="55" t="s">
        <v>89</v>
      </c>
      <c r="E909" s="59" t="s">
        <v>90</v>
      </c>
      <c r="F909" s="60">
        <v>43368</v>
      </c>
      <c r="G909" s="61">
        <v>2018</v>
      </c>
      <c r="H909" s="49" t="s">
        <v>205</v>
      </c>
      <c r="I909" s="49" t="str">
        <f t="shared" si="44"/>
        <v>OK</v>
      </c>
      <c r="J909" s="49" t="str">
        <f t="shared" si="43"/>
        <v>OK</v>
      </c>
      <c r="K909" s="50" t="str">
        <f t="shared" si="45"/>
        <v>South Central</v>
      </c>
      <c r="L909" s="49" t="str">
        <f>INDEX('State '!$A$1:$C$62,MATCH($I909,'State '!$B:$B,0),3)</f>
        <v>South Central</v>
      </c>
      <c r="M909" s="49" t="str">
        <f>INDEX('State '!$A$1:$C$62,MATCH($J909,'State '!$B:$B,0),3)</f>
        <v>South Central</v>
      </c>
      <c r="N909" s="49"/>
      <c r="O909" s="78">
        <v>4.32</v>
      </c>
      <c r="P909" s="53"/>
      <c r="Q909" s="62">
        <v>20</v>
      </c>
      <c r="R909" s="78"/>
      <c r="S909" s="83" t="s">
        <v>92</v>
      </c>
      <c r="T909" s="50" t="s">
        <v>93</v>
      </c>
      <c r="U909" s="57" t="s">
        <v>2842</v>
      </c>
      <c r="V909" s="49" t="s">
        <v>107</v>
      </c>
      <c r="W909" s="79" t="s">
        <v>2843</v>
      </c>
      <c r="X909" s="79"/>
      <c r="Y909" s="81"/>
      <c r="Z909" s="25"/>
      <c r="AA909" s="25"/>
      <c r="AB909" s="25"/>
    </row>
    <row r="910" spans="1:28" ht="12.75" customHeight="1" x14ac:dyDescent="0.2">
      <c r="A910" s="49">
        <v>43468</v>
      </c>
      <c r="B910" s="46" t="s">
        <v>2844</v>
      </c>
      <c r="C910" s="46" t="s">
        <v>2829</v>
      </c>
      <c r="D910" s="46" t="s">
        <v>89</v>
      </c>
      <c r="E910" s="46" t="s">
        <v>90</v>
      </c>
      <c r="F910" s="47">
        <v>43374</v>
      </c>
      <c r="G910" s="48">
        <v>2018</v>
      </c>
      <c r="H910" s="49" t="s">
        <v>205</v>
      </c>
      <c r="I910" s="49" t="str">
        <f t="shared" si="44"/>
        <v>OK</v>
      </c>
      <c r="J910" s="49" t="str">
        <f t="shared" si="43"/>
        <v>OK</v>
      </c>
      <c r="K910" s="50" t="str">
        <f t="shared" si="45"/>
        <v>South Central</v>
      </c>
      <c r="L910" s="49" t="str">
        <f>INDEX('State '!$A$1:$C$62,MATCH($I910,'State '!$B:$B,0),3)</f>
        <v>South Central</v>
      </c>
      <c r="M910" s="49" t="str">
        <f>INDEX('State '!$A$1:$C$62,MATCH($J910,'State '!$B:$B,0),3)</f>
        <v>South Central</v>
      </c>
      <c r="N910" s="49"/>
      <c r="O910" s="78">
        <v>31.5</v>
      </c>
      <c r="P910" s="78"/>
      <c r="Q910" s="78">
        <v>205</v>
      </c>
      <c r="R910" s="53">
        <v>12</v>
      </c>
      <c r="S910" s="49" t="s">
        <v>105</v>
      </c>
      <c r="T910" s="49" t="s">
        <v>93</v>
      </c>
      <c r="U910" s="49" t="s">
        <v>2845</v>
      </c>
      <c r="V910" s="49" t="s">
        <v>107</v>
      </c>
      <c r="W910" s="79" t="s">
        <v>2846</v>
      </c>
      <c r="X910" s="79"/>
      <c r="Y910" s="87" t="s">
        <v>2847</v>
      </c>
      <c r="Z910" s="25"/>
      <c r="AA910" s="25"/>
      <c r="AB910" s="25"/>
    </row>
    <row r="911" spans="1:28" ht="12.75" customHeight="1" x14ac:dyDescent="0.2">
      <c r="A911" s="49">
        <v>43377</v>
      </c>
      <c r="B911" s="55" t="s">
        <v>2848</v>
      </c>
      <c r="C911" s="55" t="s">
        <v>553</v>
      </c>
      <c r="D911" s="55" t="s">
        <v>383</v>
      </c>
      <c r="E911" s="59" t="s">
        <v>90</v>
      </c>
      <c r="F911" s="60">
        <v>43377</v>
      </c>
      <c r="G911" s="85">
        <v>2018</v>
      </c>
      <c r="H911" s="49" t="s">
        <v>2760</v>
      </c>
      <c r="I911" s="49" t="str">
        <f t="shared" si="44"/>
        <v>PA</v>
      </c>
      <c r="J911" s="49" t="str">
        <f t="shared" si="43"/>
        <v>AL</v>
      </c>
      <c r="K911" s="50" t="str">
        <f t="shared" si="45"/>
        <v>Northeast, Southeast, South Central</v>
      </c>
      <c r="L911" s="49" t="str">
        <f>INDEX('State '!$A$1:$C$62,MATCH($I911,'State '!$B:$B,0),3)</f>
        <v>Northeast</v>
      </c>
      <c r="M911" s="49" t="str">
        <f>INDEX('State '!$A$1:$C$62,MATCH($J911,'State '!$B:$B,0),3)</f>
        <v>South Central</v>
      </c>
      <c r="N911" s="49" t="s">
        <v>824</v>
      </c>
      <c r="O911" s="78">
        <v>500</v>
      </c>
      <c r="P911" s="53">
        <v>180</v>
      </c>
      <c r="Q911" s="53">
        <v>850</v>
      </c>
      <c r="R911" s="78"/>
      <c r="S911" s="83" t="s">
        <v>92</v>
      </c>
      <c r="T911" s="50" t="s">
        <v>93</v>
      </c>
      <c r="U911" s="57" t="s">
        <v>2761</v>
      </c>
      <c r="V911" s="49" t="s">
        <v>95</v>
      </c>
      <c r="W911" s="79" t="s">
        <v>2811</v>
      </c>
      <c r="X911" s="79"/>
      <c r="Y911" s="87" t="s">
        <v>2849</v>
      </c>
      <c r="Z911" s="25"/>
      <c r="AA911" s="25"/>
      <c r="AB911" s="25"/>
    </row>
    <row r="912" spans="1:28" ht="12.75" customHeight="1" x14ac:dyDescent="0.2">
      <c r="A912" s="49">
        <v>43377</v>
      </c>
      <c r="B912" s="46" t="s">
        <v>2850</v>
      </c>
      <c r="C912" s="46" t="s">
        <v>452</v>
      </c>
      <c r="D912" s="46" t="s">
        <v>383</v>
      </c>
      <c r="E912" s="46" t="s">
        <v>90</v>
      </c>
      <c r="F912" s="47">
        <v>43377</v>
      </c>
      <c r="G912" s="48">
        <v>2018</v>
      </c>
      <c r="H912" s="49" t="s">
        <v>2851</v>
      </c>
      <c r="I912" s="49" t="str">
        <f t="shared" si="44"/>
        <v>IL</v>
      </c>
      <c r="J912" s="49" t="str">
        <f t="shared" si="43"/>
        <v>TX</v>
      </c>
      <c r="K912" s="50" t="str">
        <f t="shared" si="45"/>
        <v>Midwest, South Central</v>
      </c>
      <c r="L912" s="49" t="str">
        <f>INDEX('State '!$A$1:$C$62,MATCH($I912,'State '!$B:$B,0),3)</f>
        <v>Midwest</v>
      </c>
      <c r="M912" s="49" t="str">
        <f>INDEX('State '!$A$1:$C$62,MATCH($J912,'State '!$B:$B,0),3)</f>
        <v>South Central</v>
      </c>
      <c r="N912" s="49"/>
      <c r="O912" s="78">
        <v>149</v>
      </c>
      <c r="P912" s="78"/>
      <c r="Q912" s="78">
        <v>460</v>
      </c>
      <c r="R912" s="53"/>
      <c r="S912" s="49" t="s">
        <v>92</v>
      </c>
      <c r="T912" s="49" t="s">
        <v>93</v>
      </c>
      <c r="U912" s="49" t="s">
        <v>2852</v>
      </c>
      <c r="V912" s="49" t="s">
        <v>95</v>
      </c>
      <c r="W912" s="79" t="s">
        <v>2853</v>
      </c>
      <c r="X912" s="79"/>
      <c r="Y912" s="79"/>
      <c r="Z912" s="25"/>
      <c r="AA912" s="25"/>
      <c r="AB912" s="25"/>
    </row>
    <row r="913" spans="1:28" ht="12.75" customHeight="1" x14ac:dyDescent="0.2">
      <c r="A913" s="49">
        <v>43377</v>
      </c>
      <c r="B913" s="46" t="s">
        <v>2854</v>
      </c>
      <c r="C913" s="46" t="s">
        <v>282</v>
      </c>
      <c r="D913" s="46" t="s">
        <v>89</v>
      </c>
      <c r="E913" s="46" t="s">
        <v>90</v>
      </c>
      <c r="F913" s="47">
        <v>43377</v>
      </c>
      <c r="G913" s="53">
        <v>2018</v>
      </c>
      <c r="H913" s="49" t="s">
        <v>424</v>
      </c>
      <c r="I913" s="49" t="str">
        <f t="shared" si="44"/>
        <v>WV</v>
      </c>
      <c r="J913" s="49" t="str">
        <f t="shared" si="43"/>
        <v>WV</v>
      </c>
      <c r="K913" s="50" t="str">
        <f t="shared" si="45"/>
        <v>Northeast</v>
      </c>
      <c r="L913" s="49" t="str">
        <f>INDEX('State '!$A$1:$C$62,MATCH($I913,'State '!$B:$B,0),3)</f>
        <v>Northeast</v>
      </c>
      <c r="M913" s="49" t="str">
        <f>INDEX('State '!$A$1:$C$62,MATCH($J913,'State '!$B:$B,0),3)</f>
        <v>Northeast</v>
      </c>
      <c r="N913" s="49"/>
      <c r="O913" s="78">
        <v>780</v>
      </c>
      <c r="P913" s="78">
        <v>29</v>
      </c>
      <c r="Q913" s="78">
        <v>800</v>
      </c>
      <c r="R913" s="53"/>
      <c r="S913" s="49" t="s">
        <v>92</v>
      </c>
      <c r="T913" s="49" t="s">
        <v>93</v>
      </c>
      <c r="U913" s="49" t="s">
        <v>2855</v>
      </c>
      <c r="V913" s="49" t="s">
        <v>107</v>
      </c>
      <c r="W913" s="79"/>
      <c r="X913" s="79"/>
      <c r="Y913" s="79"/>
      <c r="Z913" s="25"/>
      <c r="AA913" s="25"/>
      <c r="AB913" s="25"/>
    </row>
    <row r="914" spans="1:28" ht="12.75" customHeight="1" x14ac:dyDescent="0.2">
      <c r="A914" s="49">
        <v>43383</v>
      </c>
      <c r="B914" s="46" t="s">
        <v>2856</v>
      </c>
      <c r="C914" s="46" t="s">
        <v>2244</v>
      </c>
      <c r="D914" s="46" t="s">
        <v>101</v>
      </c>
      <c r="E914" s="59" t="s">
        <v>90</v>
      </c>
      <c r="F914" s="47">
        <v>43383</v>
      </c>
      <c r="G914" s="48">
        <v>2018</v>
      </c>
      <c r="H914" s="49" t="s">
        <v>2857</v>
      </c>
      <c r="I914" s="49" t="str">
        <f t="shared" si="44"/>
        <v>OH</v>
      </c>
      <c r="J914" s="49" t="str">
        <f t="shared" si="43"/>
        <v>MI</v>
      </c>
      <c r="K914" s="50" t="str">
        <f t="shared" si="45"/>
        <v>Northeast, Midwest</v>
      </c>
      <c r="L914" s="49" t="str">
        <f>INDEX('State '!$A$1:$C$62,MATCH($I914,'State '!$B:$B,0),3)</f>
        <v>Northeast</v>
      </c>
      <c r="M914" s="49" t="str">
        <f>INDEX('State '!$A$1:$C$62,MATCH($J914,'State '!$B:$B,0),3)</f>
        <v>Midwest</v>
      </c>
      <c r="N914" s="49"/>
      <c r="O914" s="78">
        <v>2000</v>
      </c>
      <c r="P914" s="78">
        <v>255</v>
      </c>
      <c r="Q914" s="78">
        <v>1500</v>
      </c>
      <c r="R914" s="53">
        <v>36</v>
      </c>
      <c r="S914" s="49" t="s">
        <v>92</v>
      </c>
      <c r="T914" s="49" t="s">
        <v>93</v>
      </c>
      <c r="U914" s="49" t="s">
        <v>2858</v>
      </c>
      <c r="V914" s="49" t="s">
        <v>95</v>
      </c>
      <c r="W914" s="79"/>
      <c r="X914" s="79"/>
      <c r="Y914" s="79"/>
      <c r="Z914" s="25"/>
      <c r="AA914" s="25"/>
      <c r="AB914" s="25"/>
    </row>
    <row r="915" spans="1:28" ht="12.75" customHeight="1" x14ac:dyDescent="0.2">
      <c r="A915" s="49">
        <v>43423</v>
      </c>
      <c r="B915" s="46" t="s">
        <v>2859</v>
      </c>
      <c r="C915" s="46" t="s">
        <v>1064</v>
      </c>
      <c r="D915" s="46" t="s">
        <v>89</v>
      </c>
      <c r="E915" s="46" t="s">
        <v>90</v>
      </c>
      <c r="F915" s="47">
        <v>43398</v>
      </c>
      <c r="G915" s="53">
        <v>2018</v>
      </c>
      <c r="H915" s="49" t="s">
        <v>416</v>
      </c>
      <c r="I915" s="49" t="str">
        <f t="shared" si="44"/>
        <v>MS</v>
      </c>
      <c r="J915" s="49" t="str">
        <f t="shared" si="43"/>
        <v>AL</v>
      </c>
      <c r="K915" s="50" t="str">
        <f t="shared" si="45"/>
        <v>South Central</v>
      </c>
      <c r="L915" s="49" t="str">
        <f>INDEX('State '!$A$1:$C$62,MATCH($I915,'State '!$B:$B,0),3)</f>
        <v>South Central</v>
      </c>
      <c r="M915" s="49" t="str">
        <f>INDEX('State '!$A$1:$C$62,MATCH($J915,'State '!$B:$B,0),3)</f>
        <v>South Central</v>
      </c>
      <c r="N915" s="49"/>
      <c r="O915" s="78">
        <v>10.7</v>
      </c>
      <c r="P915" s="78">
        <v>1</v>
      </c>
      <c r="Q915" s="78">
        <v>69</v>
      </c>
      <c r="R915" s="53" t="s">
        <v>2860</v>
      </c>
      <c r="S915" s="49" t="s">
        <v>92</v>
      </c>
      <c r="T915" s="49" t="s">
        <v>93</v>
      </c>
      <c r="U915" s="49" t="s">
        <v>2861</v>
      </c>
      <c r="V915" s="49" t="s">
        <v>95</v>
      </c>
      <c r="W915" s="79"/>
      <c r="X915" s="79"/>
      <c r="Y915" s="79"/>
      <c r="Z915" s="25"/>
      <c r="AA915" s="25"/>
      <c r="AB915" s="25"/>
    </row>
    <row r="916" spans="1:28" ht="12.75" customHeight="1" x14ac:dyDescent="0.2">
      <c r="A916" s="49">
        <v>43417</v>
      </c>
      <c r="B916" s="46" t="s">
        <v>2862</v>
      </c>
      <c r="C916" s="55" t="s">
        <v>1993</v>
      </c>
      <c r="D916" s="46" t="s">
        <v>161</v>
      </c>
      <c r="E916" s="46" t="s">
        <v>90</v>
      </c>
      <c r="F916" s="47">
        <v>43404</v>
      </c>
      <c r="G916" s="53">
        <v>2018</v>
      </c>
      <c r="H916" s="49" t="s">
        <v>1554</v>
      </c>
      <c r="I916" s="49" t="str">
        <f t="shared" si="44"/>
        <v>WI</v>
      </c>
      <c r="J916" s="49" t="str">
        <f t="shared" si="43"/>
        <v>WI</v>
      </c>
      <c r="K916" s="50" t="str">
        <f t="shared" si="45"/>
        <v>Midwest</v>
      </c>
      <c r="L916" s="49" t="str">
        <f>INDEX('State '!$A$1:$C$62,MATCH($I916,'State '!$B:$B,0),3)</f>
        <v>Midwest</v>
      </c>
      <c r="M916" s="49" t="str">
        <f>INDEX('State '!$A$1:$C$62,MATCH($J916,'State '!$B:$B,0),3)</f>
        <v>Midwest</v>
      </c>
      <c r="N916" s="49"/>
      <c r="O916" s="78">
        <v>26.5</v>
      </c>
      <c r="P916" s="78">
        <v>4.7</v>
      </c>
      <c r="Q916" s="78"/>
      <c r="R916" s="53">
        <v>20</v>
      </c>
      <c r="S916" s="49" t="s">
        <v>105</v>
      </c>
      <c r="T916" s="49" t="s">
        <v>2863</v>
      </c>
      <c r="U916" s="49"/>
      <c r="V916" s="49" t="s">
        <v>107</v>
      </c>
      <c r="W916" s="79" t="s">
        <v>2864</v>
      </c>
      <c r="X916" s="79"/>
      <c r="Y916" s="79"/>
      <c r="Z916" s="25"/>
      <c r="AA916" s="25"/>
      <c r="AB916" s="25"/>
    </row>
    <row r="917" spans="1:28" ht="12.75" customHeight="1" x14ac:dyDescent="0.2">
      <c r="A917" s="49">
        <v>43417</v>
      </c>
      <c r="B917" s="46" t="s">
        <v>2865</v>
      </c>
      <c r="C917" s="55" t="s">
        <v>950</v>
      </c>
      <c r="D917" s="46" t="s">
        <v>89</v>
      </c>
      <c r="E917" s="59" t="s">
        <v>90</v>
      </c>
      <c r="F917" s="47">
        <v>43404</v>
      </c>
      <c r="G917" s="48">
        <v>2018</v>
      </c>
      <c r="H917" s="49" t="s">
        <v>170</v>
      </c>
      <c r="I917" s="49" t="str">
        <f t="shared" si="44"/>
        <v>LA</v>
      </c>
      <c r="J917" s="49" t="str">
        <f t="shared" si="43"/>
        <v>LA</v>
      </c>
      <c r="K917" s="50" t="str">
        <f t="shared" si="45"/>
        <v>South Central</v>
      </c>
      <c r="L917" s="49" t="str">
        <f>INDEX('State '!$A$1:$C$62,MATCH($I917,'State '!$B:$B,0),3)</f>
        <v>South Central</v>
      </c>
      <c r="M917" s="49" t="str">
        <f>INDEX('State '!$A$1:$C$62,MATCH($J917,'State '!$B:$B,0),3)</f>
        <v>South Central</v>
      </c>
      <c r="N917" s="49"/>
      <c r="O917" s="78">
        <v>29.7</v>
      </c>
      <c r="P917" s="78">
        <v>1</v>
      </c>
      <c r="Q917" s="78">
        <v>133.33000000000001</v>
      </c>
      <c r="R917" s="53">
        <v>24</v>
      </c>
      <c r="S917" s="49" t="s">
        <v>105</v>
      </c>
      <c r="T917" s="49" t="s">
        <v>93</v>
      </c>
      <c r="U917" s="49" t="s">
        <v>2866</v>
      </c>
      <c r="V917" s="49" t="s">
        <v>107</v>
      </c>
      <c r="W917" s="79" t="s">
        <v>2867</v>
      </c>
      <c r="X917" s="79"/>
      <c r="Y917" s="87" t="s">
        <v>2868</v>
      </c>
      <c r="Z917" s="25"/>
      <c r="AA917" s="25"/>
      <c r="AB917" s="25"/>
    </row>
    <row r="918" spans="1:28" ht="12.75" customHeight="1" x14ac:dyDescent="0.2">
      <c r="A918" s="49">
        <v>43417</v>
      </c>
      <c r="B918" s="46" t="s">
        <v>2869</v>
      </c>
      <c r="C918" s="46" t="s">
        <v>149</v>
      </c>
      <c r="D918" s="46" t="s">
        <v>89</v>
      </c>
      <c r="E918" s="46" t="s">
        <v>90</v>
      </c>
      <c r="F918" s="47">
        <v>43404</v>
      </c>
      <c r="G918" s="53">
        <v>2018</v>
      </c>
      <c r="H918" s="49" t="s">
        <v>828</v>
      </c>
      <c r="I918" s="49" t="str">
        <f t="shared" si="44"/>
        <v>MN</v>
      </c>
      <c r="J918" s="49" t="str">
        <f t="shared" ref="J918:J949" si="46">RIGHT($H918,2)</f>
        <v>ND</v>
      </c>
      <c r="K918" s="50" t="str">
        <f t="shared" si="45"/>
        <v>Midwest, Mountain</v>
      </c>
      <c r="L918" s="49" t="str">
        <f>INDEX('State '!$A$1:$C$62,MATCH($I918,'State '!$B:$B,0),3)</f>
        <v>Midwest</v>
      </c>
      <c r="M918" s="49" t="str">
        <f>INDEX('State '!$A$1:$C$62,MATCH($J918,'State '!$B:$B,0),3)</f>
        <v>Mountain</v>
      </c>
      <c r="N918" s="49"/>
      <c r="O918" s="78">
        <v>57.3</v>
      </c>
      <c r="P918" s="78">
        <v>37.299999999999997</v>
      </c>
      <c r="Q918" s="78">
        <v>33</v>
      </c>
      <c r="R918" s="53">
        <v>16</v>
      </c>
      <c r="S918" s="49" t="s">
        <v>92</v>
      </c>
      <c r="T918" s="49" t="s">
        <v>93</v>
      </c>
      <c r="U918" s="49" t="s">
        <v>2870</v>
      </c>
      <c r="V918" s="49" t="s">
        <v>95</v>
      </c>
      <c r="W918" s="79"/>
      <c r="X918" s="79"/>
      <c r="Y918" s="79"/>
      <c r="Z918" s="25"/>
      <c r="AA918" s="25"/>
      <c r="AB918" s="25"/>
    </row>
    <row r="919" spans="1:28" ht="12.75" customHeight="1" x14ac:dyDescent="0.2">
      <c r="A919" s="49">
        <v>43417</v>
      </c>
      <c r="B919" s="46" t="s">
        <v>2871</v>
      </c>
      <c r="C919" s="46" t="s">
        <v>1093</v>
      </c>
      <c r="D919" s="46" t="s">
        <v>89</v>
      </c>
      <c r="E919" s="46" t="s">
        <v>90</v>
      </c>
      <c r="F919" s="47">
        <v>43405</v>
      </c>
      <c r="G919" s="53">
        <v>2018</v>
      </c>
      <c r="H919" s="49" t="s">
        <v>2750</v>
      </c>
      <c r="I919" s="49" t="str">
        <f t="shared" si="44"/>
        <v>QU</v>
      </c>
      <c r="J919" s="49" t="str">
        <f t="shared" si="46"/>
        <v>ME</v>
      </c>
      <c r="K919" s="50" t="str">
        <f t="shared" si="45"/>
        <v>Canada, Northeast</v>
      </c>
      <c r="L919" s="49" t="str">
        <f>INDEX('State '!$A$1:$C$62,MATCH($I919,'State '!$B:$B,0),3)</f>
        <v>Canada</v>
      </c>
      <c r="M919" s="49" t="str">
        <f>INDEX('State '!$A$1:$C$62,MATCH($J919,'State '!$B:$B,0),3)</f>
        <v>Northeast</v>
      </c>
      <c r="N919" s="49"/>
      <c r="O919" s="78">
        <v>80</v>
      </c>
      <c r="P919" s="78"/>
      <c r="Q919" s="78">
        <v>39.841000000000001</v>
      </c>
      <c r="R919" s="53"/>
      <c r="S919" s="49" t="s">
        <v>92</v>
      </c>
      <c r="T919" s="49" t="s">
        <v>93</v>
      </c>
      <c r="U919" s="49" t="s">
        <v>2872</v>
      </c>
      <c r="V919" s="49" t="s">
        <v>95</v>
      </c>
      <c r="W919" s="79" t="s">
        <v>2873</v>
      </c>
      <c r="X919" s="79"/>
      <c r="Y919" s="87" t="s">
        <v>2874</v>
      </c>
      <c r="Z919" s="25"/>
      <c r="AA919" s="25"/>
      <c r="AB919" s="25"/>
    </row>
    <row r="920" spans="1:28" ht="12.75" customHeight="1" x14ac:dyDescent="0.2">
      <c r="A920" s="49">
        <v>43417</v>
      </c>
      <c r="B920" s="46" t="s">
        <v>2875</v>
      </c>
      <c r="C920" s="46" t="s">
        <v>1093</v>
      </c>
      <c r="D920" s="46" t="s">
        <v>89</v>
      </c>
      <c r="E920" s="46" t="s">
        <v>90</v>
      </c>
      <c r="F920" s="47">
        <v>43405</v>
      </c>
      <c r="G920" s="53">
        <v>2018</v>
      </c>
      <c r="H920" s="49" t="s">
        <v>1088</v>
      </c>
      <c r="I920" s="49" t="str">
        <f t="shared" si="44"/>
        <v>ME</v>
      </c>
      <c r="J920" s="49" t="str">
        <f t="shared" si="46"/>
        <v>MA</v>
      </c>
      <c r="K920" s="50" t="str">
        <f t="shared" si="45"/>
        <v>Northeast</v>
      </c>
      <c r="L920" s="49" t="str">
        <f>INDEX('State '!$A$1:$C$62,MATCH($I920,'State '!$B:$B,0),3)</f>
        <v>Northeast</v>
      </c>
      <c r="M920" s="49" t="str">
        <f>INDEX('State '!$A$1:$C$62,MATCH($J920,'State '!$B:$B,0),3)</f>
        <v>Northeast</v>
      </c>
      <c r="N920" s="49"/>
      <c r="O920" s="78"/>
      <c r="P920" s="78"/>
      <c r="Q920" s="78">
        <v>1.641</v>
      </c>
      <c r="R920" s="53"/>
      <c r="S920" s="49" t="s">
        <v>92</v>
      </c>
      <c r="T920" s="49" t="s">
        <v>93</v>
      </c>
      <c r="U920" s="49" t="s">
        <v>2872</v>
      </c>
      <c r="V920" s="49" t="s">
        <v>95</v>
      </c>
      <c r="W920" s="79" t="s">
        <v>2876</v>
      </c>
      <c r="X920" s="79"/>
      <c r="Y920" s="87" t="s">
        <v>2877</v>
      </c>
      <c r="Z920" s="25"/>
      <c r="AA920" s="25"/>
      <c r="AB920" s="25"/>
    </row>
    <row r="921" spans="1:28" ht="12.75" customHeight="1" x14ac:dyDescent="0.2">
      <c r="A921" s="49">
        <v>43417</v>
      </c>
      <c r="B921" s="46" t="s">
        <v>2878</v>
      </c>
      <c r="C921" s="46" t="s">
        <v>124</v>
      </c>
      <c r="D921" s="46" t="s">
        <v>161</v>
      </c>
      <c r="E921" s="59" t="s">
        <v>90</v>
      </c>
      <c r="F921" s="47">
        <v>43413</v>
      </c>
      <c r="G921" s="48">
        <v>2018</v>
      </c>
      <c r="H921" s="49" t="s">
        <v>143</v>
      </c>
      <c r="I921" s="49" t="str">
        <f t="shared" si="44"/>
        <v>OH</v>
      </c>
      <c r="J921" s="49" t="str">
        <f t="shared" si="46"/>
        <v>OH</v>
      </c>
      <c r="K921" s="50" t="str">
        <f t="shared" si="45"/>
        <v>Northeast</v>
      </c>
      <c r="L921" s="49" t="str">
        <f>INDEX('State '!$A$1:$C$62,MATCH($I921,'State '!$B:$B,0),3)</f>
        <v>Northeast</v>
      </c>
      <c r="M921" s="49" t="str">
        <f>INDEX('State '!$A$1:$C$62,MATCH($J921,'State '!$B:$B,0),3)</f>
        <v>Northeast</v>
      </c>
      <c r="N921" s="49"/>
      <c r="O921" s="78">
        <v>185</v>
      </c>
      <c r="P921" s="78">
        <v>5</v>
      </c>
      <c r="Q921" s="78">
        <v>637.55899999999997</v>
      </c>
      <c r="R921" s="53" t="s">
        <v>651</v>
      </c>
      <c r="S921" s="49" t="s">
        <v>92</v>
      </c>
      <c r="T921" s="49" t="s">
        <v>93</v>
      </c>
      <c r="U921" s="49" t="s">
        <v>2879</v>
      </c>
      <c r="V921" s="49" t="s">
        <v>107</v>
      </c>
      <c r="W921" s="79" t="s">
        <v>2880</v>
      </c>
      <c r="X921" s="79"/>
      <c r="Y921" s="87" t="s">
        <v>2881</v>
      </c>
      <c r="Z921" s="25"/>
      <c r="AA921" s="25"/>
      <c r="AB921" s="25"/>
    </row>
    <row r="922" spans="1:28" ht="12.75" customHeight="1" x14ac:dyDescent="0.2">
      <c r="A922" s="49">
        <v>43417</v>
      </c>
      <c r="B922" s="46" t="s">
        <v>2882</v>
      </c>
      <c r="C922" s="46" t="s">
        <v>791</v>
      </c>
      <c r="D922" s="46" t="s">
        <v>89</v>
      </c>
      <c r="E922" s="46" t="s">
        <v>90</v>
      </c>
      <c r="F922" s="47">
        <v>43415</v>
      </c>
      <c r="G922" s="53">
        <v>2018</v>
      </c>
      <c r="H922" s="49" t="s">
        <v>344</v>
      </c>
      <c r="I922" s="49" t="str">
        <f t="shared" si="44"/>
        <v>IL</v>
      </c>
      <c r="J922" s="49" t="str">
        <f t="shared" si="46"/>
        <v>WI</v>
      </c>
      <c r="K922" s="50" t="str">
        <f t="shared" si="45"/>
        <v>Midwest</v>
      </c>
      <c r="L922" s="49" t="str">
        <f>INDEX('State '!$A$1:$C$62,MATCH($I922,'State '!$B:$B,0),3)</f>
        <v>Midwest</v>
      </c>
      <c r="M922" s="49" t="str">
        <f>INDEX('State '!$A$1:$C$62,MATCH($J922,'State '!$B:$B,0),3)</f>
        <v>Midwest</v>
      </c>
      <c r="N922" s="49"/>
      <c r="O922" s="78">
        <v>57.7</v>
      </c>
      <c r="P922" s="78">
        <v>0.5</v>
      </c>
      <c r="Q922" s="78">
        <v>231</v>
      </c>
      <c r="R922" s="53">
        <v>24</v>
      </c>
      <c r="S922" s="83" t="s">
        <v>92</v>
      </c>
      <c r="T922" s="50" t="s">
        <v>93</v>
      </c>
      <c r="U922" s="49" t="s">
        <v>2883</v>
      </c>
      <c r="V922" s="49" t="s">
        <v>95</v>
      </c>
      <c r="W922" s="82"/>
      <c r="X922" s="79"/>
      <c r="Y922" s="79"/>
      <c r="Z922" s="25"/>
      <c r="AA922" s="25"/>
      <c r="AB922" s="25"/>
    </row>
    <row r="923" spans="1:28" ht="12.75" customHeight="1" x14ac:dyDescent="0.2">
      <c r="A923" s="49">
        <v>43423</v>
      </c>
      <c r="B923" s="46" t="s">
        <v>2653</v>
      </c>
      <c r="C923" s="46" t="s">
        <v>2654</v>
      </c>
      <c r="D923" s="46" t="s">
        <v>89</v>
      </c>
      <c r="E923" s="46" t="s">
        <v>90</v>
      </c>
      <c r="F923" s="47">
        <v>43418</v>
      </c>
      <c r="G923" s="48">
        <v>2018</v>
      </c>
      <c r="H923" s="49" t="s">
        <v>244</v>
      </c>
      <c r="I923" s="49" t="str">
        <f t="shared" si="44"/>
        <v>GA</v>
      </c>
      <c r="J923" s="49" t="str">
        <f t="shared" si="46"/>
        <v>GA</v>
      </c>
      <c r="K923" s="50" t="str">
        <f t="shared" si="45"/>
        <v>Southeast</v>
      </c>
      <c r="L923" s="49" t="str">
        <f>INDEX('State '!$A$1:$C$62,MATCH($I923,'State '!$B:$B,0),3)</f>
        <v>Southeast</v>
      </c>
      <c r="M923" s="49" t="str">
        <f>INDEX('State '!$A$1:$C$62,MATCH($J923,'State '!$B:$B,0),3)</f>
        <v>Southeast</v>
      </c>
      <c r="N923" s="49"/>
      <c r="O923" s="78">
        <v>114</v>
      </c>
      <c r="P923" s="78"/>
      <c r="Q923" s="78">
        <v>769</v>
      </c>
      <c r="R923" s="53"/>
      <c r="S923" s="49" t="s">
        <v>92</v>
      </c>
      <c r="T923" s="49" t="s">
        <v>93</v>
      </c>
      <c r="U923" s="49" t="s">
        <v>2655</v>
      </c>
      <c r="V923" s="49" t="s">
        <v>107</v>
      </c>
      <c r="W923" s="79" t="s">
        <v>2884</v>
      </c>
      <c r="X923" s="79"/>
      <c r="Y923" s="79"/>
      <c r="Z923" s="25"/>
      <c r="AA923" s="25"/>
      <c r="AB923" s="25"/>
    </row>
    <row r="924" spans="1:28" ht="12.75" customHeight="1" x14ac:dyDescent="0.2">
      <c r="A924" s="49">
        <v>43417</v>
      </c>
      <c r="B924" s="46" t="s">
        <v>2885</v>
      </c>
      <c r="C924" s="46" t="s">
        <v>465</v>
      </c>
      <c r="D924" s="46" t="s">
        <v>89</v>
      </c>
      <c r="E924" s="46" t="s">
        <v>90</v>
      </c>
      <c r="F924" s="47">
        <v>43419</v>
      </c>
      <c r="G924" s="48">
        <v>2018</v>
      </c>
      <c r="H924" s="49" t="s">
        <v>809</v>
      </c>
      <c r="I924" s="49" t="str">
        <f t="shared" si="44"/>
        <v>MN</v>
      </c>
      <c r="J924" s="49" t="str">
        <f t="shared" si="46"/>
        <v>MN</v>
      </c>
      <c r="K924" s="50" t="str">
        <f t="shared" si="45"/>
        <v>Midwest</v>
      </c>
      <c r="L924" s="49" t="str">
        <f>INDEX('State '!$A$1:$C$62,MATCH($I924,'State '!$B:$B,0),3)</f>
        <v>Midwest</v>
      </c>
      <c r="M924" s="49" t="str">
        <f>INDEX('State '!$A$1:$C$62,MATCH($J924,'State '!$B:$B,0),3)</f>
        <v>Midwest</v>
      </c>
      <c r="N924" s="49"/>
      <c r="O924" s="78">
        <v>50</v>
      </c>
      <c r="P924" s="78">
        <v>8</v>
      </c>
      <c r="Q924" s="78"/>
      <c r="R924" s="53"/>
      <c r="S924" s="49" t="s">
        <v>105</v>
      </c>
      <c r="T924" s="49" t="s">
        <v>93</v>
      </c>
      <c r="U924" s="57" t="s">
        <v>2886</v>
      </c>
      <c r="V924" s="49" t="s">
        <v>107</v>
      </c>
      <c r="W924" s="79" t="s">
        <v>2887</v>
      </c>
      <c r="X924" s="79"/>
      <c r="Y924" s="79"/>
      <c r="Z924" s="25"/>
      <c r="AA924" s="25"/>
      <c r="AB924" s="25"/>
    </row>
    <row r="925" spans="1:28" s="88" customFormat="1" ht="12.75" customHeight="1" x14ac:dyDescent="0.2">
      <c r="A925" s="45">
        <v>43417</v>
      </c>
      <c r="B925" s="46" t="s">
        <v>2888</v>
      </c>
      <c r="C925" s="46" t="s">
        <v>282</v>
      </c>
      <c r="D925" s="46" t="s">
        <v>89</v>
      </c>
      <c r="E925" s="46" t="s">
        <v>90</v>
      </c>
      <c r="F925" s="47">
        <v>43419</v>
      </c>
      <c r="G925" s="53">
        <v>2018</v>
      </c>
      <c r="H925" s="49" t="s">
        <v>2889</v>
      </c>
      <c r="I925" s="49" t="str">
        <f t="shared" si="44"/>
        <v>WV</v>
      </c>
      <c r="J925" s="49" t="str">
        <f t="shared" si="46"/>
        <v>MD</v>
      </c>
      <c r="K925" s="50" t="str">
        <f t="shared" si="45"/>
        <v>Northeast</v>
      </c>
      <c r="L925" s="49" t="str">
        <f>INDEX('State '!$A$1:$C$62,MATCH($I925,'State '!$B:$B,0),3)</f>
        <v>Northeast</v>
      </c>
      <c r="M925" s="49" t="str">
        <f>INDEX('State '!$A$1:$C$62,MATCH($J925,'State '!$B:$B,0),3)</f>
        <v>Northeast</v>
      </c>
      <c r="N925" s="49"/>
      <c r="O925" s="78">
        <v>780</v>
      </c>
      <c r="P925" s="78">
        <v>29</v>
      </c>
      <c r="Q925" s="78">
        <v>500</v>
      </c>
      <c r="R925" s="53"/>
      <c r="S925" s="49" t="s">
        <v>92</v>
      </c>
      <c r="T925" s="49" t="s">
        <v>93</v>
      </c>
      <c r="U925" s="49" t="s">
        <v>2855</v>
      </c>
      <c r="V925" s="49" t="s">
        <v>95</v>
      </c>
      <c r="W925" s="79" t="s">
        <v>2890</v>
      </c>
      <c r="X925" s="79"/>
      <c r="Y925" s="79"/>
    </row>
    <row r="926" spans="1:28" ht="12.75" customHeight="1" x14ac:dyDescent="0.2">
      <c r="A926" s="49">
        <v>43468</v>
      </c>
      <c r="B926" s="46" t="s">
        <v>2891</v>
      </c>
      <c r="C926" s="46" t="s">
        <v>1064</v>
      </c>
      <c r="D926" s="46" t="s">
        <v>89</v>
      </c>
      <c r="E926" s="46" t="s">
        <v>90</v>
      </c>
      <c r="F926" s="47">
        <v>43430</v>
      </c>
      <c r="G926" s="53">
        <v>2018</v>
      </c>
      <c r="H926" s="49" t="s">
        <v>1061</v>
      </c>
      <c r="I926" s="49" t="str">
        <f t="shared" si="44"/>
        <v>AL</v>
      </c>
      <c r="J926" s="49" t="str">
        <f t="shared" si="46"/>
        <v>FL</v>
      </c>
      <c r="K926" s="50" t="str">
        <f t="shared" si="45"/>
        <v>South Central, Southeast</v>
      </c>
      <c r="L926" s="49" t="str">
        <f>INDEX('State '!$A$1:$C$62,MATCH($I926,'State '!$B:$B,0),3)</f>
        <v>South Central</v>
      </c>
      <c r="M926" s="49" t="str">
        <f>INDEX('State '!$A$1:$C$62,MATCH($J926,'State '!$B:$B,0),3)</f>
        <v>Southeast</v>
      </c>
      <c r="N926" s="49"/>
      <c r="O926" s="78"/>
      <c r="P926" s="78"/>
      <c r="Q926" s="78">
        <v>60</v>
      </c>
      <c r="R926" s="53"/>
      <c r="S926" s="49" t="s">
        <v>92</v>
      </c>
      <c r="T926" s="49" t="s">
        <v>93</v>
      </c>
      <c r="U926" s="49" t="s">
        <v>2892</v>
      </c>
      <c r="V926" s="49" t="s">
        <v>95</v>
      </c>
      <c r="W926" s="79" t="s">
        <v>2893</v>
      </c>
      <c r="X926" s="79"/>
      <c r="Y926" s="79"/>
      <c r="Z926" s="25"/>
      <c r="AA926" s="25"/>
      <c r="AB926" s="25"/>
    </row>
    <row r="927" spans="1:28" ht="12.75" customHeight="1" x14ac:dyDescent="0.2">
      <c r="A927" s="49">
        <v>43454</v>
      </c>
      <c r="B927" s="46" t="s">
        <v>2894</v>
      </c>
      <c r="C927" s="55" t="s">
        <v>240</v>
      </c>
      <c r="D927" s="46" t="s">
        <v>89</v>
      </c>
      <c r="E927" s="46" t="s">
        <v>90</v>
      </c>
      <c r="F927" s="47">
        <v>43432</v>
      </c>
      <c r="G927" s="48">
        <v>2018</v>
      </c>
      <c r="H927" s="49" t="s">
        <v>2895</v>
      </c>
      <c r="I927" s="49" t="str">
        <f t="shared" si="44"/>
        <v>MS</v>
      </c>
      <c r="J927" s="49" t="str">
        <f t="shared" si="46"/>
        <v>TX</v>
      </c>
      <c r="K927" s="50" t="str">
        <f t="shared" si="45"/>
        <v>South Central</v>
      </c>
      <c r="L927" s="49" t="str">
        <f>INDEX('State '!$A$1:$C$62,MATCH($I927,'State '!$B:$B,0),3)</f>
        <v>South Central</v>
      </c>
      <c r="M927" s="49" t="str">
        <f>INDEX('State '!$A$1:$C$62,MATCH($J927,'State '!$B:$B,0),3)</f>
        <v>South Central</v>
      </c>
      <c r="N927" s="49"/>
      <c r="O927" s="78">
        <v>132</v>
      </c>
      <c r="P927" s="78"/>
      <c r="Q927" s="78">
        <v>300</v>
      </c>
      <c r="R927" s="53"/>
      <c r="S927" s="49" t="s">
        <v>92</v>
      </c>
      <c r="T927" s="49" t="s">
        <v>93</v>
      </c>
      <c r="U927" s="49" t="s">
        <v>2896</v>
      </c>
      <c r="V927" s="49" t="s">
        <v>107</v>
      </c>
      <c r="W927" s="79" t="s">
        <v>2897</v>
      </c>
      <c r="X927" s="79"/>
      <c r="Y927" s="79"/>
      <c r="Z927" s="25"/>
      <c r="AA927" s="25"/>
      <c r="AB927" s="25"/>
    </row>
    <row r="928" spans="1:28" ht="12.75" customHeight="1" x14ac:dyDescent="0.2">
      <c r="A928" s="49">
        <v>43454</v>
      </c>
      <c r="B928" s="46" t="s">
        <v>2898</v>
      </c>
      <c r="C928" s="46" t="s">
        <v>124</v>
      </c>
      <c r="D928" s="46" t="s">
        <v>89</v>
      </c>
      <c r="E928" s="46" t="s">
        <v>90</v>
      </c>
      <c r="F928" s="47">
        <v>43432</v>
      </c>
      <c r="G928" s="53">
        <v>2018</v>
      </c>
      <c r="H928" s="49" t="s">
        <v>121</v>
      </c>
      <c r="I928" s="49" t="str">
        <f t="shared" si="44"/>
        <v>TX</v>
      </c>
      <c r="J928" s="49" t="str">
        <f t="shared" si="46"/>
        <v>TX</v>
      </c>
      <c r="K928" s="50" t="str">
        <f t="shared" si="45"/>
        <v>South Central</v>
      </c>
      <c r="L928" s="49" t="str">
        <f>INDEX('State '!$A$1:$C$62,MATCH($I928,'State '!$B:$B,0),3)</f>
        <v>South Central</v>
      </c>
      <c r="M928" s="49" t="str">
        <f>INDEX('State '!$A$1:$C$62,MATCH($J928,'State '!$B:$B,0),3)</f>
        <v>South Central</v>
      </c>
      <c r="N928" s="49"/>
      <c r="O928" s="78">
        <v>129.80000000000001</v>
      </c>
      <c r="P928" s="78">
        <v>14</v>
      </c>
      <c r="Q928" s="78">
        <v>400</v>
      </c>
      <c r="R928" s="53">
        <v>30</v>
      </c>
      <c r="S928" s="49" t="s">
        <v>105</v>
      </c>
      <c r="T928" s="49" t="s">
        <v>93</v>
      </c>
      <c r="U928" s="49" t="s">
        <v>2899</v>
      </c>
      <c r="V928" s="49" t="s">
        <v>107</v>
      </c>
      <c r="W928" s="79"/>
      <c r="X928" s="82"/>
      <c r="Y928" s="59"/>
      <c r="Z928" s="25"/>
      <c r="AA928" s="25"/>
      <c r="AB928" s="25"/>
    </row>
    <row r="929" spans="1:28" ht="12.75" customHeight="1" x14ac:dyDescent="0.2">
      <c r="A929" s="49">
        <v>43454</v>
      </c>
      <c r="B929" s="55" t="s">
        <v>2900</v>
      </c>
      <c r="C929" s="55" t="s">
        <v>1656</v>
      </c>
      <c r="D929" s="55" t="s">
        <v>383</v>
      </c>
      <c r="E929" s="59" t="s">
        <v>90</v>
      </c>
      <c r="F929" s="60">
        <v>43432</v>
      </c>
      <c r="G929" s="82">
        <v>2018</v>
      </c>
      <c r="H929" s="49" t="s">
        <v>121</v>
      </c>
      <c r="I929" s="49" t="str">
        <f t="shared" si="44"/>
        <v>TX</v>
      </c>
      <c r="J929" s="49" t="str">
        <f t="shared" si="46"/>
        <v>TX</v>
      </c>
      <c r="K929" s="50" t="str">
        <f t="shared" si="45"/>
        <v>South Central</v>
      </c>
      <c r="L929" s="49" t="str">
        <f>INDEX('State '!$A$1:$C$62,MATCH($I929,'State '!$B:$B,0),3)</f>
        <v>South Central</v>
      </c>
      <c r="M929" s="49" t="str">
        <f>INDEX('State '!$A$1:$C$62,MATCH($J929,'State '!$B:$B,0),3)</f>
        <v>South Central</v>
      </c>
      <c r="N929" s="49"/>
      <c r="O929" s="78">
        <v>137.30000000000001</v>
      </c>
      <c r="P929" s="53"/>
      <c r="Q929" s="53">
        <v>396</v>
      </c>
      <c r="R929" s="78"/>
      <c r="S929" s="83" t="s">
        <v>92</v>
      </c>
      <c r="T929" s="50" t="s">
        <v>93</v>
      </c>
      <c r="U929" s="57" t="s">
        <v>2901</v>
      </c>
      <c r="V929" s="49" t="s">
        <v>107</v>
      </c>
      <c r="W929" s="79" t="s">
        <v>2902</v>
      </c>
      <c r="X929" s="79"/>
      <c r="Y929" s="87" t="s">
        <v>2903</v>
      </c>
      <c r="Z929" s="25"/>
      <c r="AA929" s="25"/>
      <c r="AB929" s="25"/>
    </row>
    <row r="930" spans="1:28" ht="12.75" customHeight="1" x14ac:dyDescent="0.2">
      <c r="A930" s="49">
        <v>43454</v>
      </c>
      <c r="B930" s="55" t="s">
        <v>2904</v>
      </c>
      <c r="C930" s="55" t="s">
        <v>780</v>
      </c>
      <c r="D930" s="55" t="s">
        <v>89</v>
      </c>
      <c r="E930" s="59" t="s">
        <v>90</v>
      </c>
      <c r="F930" s="60">
        <v>43438</v>
      </c>
      <c r="G930" s="85">
        <v>2018</v>
      </c>
      <c r="H930" s="49" t="s">
        <v>326</v>
      </c>
      <c r="I930" s="49" t="str">
        <f t="shared" si="44"/>
        <v>NV</v>
      </c>
      <c r="J930" s="49" t="str">
        <f t="shared" si="46"/>
        <v>NV</v>
      </c>
      <c r="K930" s="50" t="str">
        <f t="shared" si="45"/>
        <v>Mountain</v>
      </c>
      <c r="L930" s="49" t="str">
        <f>INDEX('State '!$A$1:$C$62,MATCH($I930,'State '!$B:$B,0),3)</f>
        <v>Mountain</v>
      </c>
      <c r="M930" s="49" t="str">
        <f>INDEX('State '!$A$1:$C$62,MATCH($J930,'State '!$B:$B,0),3)</f>
        <v>Mountain</v>
      </c>
      <c r="N930" s="49"/>
      <c r="O930" s="53">
        <v>17.95</v>
      </c>
      <c r="P930" s="53">
        <v>8.4600000000000009</v>
      </c>
      <c r="Q930" s="53">
        <v>4.6040000000000001</v>
      </c>
      <c r="R930" s="53" t="s">
        <v>2905</v>
      </c>
      <c r="S930" s="83" t="s">
        <v>105</v>
      </c>
      <c r="T930" s="50" t="s">
        <v>93</v>
      </c>
      <c r="U930" s="57" t="s">
        <v>2906</v>
      </c>
      <c r="V930" s="49" t="s">
        <v>107</v>
      </c>
      <c r="W930" s="82"/>
      <c r="X930" s="79"/>
      <c r="Y930" s="79"/>
      <c r="Z930" s="25"/>
      <c r="AA930" s="25"/>
      <c r="AB930" s="25"/>
    </row>
    <row r="931" spans="1:28" ht="12.75" customHeight="1" x14ac:dyDescent="0.2">
      <c r="A931" s="49">
        <v>43468</v>
      </c>
      <c r="B931" s="46" t="s">
        <v>2907</v>
      </c>
      <c r="C931" s="46" t="s">
        <v>854</v>
      </c>
      <c r="D931" s="46" t="s">
        <v>89</v>
      </c>
      <c r="E931" s="46" t="s">
        <v>90</v>
      </c>
      <c r="F931" s="47">
        <v>43439</v>
      </c>
      <c r="G931" s="48">
        <v>2018</v>
      </c>
      <c r="H931" s="49" t="s">
        <v>1455</v>
      </c>
      <c r="I931" s="49" t="str">
        <f t="shared" si="44"/>
        <v>TX</v>
      </c>
      <c r="J931" s="49" t="str">
        <f t="shared" si="46"/>
        <v>CA</v>
      </c>
      <c r="K931" s="50" t="str">
        <f t="shared" si="45"/>
        <v>South Central, Mountain, Pacific</v>
      </c>
      <c r="L931" s="49" t="str">
        <f>INDEX('State '!$A$1:$C$62,MATCH($I931,'State '!$B:$B,0),3)</f>
        <v>South Central</v>
      </c>
      <c r="M931" s="49" t="str">
        <f>INDEX('State '!$A$1:$C$62,MATCH($J931,'State '!$B:$B,0),3)</f>
        <v>Pacific</v>
      </c>
      <c r="N931" s="49" t="s">
        <v>831</v>
      </c>
      <c r="O931" s="78"/>
      <c r="P931" s="78"/>
      <c r="Q931" s="78">
        <v>182</v>
      </c>
      <c r="R931" s="53">
        <v>20</v>
      </c>
      <c r="S931" s="83" t="s">
        <v>92</v>
      </c>
      <c r="T931" s="49" t="s">
        <v>93</v>
      </c>
      <c r="U931" s="49" t="s">
        <v>2908</v>
      </c>
      <c r="V931" s="49" t="s">
        <v>95</v>
      </c>
      <c r="W931" s="82"/>
      <c r="X931" s="79"/>
      <c r="Y931" s="79"/>
      <c r="Z931" s="25"/>
      <c r="AA931" s="25"/>
      <c r="AB931" s="25"/>
    </row>
    <row r="932" spans="1:28" ht="12.75" customHeight="1" x14ac:dyDescent="0.2">
      <c r="A932" s="49">
        <v>43756</v>
      </c>
      <c r="B932" s="46" t="s">
        <v>2909</v>
      </c>
      <c r="C932" s="55" t="s">
        <v>2910</v>
      </c>
      <c r="D932" s="46" t="s">
        <v>89</v>
      </c>
      <c r="E932" s="46" t="s">
        <v>90</v>
      </c>
      <c r="F932" s="47">
        <v>43443</v>
      </c>
      <c r="G932" s="48">
        <v>2018</v>
      </c>
      <c r="H932" s="49" t="s">
        <v>893</v>
      </c>
      <c r="I932" s="49" t="str">
        <f t="shared" si="44"/>
        <v>SC</v>
      </c>
      <c r="J932" s="49" t="str">
        <f t="shared" si="46"/>
        <v>SC</v>
      </c>
      <c r="K932" s="50" t="str">
        <f t="shared" si="45"/>
        <v>Southeast</v>
      </c>
      <c r="L932" s="49" t="str">
        <f>INDEX('State '!$A$1:$C$62,MATCH($I932,'State '!$B:$B,0),3)</f>
        <v>Southeast</v>
      </c>
      <c r="M932" s="49" t="str">
        <f>INDEX('State '!$A$1:$C$62,MATCH($J932,'State '!$B:$B,0),3)</f>
        <v>Southeast</v>
      </c>
      <c r="N932" s="49"/>
      <c r="O932" s="78">
        <v>1.6</v>
      </c>
      <c r="P932" s="63">
        <v>0.46</v>
      </c>
      <c r="Q932" s="52">
        <v>20</v>
      </c>
      <c r="R932" s="53">
        <v>8</v>
      </c>
      <c r="S932" s="49" t="s">
        <v>92</v>
      </c>
      <c r="T932" s="49" t="s">
        <v>93</v>
      </c>
      <c r="U932" s="49" t="s">
        <v>2911</v>
      </c>
      <c r="V932" s="49" t="s">
        <v>107</v>
      </c>
      <c r="W932" s="46" t="s">
        <v>2912</v>
      </c>
      <c r="X932" s="46" t="s">
        <v>196</v>
      </c>
      <c r="Y932" s="58"/>
      <c r="Z932" s="25"/>
      <c r="AA932" s="25"/>
      <c r="AB932" s="25"/>
    </row>
    <row r="933" spans="1:28" ht="12.75" customHeight="1" x14ac:dyDescent="0.2">
      <c r="A933" s="49">
        <v>43454</v>
      </c>
      <c r="B933" s="46" t="s">
        <v>2913</v>
      </c>
      <c r="C933" s="46" t="s">
        <v>2914</v>
      </c>
      <c r="D933" s="46" t="s">
        <v>101</v>
      </c>
      <c r="E933" s="46" t="s">
        <v>90</v>
      </c>
      <c r="F933" s="47">
        <v>43444</v>
      </c>
      <c r="G933" s="53">
        <v>2018</v>
      </c>
      <c r="H933" s="49" t="s">
        <v>331</v>
      </c>
      <c r="I933" s="49" t="str">
        <f t="shared" si="44"/>
        <v>PA</v>
      </c>
      <c r="J933" s="49" t="str">
        <f t="shared" si="46"/>
        <v>PA</v>
      </c>
      <c r="K933" s="50" t="str">
        <f t="shared" si="45"/>
        <v>Northeast</v>
      </c>
      <c r="L933" s="49" t="str">
        <f>INDEX('State '!$A$1:$C$62,MATCH($I933,'State '!$B:$B,0),3)</f>
        <v>Northeast</v>
      </c>
      <c r="M933" s="49" t="str">
        <f>INDEX('State '!$A$1:$C$62,MATCH($J933,'State '!$B:$B,0),3)</f>
        <v>Northeast</v>
      </c>
      <c r="N933" s="49"/>
      <c r="O933" s="78">
        <v>47.2</v>
      </c>
      <c r="P933" s="78">
        <v>13.19</v>
      </c>
      <c r="Q933" s="78">
        <v>79</v>
      </c>
      <c r="R933" s="53">
        <v>12</v>
      </c>
      <c r="S933" s="49" t="s">
        <v>105</v>
      </c>
      <c r="T933" s="49" t="s">
        <v>93</v>
      </c>
      <c r="U933" s="49" t="s">
        <v>2915</v>
      </c>
      <c r="V933" s="49" t="s">
        <v>107</v>
      </c>
      <c r="W933" s="79" t="s">
        <v>2916</v>
      </c>
      <c r="X933" s="79" t="s">
        <v>165</v>
      </c>
      <c r="Y933" s="87" t="s">
        <v>2917</v>
      </c>
      <c r="Z933" s="25"/>
      <c r="AA933" s="25"/>
      <c r="AB933" s="25"/>
    </row>
    <row r="934" spans="1:28" ht="12.75" customHeight="1" x14ac:dyDescent="0.2">
      <c r="A934" s="49">
        <v>43454</v>
      </c>
      <c r="B934" s="46" t="s">
        <v>2918</v>
      </c>
      <c r="C934" s="55" t="s">
        <v>339</v>
      </c>
      <c r="D934" s="46" t="s">
        <v>161</v>
      </c>
      <c r="E934" s="46" t="s">
        <v>90</v>
      </c>
      <c r="F934" s="47">
        <v>43445</v>
      </c>
      <c r="G934" s="53">
        <v>2018</v>
      </c>
      <c r="H934" s="49" t="s">
        <v>170</v>
      </c>
      <c r="I934" s="49" t="str">
        <f t="shared" si="44"/>
        <v>LA</v>
      </c>
      <c r="J934" s="49" t="str">
        <f t="shared" si="46"/>
        <v>LA</v>
      </c>
      <c r="K934" s="50" t="str">
        <f t="shared" si="45"/>
        <v>South Central</v>
      </c>
      <c r="L934" s="49" t="str">
        <f>INDEX('State '!$A$1:$C$62,MATCH($I934,'State '!$B:$B,0),3)</f>
        <v>South Central</v>
      </c>
      <c r="M934" s="49" t="str">
        <f>INDEX('State '!$A$1:$C$62,MATCH($J934,'State '!$B:$B,0),3)</f>
        <v>South Central</v>
      </c>
      <c r="N934" s="49"/>
      <c r="O934" s="78">
        <v>151</v>
      </c>
      <c r="P934" s="78"/>
      <c r="Q934" s="78">
        <v>600</v>
      </c>
      <c r="R934" s="53"/>
      <c r="S934" s="49" t="s">
        <v>105</v>
      </c>
      <c r="T934" s="49" t="s">
        <v>93</v>
      </c>
      <c r="U934" s="49" t="s">
        <v>2919</v>
      </c>
      <c r="V934" s="49" t="s">
        <v>107</v>
      </c>
      <c r="W934" s="79" t="s">
        <v>2920</v>
      </c>
      <c r="X934" s="79"/>
      <c r="Y934" s="79"/>
      <c r="Z934" s="25"/>
      <c r="AA934" s="25"/>
      <c r="AB934" s="25"/>
    </row>
    <row r="935" spans="1:28" ht="12.75" customHeight="1" x14ac:dyDescent="0.2">
      <c r="A935" s="49">
        <v>43468</v>
      </c>
      <c r="B935" s="55" t="s">
        <v>2921</v>
      </c>
      <c r="C935" s="55" t="s">
        <v>920</v>
      </c>
      <c r="D935" s="55" t="s">
        <v>89</v>
      </c>
      <c r="E935" s="59" t="s">
        <v>90</v>
      </c>
      <c r="F935" s="60">
        <v>43446</v>
      </c>
      <c r="G935" s="85">
        <v>2018</v>
      </c>
      <c r="H935" s="49" t="s">
        <v>244</v>
      </c>
      <c r="I935" s="49" t="str">
        <f t="shared" si="44"/>
        <v>GA</v>
      </c>
      <c r="J935" s="49" t="str">
        <f t="shared" si="46"/>
        <v>GA</v>
      </c>
      <c r="K935" s="50" t="str">
        <f t="shared" si="45"/>
        <v>Southeast</v>
      </c>
      <c r="L935" s="49" t="s">
        <v>824</v>
      </c>
      <c r="M935" s="49" t="s">
        <v>824</v>
      </c>
      <c r="N935" s="49"/>
      <c r="O935" s="78">
        <v>240</v>
      </c>
      <c r="P935" s="53">
        <v>19.7</v>
      </c>
      <c r="Q935" s="53">
        <v>344</v>
      </c>
      <c r="R935" s="78">
        <v>30</v>
      </c>
      <c r="S935" s="83" t="s">
        <v>92</v>
      </c>
      <c r="T935" s="50" t="s">
        <v>93</v>
      </c>
      <c r="U935" s="57" t="s">
        <v>2922</v>
      </c>
      <c r="V935" s="49" t="s">
        <v>107</v>
      </c>
      <c r="W935" s="79"/>
      <c r="X935" s="79"/>
      <c r="Y935" s="79"/>
      <c r="Z935" s="25"/>
      <c r="AA935" s="25"/>
      <c r="AB935" s="25"/>
    </row>
    <row r="936" spans="1:28" ht="12.75" customHeight="1" x14ac:dyDescent="0.2">
      <c r="A936" s="49">
        <v>43468</v>
      </c>
      <c r="B936" s="46" t="s">
        <v>2923</v>
      </c>
      <c r="C936" s="55" t="s">
        <v>2924</v>
      </c>
      <c r="D936" s="46" t="s">
        <v>101</v>
      </c>
      <c r="E936" s="59" t="s">
        <v>90</v>
      </c>
      <c r="F936" s="47">
        <v>43448</v>
      </c>
      <c r="G936" s="48">
        <v>2018</v>
      </c>
      <c r="H936" s="49" t="s">
        <v>2925</v>
      </c>
      <c r="I936" s="49" t="str">
        <f t="shared" si="44"/>
        <v>ND</v>
      </c>
      <c r="J936" s="49" t="str">
        <f t="shared" si="46"/>
        <v>SK</v>
      </c>
      <c r="K936" s="50" t="str">
        <f t="shared" si="45"/>
        <v>Mountain, Canada</v>
      </c>
      <c r="L936" s="49" t="str">
        <f>INDEX('State '!$A$1:$C$62,MATCH($I936,'State '!$B:$B,0),3)</f>
        <v>Mountain</v>
      </c>
      <c r="M936" s="49" t="str">
        <f>INDEX('State '!$A$1:$C$62,MATCH($J936,'State '!$B:$B,0),3)</f>
        <v>Canada</v>
      </c>
      <c r="N936" s="49"/>
      <c r="O936" s="78"/>
      <c r="P936" s="78">
        <v>2.2000000000000002</v>
      </c>
      <c r="Q936" s="78">
        <v>30</v>
      </c>
      <c r="R936" s="53">
        <v>10.75</v>
      </c>
      <c r="S936" s="49" t="s">
        <v>92</v>
      </c>
      <c r="T936" s="49" t="s">
        <v>93</v>
      </c>
      <c r="U936" s="49" t="s">
        <v>2926</v>
      </c>
      <c r="V936" s="49" t="s">
        <v>95</v>
      </c>
      <c r="W936" s="79" t="s">
        <v>2927</v>
      </c>
      <c r="X936" s="79"/>
      <c r="Y936" s="79"/>
      <c r="Z936" s="25"/>
      <c r="AA936" s="25"/>
      <c r="AB936" s="25"/>
    </row>
    <row r="937" spans="1:28" ht="12.75" customHeight="1" x14ac:dyDescent="0.2">
      <c r="A937" s="49">
        <v>43468</v>
      </c>
      <c r="B937" s="46" t="s">
        <v>2928</v>
      </c>
      <c r="C937" s="46" t="s">
        <v>913</v>
      </c>
      <c r="D937" s="46" t="s">
        <v>89</v>
      </c>
      <c r="E937" s="46" t="s">
        <v>90</v>
      </c>
      <c r="F937" s="47">
        <v>43456</v>
      </c>
      <c r="G937" s="48">
        <v>2018</v>
      </c>
      <c r="H937" s="49" t="s">
        <v>331</v>
      </c>
      <c r="I937" s="49" t="str">
        <f t="shared" si="44"/>
        <v>PA</v>
      </c>
      <c r="J937" s="49" t="str">
        <f t="shared" si="46"/>
        <v>PA</v>
      </c>
      <c r="K937" s="50" t="str">
        <f t="shared" si="45"/>
        <v>Northeast</v>
      </c>
      <c r="L937" s="49" t="str">
        <f>INDEX('State '!$A$1:$C$62,MATCH($I937,'State '!$B:$B,0),3)</f>
        <v>Northeast</v>
      </c>
      <c r="M937" s="49" t="str">
        <f>INDEX('State '!$A$1:$C$62,MATCH($J937,'State '!$B:$B,0),3)</f>
        <v>Northeast</v>
      </c>
      <c r="N937" s="49"/>
      <c r="O937" s="78">
        <v>39.5</v>
      </c>
      <c r="P937" s="78">
        <f>14.4+5.8</f>
        <v>20.2</v>
      </c>
      <c r="Q937" s="78"/>
      <c r="R937" s="53" t="s">
        <v>1394</v>
      </c>
      <c r="S937" s="49" t="s">
        <v>92</v>
      </c>
      <c r="T937" s="49" t="s">
        <v>93</v>
      </c>
      <c r="U937" s="49" t="s">
        <v>2929</v>
      </c>
      <c r="V937" s="49" t="s">
        <v>107</v>
      </c>
      <c r="W937" s="79" t="s">
        <v>2930</v>
      </c>
      <c r="X937" s="79"/>
      <c r="Y937" s="87" t="s">
        <v>2931</v>
      </c>
      <c r="Z937" s="25"/>
      <c r="AA937" s="25"/>
      <c r="AB937" s="25"/>
    </row>
    <row r="938" spans="1:28" ht="12.75" customHeight="1" x14ac:dyDescent="0.2">
      <c r="A938" s="49">
        <v>43423</v>
      </c>
      <c r="B938" s="55" t="s">
        <v>2932</v>
      </c>
      <c r="C938" s="46" t="s">
        <v>452</v>
      </c>
      <c r="D938" s="55" t="s">
        <v>89</v>
      </c>
      <c r="E938" s="59" t="s">
        <v>257</v>
      </c>
      <c r="F938" s="47"/>
      <c r="G938" s="48">
        <v>2018</v>
      </c>
      <c r="H938" s="49" t="s">
        <v>249</v>
      </c>
      <c r="I938" s="49" t="str">
        <f t="shared" si="44"/>
        <v>IL</v>
      </c>
      <c r="J938" s="49" t="str">
        <f t="shared" si="46"/>
        <v>IL</v>
      </c>
      <c r="K938" s="50" t="str">
        <f t="shared" si="45"/>
        <v>Midwest</v>
      </c>
      <c r="L938" s="49" t="str">
        <f>INDEX('State '!$A$1:$C$62,MATCH($I938,'State '!$B:$B,0),3)</f>
        <v>Midwest</v>
      </c>
      <c r="M938" s="49" t="str">
        <f>INDEX('State '!$A$1:$C$62,MATCH($J938,'State '!$B:$B,0),3)</f>
        <v>Midwest</v>
      </c>
      <c r="N938" s="49"/>
      <c r="O938" s="78">
        <v>50</v>
      </c>
      <c r="P938" s="78"/>
      <c r="Q938" s="62">
        <v>200</v>
      </c>
      <c r="R938" s="53"/>
      <c r="S938" s="49" t="s">
        <v>92</v>
      </c>
      <c r="T938" s="49" t="s">
        <v>93</v>
      </c>
      <c r="U938" s="49"/>
      <c r="V938" s="49" t="s">
        <v>107</v>
      </c>
      <c r="W938" s="79" t="s">
        <v>2933</v>
      </c>
      <c r="X938" s="79"/>
      <c r="Y938" s="87" t="s">
        <v>2934</v>
      </c>
      <c r="Z938" s="25"/>
      <c r="AA938" s="25"/>
      <c r="AB938" s="25"/>
    </row>
    <row r="939" spans="1:28" ht="12.75" customHeight="1" x14ac:dyDescent="0.2">
      <c r="A939" s="49">
        <v>43124</v>
      </c>
      <c r="B939" s="46" t="s">
        <v>2935</v>
      </c>
      <c r="C939" s="46" t="s">
        <v>204</v>
      </c>
      <c r="D939" s="46" t="s">
        <v>89</v>
      </c>
      <c r="E939" s="46" t="s">
        <v>2936</v>
      </c>
      <c r="F939" s="47"/>
      <c r="G939" s="53">
        <v>2018</v>
      </c>
      <c r="H939" s="49" t="s">
        <v>205</v>
      </c>
      <c r="I939" s="49" t="str">
        <f t="shared" si="44"/>
        <v>OK</v>
      </c>
      <c r="J939" s="49" t="str">
        <f t="shared" si="46"/>
        <v>OK</v>
      </c>
      <c r="K939" s="50" t="str">
        <f t="shared" si="45"/>
        <v>South Central</v>
      </c>
      <c r="L939" s="49" t="str">
        <f>INDEX('State '!$A$1:$C$62,MATCH($I939,'State '!$B:$B,0),3)</f>
        <v>South Central</v>
      </c>
      <c r="M939" s="49" t="str">
        <f>INDEX('State '!$A$1:$C$62,MATCH($J939,'State '!$B:$B,0),3)</f>
        <v>South Central</v>
      </c>
      <c r="N939" s="49"/>
      <c r="O939" s="78">
        <v>300</v>
      </c>
      <c r="P939" s="78">
        <v>247</v>
      </c>
      <c r="Q939" s="62">
        <v>1400</v>
      </c>
      <c r="R939" s="53">
        <v>36</v>
      </c>
      <c r="S939" s="49" t="s">
        <v>92</v>
      </c>
      <c r="T939" s="49" t="s">
        <v>93</v>
      </c>
      <c r="U939" s="49" t="s">
        <v>2937</v>
      </c>
      <c r="V939" s="49" t="s">
        <v>107</v>
      </c>
      <c r="W939" s="79" t="s">
        <v>2938</v>
      </c>
      <c r="X939" s="79"/>
      <c r="Y939" s="79"/>
      <c r="Z939" s="25"/>
      <c r="AA939" s="25"/>
      <c r="AB939" s="25"/>
    </row>
    <row r="940" spans="1:28" ht="12.75" customHeight="1" x14ac:dyDescent="0.2">
      <c r="A940" s="49">
        <v>43468</v>
      </c>
      <c r="B940" s="46" t="s">
        <v>2939</v>
      </c>
      <c r="C940" s="55" t="s">
        <v>553</v>
      </c>
      <c r="D940" s="55" t="s">
        <v>383</v>
      </c>
      <c r="E940" s="46" t="s">
        <v>90</v>
      </c>
      <c r="F940" s="47">
        <v>43466</v>
      </c>
      <c r="G940" s="48">
        <v>2019</v>
      </c>
      <c r="H940" s="49" t="s">
        <v>2895</v>
      </c>
      <c r="I940" s="49" t="str">
        <f t="shared" si="44"/>
        <v>MS</v>
      </c>
      <c r="J940" s="49" t="str">
        <f t="shared" si="46"/>
        <v>TX</v>
      </c>
      <c r="K940" s="50" t="str">
        <f t="shared" si="45"/>
        <v>South Central</v>
      </c>
      <c r="L940" s="49" t="str">
        <f>INDEX('State '!$A$1:$C$62,MATCH($I940,'State '!$B:$B,0),3)</f>
        <v>South Central</v>
      </c>
      <c r="M940" s="49" t="str">
        <f>INDEX('State '!$A$1:$C$62,MATCH($J940,'State '!$B:$B,0),3)</f>
        <v>South Central</v>
      </c>
      <c r="N940" s="49"/>
      <c r="O940" s="78">
        <v>197</v>
      </c>
      <c r="P940" s="70"/>
      <c r="Q940" s="52">
        <v>475</v>
      </c>
      <c r="R940" s="53"/>
      <c r="S940" s="49" t="s">
        <v>92</v>
      </c>
      <c r="T940" s="49" t="s">
        <v>93</v>
      </c>
      <c r="U940" s="49" t="s">
        <v>2940</v>
      </c>
      <c r="V940" s="49" t="s">
        <v>95</v>
      </c>
      <c r="W940" s="46" t="s">
        <v>2811</v>
      </c>
      <c r="X940" s="46"/>
      <c r="Y940" s="58" t="s">
        <v>2812</v>
      </c>
      <c r="Z940" s="25"/>
      <c r="AA940" s="25"/>
      <c r="AB940" s="25"/>
    </row>
    <row r="941" spans="1:28" ht="12.75" customHeight="1" x14ac:dyDescent="0.2">
      <c r="A941" s="89">
        <v>43517</v>
      </c>
      <c r="B941" s="86" t="s">
        <v>2941</v>
      </c>
      <c r="C941" s="86" t="s">
        <v>2942</v>
      </c>
      <c r="D941" s="86" t="s">
        <v>89</v>
      </c>
      <c r="E941" s="86" t="s">
        <v>90</v>
      </c>
      <c r="F941" s="90">
        <v>43480</v>
      </c>
      <c r="G941" s="91">
        <v>2019</v>
      </c>
      <c r="H941" s="89" t="s">
        <v>121</v>
      </c>
      <c r="I941" s="49" t="str">
        <f t="shared" si="44"/>
        <v>TX</v>
      </c>
      <c r="J941" s="49" t="str">
        <f t="shared" si="46"/>
        <v>TX</v>
      </c>
      <c r="K941" s="50" t="str">
        <f t="shared" si="45"/>
        <v>South Central</v>
      </c>
      <c r="L941" s="49" t="str">
        <f>INDEX('State '!$A$1:$C$62,MATCH($I941,'State '!$B:$B,0),3)</f>
        <v>South Central</v>
      </c>
      <c r="M941" s="49" t="str">
        <f>INDEX('State '!$A$1:$C$62,MATCH($J941,'State '!$B:$B,0),3)</f>
        <v>South Central</v>
      </c>
      <c r="N941" s="49"/>
      <c r="O941" s="78"/>
      <c r="P941" s="92"/>
      <c r="Q941" s="93">
        <v>150</v>
      </c>
      <c r="R941" s="91" t="s">
        <v>934</v>
      </c>
      <c r="S941" s="89" t="s">
        <v>105</v>
      </c>
      <c r="T941" s="89" t="s">
        <v>122</v>
      </c>
      <c r="U941" s="89" t="s">
        <v>144</v>
      </c>
      <c r="V941" s="49" t="s">
        <v>107</v>
      </c>
      <c r="W941" s="79" t="s">
        <v>2943</v>
      </c>
      <c r="X941" s="79"/>
      <c r="Y941" s="87" t="s">
        <v>2944</v>
      </c>
      <c r="Z941" s="25"/>
      <c r="AA941" s="25"/>
      <c r="AB941" s="25"/>
    </row>
    <row r="942" spans="1:28" ht="12.75" customHeight="1" x14ac:dyDescent="0.2">
      <c r="A942" s="89">
        <v>43494</v>
      </c>
      <c r="B942" s="86" t="s">
        <v>2945</v>
      </c>
      <c r="C942" s="86" t="s">
        <v>1064</v>
      </c>
      <c r="D942" s="86" t="s">
        <v>161</v>
      </c>
      <c r="E942" s="86" t="s">
        <v>90</v>
      </c>
      <c r="F942" s="90">
        <v>43487</v>
      </c>
      <c r="G942" s="94">
        <v>2019</v>
      </c>
      <c r="H942" s="89" t="s">
        <v>320</v>
      </c>
      <c r="I942" s="89" t="str">
        <f t="shared" si="44"/>
        <v>LA</v>
      </c>
      <c r="J942" s="89" t="str">
        <f t="shared" si="46"/>
        <v>TX</v>
      </c>
      <c r="K942" s="50" t="str">
        <f t="shared" si="45"/>
        <v>South Central</v>
      </c>
      <c r="L942" s="49" t="str">
        <f>INDEX('State '!$A$1:$C$62,MATCH($I942,'State '!$B:$B,0),3)</f>
        <v>South Central</v>
      </c>
      <c r="M942" s="49" t="str">
        <f>INDEX('State '!$A$1:$C$62,MATCH($J942,'State '!$B:$B,0),3)</f>
        <v>South Central</v>
      </c>
      <c r="N942" s="49"/>
      <c r="O942" s="78">
        <v>68.900000000000006</v>
      </c>
      <c r="P942" s="92">
        <v>24.7</v>
      </c>
      <c r="Q942" s="93">
        <v>275</v>
      </c>
      <c r="R942" s="91"/>
      <c r="S942" s="89" t="s">
        <v>92</v>
      </c>
      <c r="T942" s="89" t="s">
        <v>93</v>
      </c>
      <c r="U942" s="89" t="s">
        <v>2946</v>
      </c>
      <c r="V942" s="49" t="s">
        <v>95</v>
      </c>
      <c r="W942" s="46"/>
      <c r="X942" s="46"/>
      <c r="Y942" s="79"/>
      <c r="Z942" s="25"/>
      <c r="AA942" s="25"/>
      <c r="AB942" s="25"/>
    </row>
    <row r="943" spans="1:28" ht="12.75" customHeight="1" x14ac:dyDescent="0.2">
      <c r="A943" s="89">
        <v>43584</v>
      </c>
      <c r="B943" s="86" t="s">
        <v>2947</v>
      </c>
      <c r="C943" s="86" t="s">
        <v>2948</v>
      </c>
      <c r="D943" s="86" t="s">
        <v>89</v>
      </c>
      <c r="E943" s="86" t="s">
        <v>90</v>
      </c>
      <c r="F943" s="90">
        <v>43497</v>
      </c>
      <c r="G943" s="91">
        <v>2019</v>
      </c>
      <c r="H943" s="89" t="s">
        <v>205</v>
      </c>
      <c r="I943" s="49" t="str">
        <f t="shared" si="44"/>
        <v>OK</v>
      </c>
      <c r="J943" s="49" t="str">
        <f t="shared" si="46"/>
        <v>OK</v>
      </c>
      <c r="K943" s="50" t="str">
        <f t="shared" si="45"/>
        <v>South Central</v>
      </c>
      <c r="L943" s="49" t="str">
        <f>INDEX('State '!$A$1:$C$62,MATCH($I943,'State '!$B:$B,0),3)</f>
        <v>South Central</v>
      </c>
      <c r="M943" s="49" t="str">
        <f>INDEX('State '!$A$1:$C$62,MATCH($J943,'State '!$B:$B,0),3)</f>
        <v>South Central</v>
      </c>
      <c r="N943" s="49"/>
      <c r="O943" s="78"/>
      <c r="P943" s="92"/>
      <c r="Q943" s="93">
        <v>150</v>
      </c>
      <c r="R943" s="91"/>
      <c r="S943" s="89" t="s">
        <v>105</v>
      </c>
      <c r="T943" s="89"/>
      <c r="U943" s="89"/>
      <c r="V943" s="49" t="s">
        <v>107</v>
      </c>
      <c r="W943" s="46" t="s">
        <v>2949</v>
      </c>
      <c r="X943" s="46"/>
      <c r="Y943" s="58" t="s">
        <v>2950</v>
      </c>
      <c r="Z943" s="25"/>
      <c r="AA943" s="25"/>
      <c r="AB943" s="25"/>
    </row>
    <row r="944" spans="1:28" ht="12.75" customHeight="1" x14ac:dyDescent="0.2">
      <c r="A944" s="89">
        <v>43584</v>
      </c>
      <c r="B944" s="86" t="s">
        <v>2951</v>
      </c>
      <c r="C944" s="86" t="s">
        <v>2948</v>
      </c>
      <c r="D944" s="86" t="s">
        <v>89</v>
      </c>
      <c r="E944" s="86" t="s">
        <v>90</v>
      </c>
      <c r="F944" s="90">
        <v>43497</v>
      </c>
      <c r="G944" s="91">
        <v>2019</v>
      </c>
      <c r="H944" s="89" t="s">
        <v>205</v>
      </c>
      <c r="I944" s="49" t="str">
        <f t="shared" si="44"/>
        <v>OK</v>
      </c>
      <c r="J944" s="49" t="str">
        <f t="shared" si="46"/>
        <v>OK</v>
      </c>
      <c r="K944" s="50" t="str">
        <f t="shared" si="45"/>
        <v>South Central</v>
      </c>
      <c r="L944" s="49" t="str">
        <f>INDEX('State '!$A$1:$C$62,MATCH($I944,'State '!$B:$B,0),3)</f>
        <v>South Central</v>
      </c>
      <c r="M944" s="49" t="str">
        <f>INDEX('State '!$A$1:$C$62,MATCH($J944,'State '!$B:$B,0),3)</f>
        <v>South Central</v>
      </c>
      <c r="N944" s="49"/>
      <c r="O944" s="78"/>
      <c r="P944" s="92"/>
      <c r="Q944" s="93">
        <v>100</v>
      </c>
      <c r="R944" s="91"/>
      <c r="S944" s="89" t="s">
        <v>105</v>
      </c>
      <c r="T944" s="89"/>
      <c r="U944" s="89"/>
      <c r="V944" s="49" t="s">
        <v>107</v>
      </c>
      <c r="W944" s="46" t="s">
        <v>2952</v>
      </c>
      <c r="X944" s="46"/>
      <c r="Y944" s="58" t="s">
        <v>2950</v>
      </c>
      <c r="Z944" s="25"/>
      <c r="AA944" s="25"/>
      <c r="AB944" s="25"/>
    </row>
    <row r="945" spans="1:25" ht="12.75" customHeight="1" x14ac:dyDescent="0.2">
      <c r="A945" s="89">
        <v>43836</v>
      </c>
      <c r="B945" s="86" t="s">
        <v>2953</v>
      </c>
      <c r="C945" s="86" t="s">
        <v>2948</v>
      </c>
      <c r="D945" s="86" t="s">
        <v>89</v>
      </c>
      <c r="E945" s="86" t="s">
        <v>90</v>
      </c>
      <c r="F945" s="90">
        <v>43497</v>
      </c>
      <c r="G945" s="91">
        <v>2019</v>
      </c>
      <c r="H945" s="89" t="s">
        <v>121</v>
      </c>
      <c r="I945" s="49" t="str">
        <f t="shared" si="44"/>
        <v>TX</v>
      </c>
      <c r="J945" s="49" t="str">
        <f t="shared" si="46"/>
        <v>TX</v>
      </c>
      <c r="K945" s="50" t="str">
        <f t="shared" si="45"/>
        <v>South Central</v>
      </c>
      <c r="L945" s="49" t="str">
        <f>INDEX('State '!$A$1:$C$62,MATCH($I945,'State '!$B:$B,0),3)</f>
        <v>South Central</v>
      </c>
      <c r="M945" s="49" t="str">
        <f>INDEX('State '!$A$1:$C$62,MATCH($J945,'State '!$B:$B,0),3)</f>
        <v>South Central</v>
      </c>
      <c r="N945" s="49"/>
      <c r="O945" s="78"/>
      <c r="P945" s="92">
        <v>3.4470000000000001</v>
      </c>
      <c r="Q945" s="93">
        <v>300</v>
      </c>
      <c r="R945" s="91">
        <v>20</v>
      </c>
      <c r="S945" s="89" t="s">
        <v>105</v>
      </c>
      <c r="T945" s="89" t="s">
        <v>122</v>
      </c>
      <c r="U945" s="89"/>
      <c r="V945" s="49" t="s">
        <v>107</v>
      </c>
      <c r="W945" s="46" t="s">
        <v>2954</v>
      </c>
      <c r="X945" s="46"/>
      <c r="Y945" s="58" t="s">
        <v>2950</v>
      </c>
    </row>
    <row r="946" spans="1:25" ht="12.75" customHeight="1" x14ac:dyDescent="0.2">
      <c r="A946" s="49">
        <v>43584</v>
      </c>
      <c r="B946" s="46" t="s">
        <v>2955</v>
      </c>
      <c r="C946" s="46" t="s">
        <v>2948</v>
      </c>
      <c r="D946" s="46" t="s">
        <v>383</v>
      </c>
      <c r="E946" s="46" t="s">
        <v>90</v>
      </c>
      <c r="F946" s="47">
        <v>43497</v>
      </c>
      <c r="G946" s="53">
        <v>2019</v>
      </c>
      <c r="H946" s="49" t="s">
        <v>121</v>
      </c>
      <c r="I946" s="49" t="str">
        <f t="shared" si="44"/>
        <v>TX</v>
      </c>
      <c r="J946" s="49" t="str">
        <f t="shared" si="46"/>
        <v>TX</v>
      </c>
      <c r="K946" s="50" t="str">
        <f t="shared" si="45"/>
        <v>South Central</v>
      </c>
      <c r="L946" s="49" t="str">
        <f>INDEX('State '!$A$1:$C$62,MATCH($I946,'State '!$B:$B,0),3)</f>
        <v>South Central</v>
      </c>
      <c r="M946" s="49" t="str">
        <f>INDEX('State '!$A$1:$C$62,MATCH($J946,'State '!$B:$B,0),3)</f>
        <v>South Central</v>
      </c>
      <c r="N946" s="49"/>
      <c r="O946" s="78"/>
      <c r="P946" s="70"/>
      <c r="Q946" s="52">
        <v>1000</v>
      </c>
      <c r="R946" s="53"/>
      <c r="S946" s="49" t="s">
        <v>105</v>
      </c>
      <c r="T946" s="49" t="s">
        <v>122</v>
      </c>
      <c r="U946" s="49"/>
      <c r="V946" s="49" t="s">
        <v>107</v>
      </c>
      <c r="W946" s="46" t="s">
        <v>2956</v>
      </c>
      <c r="X946" s="46"/>
      <c r="Y946" s="58" t="s">
        <v>2950</v>
      </c>
    </row>
    <row r="947" spans="1:25" ht="12.75" customHeight="1" x14ac:dyDescent="0.2">
      <c r="A947" s="49">
        <v>43507</v>
      </c>
      <c r="B947" s="46" t="s">
        <v>2957</v>
      </c>
      <c r="C947" s="46" t="s">
        <v>1656</v>
      </c>
      <c r="D947" s="46" t="s">
        <v>101</v>
      </c>
      <c r="E947" s="46" t="s">
        <v>90</v>
      </c>
      <c r="F947" s="47">
        <v>43503</v>
      </c>
      <c r="G947" s="53">
        <v>2019</v>
      </c>
      <c r="H947" s="49" t="s">
        <v>521</v>
      </c>
      <c r="I947" s="49" t="str">
        <f t="shared" si="44"/>
        <v>TX</v>
      </c>
      <c r="J947" s="49" t="str">
        <f t="shared" si="46"/>
        <v>MX</v>
      </c>
      <c r="K947" s="50" t="str">
        <f t="shared" si="45"/>
        <v>South Central, Mexico</v>
      </c>
      <c r="L947" s="49" t="str">
        <f>INDEX('State '!$A$1:$C$62,MATCH($I947,'State '!$B:$B,0),3)</f>
        <v>South Central</v>
      </c>
      <c r="M947" s="49" t="str">
        <f>INDEX('State '!$A$1:$C$62,MATCH($J947,'State '!$B:$B,0),3)</f>
        <v>Mexico</v>
      </c>
      <c r="N947" s="49"/>
      <c r="O947" s="78">
        <v>1550</v>
      </c>
      <c r="P947" s="70">
        <v>171</v>
      </c>
      <c r="Q947" s="52">
        <v>2600</v>
      </c>
      <c r="R947" s="53" t="s">
        <v>1354</v>
      </c>
      <c r="S947" s="49" t="s">
        <v>92</v>
      </c>
      <c r="T947" s="49" t="s">
        <v>93</v>
      </c>
      <c r="U947" s="49" t="s">
        <v>2958</v>
      </c>
      <c r="V947" s="49" t="s">
        <v>95</v>
      </c>
      <c r="W947" s="79" t="s">
        <v>2959</v>
      </c>
      <c r="X947" s="46"/>
      <c r="Y947" s="79"/>
    </row>
    <row r="948" spans="1:25" ht="12.75" customHeight="1" x14ac:dyDescent="0.2">
      <c r="A948" s="49">
        <v>43691</v>
      </c>
      <c r="B948" s="46" t="s">
        <v>2960</v>
      </c>
      <c r="C948" s="46" t="s">
        <v>1093</v>
      </c>
      <c r="D948" s="46" t="s">
        <v>89</v>
      </c>
      <c r="E948" s="46" t="s">
        <v>90</v>
      </c>
      <c r="F948" s="47">
        <v>43517</v>
      </c>
      <c r="G948" s="53">
        <v>2019</v>
      </c>
      <c r="H948" s="49" t="s">
        <v>1088</v>
      </c>
      <c r="I948" s="49" t="str">
        <f t="shared" si="44"/>
        <v>ME</v>
      </c>
      <c r="J948" s="49" t="str">
        <f t="shared" si="46"/>
        <v>MA</v>
      </c>
      <c r="K948" s="50" t="str">
        <f t="shared" si="45"/>
        <v>Northeast</v>
      </c>
      <c r="L948" s="49" t="str">
        <f>INDEX('State '!$A$1:$C$62,MATCH($I948,'State '!$B:$B,0),3)</f>
        <v>Northeast</v>
      </c>
      <c r="M948" s="49" t="str">
        <f>INDEX('State '!$A$1:$C$62,MATCH($J948,'State '!$B:$B,0),3)</f>
        <v>Northeast</v>
      </c>
      <c r="N948" s="49"/>
      <c r="O948" s="78"/>
      <c r="P948" s="70"/>
      <c r="Q948" s="52">
        <v>11.321</v>
      </c>
      <c r="R948" s="53"/>
      <c r="S948" s="49" t="s">
        <v>92</v>
      </c>
      <c r="T948" s="49" t="s">
        <v>93</v>
      </c>
      <c r="U948" s="49" t="s">
        <v>2961</v>
      </c>
      <c r="V948" s="49" t="s">
        <v>95</v>
      </c>
      <c r="W948" s="46" t="s">
        <v>2876</v>
      </c>
      <c r="X948" s="46"/>
      <c r="Y948" s="58" t="s">
        <v>2874</v>
      </c>
    </row>
    <row r="949" spans="1:25" ht="12.75" customHeight="1" x14ac:dyDescent="0.2">
      <c r="A949" s="49">
        <v>43692</v>
      </c>
      <c r="B949" s="55" t="s">
        <v>2962</v>
      </c>
      <c r="C949" s="55" t="s">
        <v>282</v>
      </c>
      <c r="D949" s="55" t="s">
        <v>89</v>
      </c>
      <c r="E949" s="59" t="s">
        <v>90</v>
      </c>
      <c r="F949" s="60">
        <v>43525</v>
      </c>
      <c r="G949" s="61">
        <v>2019</v>
      </c>
      <c r="H949" s="49" t="s">
        <v>424</v>
      </c>
      <c r="I949" s="49" t="str">
        <f t="shared" si="44"/>
        <v>WV</v>
      </c>
      <c r="J949" s="49" t="str">
        <f t="shared" si="46"/>
        <v>WV</v>
      </c>
      <c r="K949" s="50" t="str">
        <f t="shared" si="45"/>
        <v>Northeast</v>
      </c>
      <c r="L949" s="49" t="str">
        <f>INDEX('State '!$A$1:$C$62,MATCH($I949,'State '!$B:$B,0),3)</f>
        <v>Northeast</v>
      </c>
      <c r="M949" s="49" t="str">
        <f>INDEX('State '!$A$1:$C$62,MATCH($J949,'State '!$B:$B,0),3)</f>
        <v>Northeast</v>
      </c>
      <c r="N949" s="49"/>
      <c r="O949" s="78">
        <v>3000</v>
      </c>
      <c r="P949" s="95">
        <v>171</v>
      </c>
      <c r="Q949" s="62">
        <v>1840</v>
      </c>
      <c r="R949" s="63"/>
      <c r="S949" s="64" t="s">
        <v>92</v>
      </c>
      <c r="T949" s="50" t="s">
        <v>93</v>
      </c>
      <c r="U949" s="57" t="s">
        <v>2963</v>
      </c>
      <c r="V949" s="49" t="s">
        <v>107</v>
      </c>
      <c r="W949" s="46" t="s">
        <v>2964</v>
      </c>
      <c r="X949" s="46"/>
      <c r="Y949" s="58" t="s">
        <v>2965</v>
      </c>
    </row>
    <row r="950" spans="1:25" ht="12.75" customHeight="1" x14ac:dyDescent="0.2">
      <c r="A950" s="49">
        <v>43692</v>
      </c>
      <c r="B950" s="55" t="s">
        <v>2966</v>
      </c>
      <c r="C950" s="55" t="s">
        <v>282</v>
      </c>
      <c r="D950" s="55" t="s">
        <v>89</v>
      </c>
      <c r="E950" s="59" t="s">
        <v>90</v>
      </c>
      <c r="F950" s="60">
        <v>43525</v>
      </c>
      <c r="G950" s="61">
        <v>2019</v>
      </c>
      <c r="H950" s="49" t="s">
        <v>2576</v>
      </c>
      <c r="I950" s="49" t="str">
        <f t="shared" si="44"/>
        <v>WV</v>
      </c>
      <c r="J950" s="49" t="str">
        <f t="shared" ref="J950:J962" si="47">RIGHT($H950,2)</f>
        <v>KY</v>
      </c>
      <c r="K950" s="50" t="str">
        <f t="shared" si="45"/>
        <v>Northeast, Midwest</v>
      </c>
      <c r="L950" s="49" t="str">
        <f>INDEX('State '!$A$1:$C$62,MATCH($I950,'State '!$B:$B,0),3)</f>
        <v>Northeast</v>
      </c>
      <c r="M950" s="49" t="str">
        <f>INDEX('State '!$A$1:$C$62,MATCH($J950,'State '!$B:$B,0),3)</f>
        <v>Midwest</v>
      </c>
      <c r="N950" s="49"/>
      <c r="O950" s="78"/>
      <c r="P950" s="95">
        <v>171</v>
      </c>
      <c r="Q950" s="62">
        <v>860</v>
      </c>
      <c r="R950" s="63"/>
      <c r="S950" s="64" t="s">
        <v>92</v>
      </c>
      <c r="T950" s="50" t="s">
        <v>93</v>
      </c>
      <c r="U950" s="57" t="s">
        <v>2963</v>
      </c>
      <c r="V950" s="49" t="s">
        <v>95</v>
      </c>
      <c r="W950" s="46" t="s">
        <v>2967</v>
      </c>
      <c r="X950" s="46"/>
      <c r="Y950" s="58" t="s">
        <v>2965</v>
      </c>
    </row>
    <row r="951" spans="1:25" ht="12.75" customHeight="1" x14ac:dyDescent="0.2">
      <c r="A951" s="89">
        <v>43756</v>
      </c>
      <c r="B951" s="86" t="s">
        <v>2968</v>
      </c>
      <c r="C951" s="86" t="s">
        <v>2201</v>
      </c>
      <c r="D951" s="86" t="s">
        <v>101</v>
      </c>
      <c r="E951" s="86" t="s">
        <v>90</v>
      </c>
      <c r="F951" s="90">
        <v>43525</v>
      </c>
      <c r="G951" s="91">
        <v>2019</v>
      </c>
      <c r="H951" s="89" t="s">
        <v>209</v>
      </c>
      <c r="I951" s="49" t="str">
        <f t="shared" si="44"/>
        <v>VA</v>
      </c>
      <c r="J951" s="49" t="str">
        <f t="shared" si="47"/>
        <v>VA</v>
      </c>
      <c r="K951" s="50" t="str">
        <f t="shared" si="45"/>
        <v>Northeast</v>
      </c>
      <c r="L951" s="49" t="str">
        <f>INDEX('State '!$A$1:$C$62,MATCH($I951,'State '!$B:$B,0),3)</f>
        <v>Northeast</v>
      </c>
      <c r="M951" s="49" t="str">
        <f>INDEX('State '!$A$1:$C$62,MATCH($J951,'State '!$B:$B,0),3)</f>
        <v>Northeast</v>
      </c>
      <c r="N951" s="49"/>
      <c r="O951" s="78"/>
      <c r="P951" s="92">
        <v>9</v>
      </c>
      <c r="Q951" s="93"/>
      <c r="R951" s="91">
        <v>24</v>
      </c>
      <c r="S951" s="89" t="s">
        <v>105</v>
      </c>
      <c r="T951" s="89"/>
      <c r="U951" s="89"/>
      <c r="V951" s="49" t="s">
        <v>107</v>
      </c>
      <c r="W951" s="46" t="s">
        <v>2969</v>
      </c>
      <c r="X951" s="46" t="s">
        <v>97</v>
      </c>
      <c r="Y951" s="58" t="s">
        <v>2970</v>
      </c>
    </row>
    <row r="952" spans="1:25" ht="12.75" customHeight="1" x14ac:dyDescent="0.2">
      <c r="A952" s="49">
        <v>43691</v>
      </c>
      <c r="B952" s="46" t="s">
        <v>2971</v>
      </c>
      <c r="C952" s="46" t="s">
        <v>2085</v>
      </c>
      <c r="D952" s="46" t="s">
        <v>89</v>
      </c>
      <c r="E952" s="46" t="s">
        <v>90</v>
      </c>
      <c r="F952" s="47">
        <v>43543</v>
      </c>
      <c r="G952" s="48">
        <v>2019</v>
      </c>
      <c r="H952" s="49" t="s">
        <v>713</v>
      </c>
      <c r="I952" s="49" t="str">
        <f t="shared" si="44"/>
        <v>NY</v>
      </c>
      <c r="J952" s="49" t="str">
        <f t="shared" si="47"/>
        <v>NY</v>
      </c>
      <c r="K952" s="50" t="str">
        <f t="shared" si="45"/>
        <v>Northeast</v>
      </c>
      <c r="L952" s="49" t="str">
        <f>INDEX('State '!$A$1:$C$62,MATCH($I952,'State '!$B:$B,0),3)</f>
        <v>Northeast</v>
      </c>
      <c r="M952" s="49" t="str">
        <f>INDEX('State '!$A$1:$C$62,MATCH($J952,'State '!$B:$B,0),3)</f>
        <v>Northeast</v>
      </c>
      <c r="N952" s="49"/>
      <c r="O952" s="78">
        <v>275</v>
      </c>
      <c r="P952" s="70">
        <v>8</v>
      </c>
      <c r="Q952" s="52">
        <v>223</v>
      </c>
      <c r="R952" s="53" t="s">
        <v>651</v>
      </c>
      <c r="S952" s="49" t="s">
        <v>92</v>
      </c>
      <c r="T952" s="49" t="s">
        <v>93</v>
      </c>
      <c r="U952" s="49" t="s">
        <v>2972</v>
      </c>
      <c r="V952" s="49" t="s">
        <v>107</v>
      </c>
      <c r="W952" s="46"/>
      <c r="X952" s="46"/>
      <c r="Y952" s="58" t="s">
        <v>2973</v>
      </c>
    </row>
    <row r="953" spans="1:25" ht="12.75" customHeight="1" x14ac:dyDescent="0.2">
      <c r="A953" s="49">
        <v>43580</v>
      </c>
      <c r="B953" s="46" t="s">
        <v>2974</v>
      </c>
      <c r="C953" s="55" t="s">
        <v>124</v>
      </c>
      <c r="D953" s="46" t="s">
        <v>2975</v>
      </c>
      <c r="E953" s="59" t="s">
        <v>90</v>
      </c>
      <c r="F953" s="47">
        <v>43546</v>
      </c>
      <c r="G953" s="48">
        <v>2019</v>
      </c>
      <c r="H953" s="49" t="s">
        <v>320</v>
      </c>
      <c r="I953" s="49" t="str">
        <f t="shared" si="44"/>
        <v>LA</v>
      </c>
      <c r="J953" s="49" t="str">
        <f t="shared" si="47"/>
        <v>TX</v>
      </c>
      <c r="K953" s="50" t="str">
        <f t="shared" si="45"/>
        <v>South Central</v>
      </c>
      <c r="L953" s="49" t="str">
        <f>INDEX('State '!$A$1:$C$62,MATCH($I953,'State '!$B:$B,0),3)</f>
        <v>South Central</v>
      </c>
      <c r="M953" s="49" t="str">
        <f>INDEX('State '!$A$1:$C$62,MATCH($J953,'State '!$B:$B,0),3)</f>
        <v>South Central</v>
      </c>
      <c r="N953" s="49"/>
      <c r="O953" s="78">
        <v>200</v>
      </c>
      <c r="P953" s="70"/>
      <c r="Q953" s="52">
        <v>500</v>
      </c>
      <c r="R953" s="53"/>
      <c r="S953" s="49" t="s">
        <v>92</v>
      </c>
      <c r="T953" s="49" t="s">
        <v>93</v>
      </c>
      <c r="U953" s="49" t="s">
        <v>2976</v>
      </c>
      <c r="V953" s="49" t="s">
        <v>95</v>
      </c>
      <c r="W953" s="46" t="s">
        <v>2977</v>
      </c>
      <c r="X953" s="46" t="s">
        <v>108</v>
      </c>
      <c r="Y953" s="54" t="s">
        <v>2978</v>
      </c>
    </row>
    <row r="954" spans="1:25" ht="12.75" customHeight="1" x14ac:dyDescent="0.2">
      <c r="A954" s="49">
        <v>43580</v>
      </c>
      <c r="B954" s="46" t="s">
        <v>2979</v>
      </c>
      <c r="C954" s="46" t="s">
        <v>124</v>
      </c>
      <c r="D954" s="46" t="s">
        <v>161</v>
      </c>
      <c r="E954" s="59" t="s">
        <v>90</v>
      </c>
      <c r="F954" s="47">
        <v>43556</v>
      </c>
      <c r="G954" s="48">
        <v>2019</v>
      </c>
      <c r="H954" s="49" t="s">
        <v>143</v>
      </c>
      <c r="I954" s="49" t="str">
        <f t="shared" si="44"/>
        <v>OH</v>
      </c>
      <c r="J954" s="49" t="str">
        <f t="shared" si="47"/>
        <v>OH</v>
      </c>
      <c r="K954" s="50" t="str">
        <f t="shared" si="45"/>
        <v>Northeast</v>
      </c>
      <c r="L954" s="49" t="str">
        <f>INDEX('State '!$A$1:$C$62,MATCH($I954,'State '!$B:$B,0),3)</f>
        <v>Northeast</v>
      </c>
      <c r="M954" s="49" t="str">
        <f>INDEX('State '!$A$1:$C$62,MATCH($J954,'State '!$B:$B,0),3)</f>
        <v>Northeast</v>
      </c>
      <c r="N954" s="49"/>
      <c r="O954" s="78"/>
      <c r="P954" s="70"/>
      <c r="Q954" s="52">
        <f>950.155-637.559</f>
        <v>312.596</v>
      </c>
      <c r="R954" s="53"/>
      <c r="S954" s="49" t="s">
        <v>92</v>
      </c>
      <c r="T954" s="49" t="s">
        <v>93</v>
      </c>
      <c r="U954" s="49" t="s">
        <v>2879</v>
      </c>
      <c r="V954" s="49" t="s">
        <v>107</v>
      </c>
      <c r="W954" s="46" t="s">
        <v>2980</v>
      </c>
      <c r="X954" s="46"/>
      <c r="Y954" s="58" t="s">
        <v>2881</v>
      </c>
    </row>
    <row r="955" spans="1:25" ht="12.75" customHeight="1" x14ac:dyDescent="0.2">
      <c r="A955" s="49">
        <v>43580</v>
      </c>
      <c r="B955" s="46" t="s">
        <v>2981</v>
      </c>
      <c r="C955" s="55" t="s">
        <v>553</v>
      </c>
      <c r="D955" s="46" t="s">
        <v>161</v>
      </c>
      <c r="E955" s="59" t="s">
        <v>90</v>
      </c>
      <c r="F955" s="47">
        <v>43557</v>
      </c>
      <c r="G955" s="48">
        <v>2019</v>
      </c>
      <c r="H955" s="49" t="s">
        <v>170</v>
      </c>
      <c r="I955" s="49" t="str">
        <f t="shared" si="44"/>
        <v>LA</v>
      </c>
      <c r="J955" s="49" t="str">
        <f t="shared" si="47"/>
        <v>LA</v>
      </c>
      <c r="K955" s="50" t="str">
        <f t="shared" si="45"/>
        <v>South Central</v>
      </c>
      <c r="L955" s="49" t="str">
        <f>INDEX('State '!$A$1:$C$62,MATCH($I955,'State '!$B:$B,0),3)</f>
        <v>South Central</v>
      </c>
      <c r="M955" s="49" t="str">
        <f>INDEX('State '!$A$1:$C$62,MATCH($J955,'State '!$B:$B,0),3)</f>
        <v>South Central</v>
      </c>
      <c r="N955" s="49"/>
      <c r="O955" s="78">
        <v>33.5</v>
      </c>
      <c r="P955" s="70">
        <v>0.72</v>
      </c>
      <c r="Q955" s="52">
        <v>162</v>
      </c>
      <c r="R955" s="53">
        <v>20</v>
      </c>
      <c r="S955" s="49" t="s">
        <v>92</v>
      </c>
      <c r="T955" s="49" t="s">
        <v>93</v>
      </c>
      <c r="U955" s="49" t="s">
        <v>2982</v>
      </c>
      <c r="V955" s="49" t="s">
        <v>107</v>
      </c>
      <c r="W955" s="46" t="s">
        <v>2983</v>
      </c>
      <c r="X955" s="46" t="s">
        <v>196</v>
      </c>
      <c r="Y955" s="79"/>
    </row>
    <row r="956" spans="1:25" ht="12.75" customHeight="1" x14ac:dyDescent="0.2">
      <c r="A956" s="49">
        <v>43691</v>
      </c>
      <c r="B956" s="46" t="s">
        <v>2984</v>
      </c>
      <c r="C956" s="46" t="s">
        <v>843</v>
      </c>
      <c r="D956" s="46" t="s">
        <v>89</v>
      </c>
      <c r="E956" s="46" t="s">
        <v>90</v>
      </c>
      <c r="F956" s="47">
        <v>43579</v>
      </c>
      <c r="G956" s="53">
        <v>2019</v>
      </c>
      <c r="H956" s="49" t="s">
        <v>656</v>
      </c>
      <c r="I956" s="49" t="str">
        <f t="shared" si="44"/>
        <v>NM</v>
      </c>
      <c r="J956" s="49" t="str">
        <f t="shared" si="47"/>
        <v>NM</v>
      </c>
      <c r="K956" s="50" t="str">
        <f t="shared" si="45"/>
        <v>Mountain</v>
      </c>
      <c r="L956" s="49" t="str">
        <f>INDEX('State '!$A$1:$C$62,MATCH($I956,'State '!$B:$B,0),3)</f>
        <v>Mountain</v>
      </c>
      <c r="M956" s="49" t="str">
        <f>INDEX('State '!$A$1:$C$62,MATCH($J956,'State '!$B:$B,0),3)</f>
        <v>Mountain</v>
      </c>
      <c r="N956" s="49"/>
      <c r="O956" s="78">
        <v>1.5</v>
      </c>
      <c r="P956" s="70"/>
      <c r="Q956" s="52">
        <v>130</v>
      </c>
      <c r="R956" s="53"/>
      <c r="S956" s="49" t="s">
        <v>105</v>
      </c>
      <c r="T956" s="49" t="s">
        <v>93</v>
      </c>
      <c r="U956" s="49" t="s">
        <v>2985</v>
      </c>
      <c r="V956" s="49" t="s">
        <v>107</v>
      </c>
      <c r="W956" s="46"/>
      <c r="X956" s="46"/>
      <c r="Y956" s="79"/>
    </row>
    <row r="957" spans="1:25" ht="12.75" customHeight="1" x14ac:dyDescent="0.2">
      <c r="A957" s="49">
        <v>43640</v>
      </c>
      <c r="B957" s="46" t="s">
        <v>2986</v>
      </c>
      <c r="C957" s="46" t="s">
        <v>1140</v>
      </c>
      <c r="D957" s="46" t="s">
        <v>101</v>
      </c>
      <c r="E957" s="46" t="s">
        <v>90</v>
      </c>
      <c r="F957" s="47">
        <v>43616</v>
      </c>
      <c r="G957" s="53">
        <v>2019</v>
      </c>
      <c r="H957" s="49" t="s">
        <v>1141</v>
      </c>
      <c r="I957" s="49" t="str">
        <f t="shared" si="44"/>
        <v>OR</v>
      </c>
      <c r="J957" s="49" t="str">
        <f t="shared" si="47"/>
        <v>OR</v>
      </c>
      <c r="K957" s="50" t="str">
        <f t="shared" si="45"/>
        <v>Pacific</v>
      </c>
      <c r="L957" s="49" t="str">
        <f>INDEX('State '!$A$1:$C$62,MATCH($I957,'State '!$B:$B,0),3)</f>
        <v>Pacific</v>
      </c>
      <c r="M957" s="49" t="str">
        <f>INDEX('State '!$A$1:$C$62,MATCH($J957,'State '!$B:$B,0),3)</f>
        <v>Pacific</v>
      </c>
      <c r="N957" s="49"/>
      <c r="O957" s="78">
        <v>128</v>
      </c>
      <c r="P957" s="70">
        <v>13</v>
      </c>
      <c r="Q957" s="52">
        <v>120</v>
      </c>
      <c r="R957" s="53">
        <v>24</v>
      </c>
      <c r="S957" s="49" t="s">
        <v>105</v>
      </c>
      <c r="T957" s="49"/>
      <c r="U957" s="49"/>
      <c r="V957" s="49" t="s">
        <v>107</v>
      </c>
      <c r="W957" s="46" t="s">
        <v>2987</v>
      </c>
      <c r="X957" s="46" t="s">
        <v>165</v>
      </c>
      <c r="Y957" s="79"/>
    </row>
    <row r="958" spans="1:25" ht="12.75" customHeight="1" x14ac:dyDescent="0.2">
      <c r="A958" s="49">
        <v>43620</v>
      </c>
      <c r="B958" s="55" t="s">
        <v>2988</v>
      </c>
      <c r="C958" s="55" t="s">
        <v>124</v>
      </c>
      <c r="D958" s="55" t="s">
        <v>89</v>
      </c>
      <c r="E958" s="59" t="s">
        <v>90</v>
      </c>
      <c r="F958" s="47">
        <v>43616</v>
      </c>
      <c r="G958" s="53">
        <v>2019</v>
      </c>
      <c r="H958" s="49" t="s">
        <v>320</v>
      </c>
      <c r="I958" s="49" t="str">
        <f t="shared" si="44"/>
        <v>LA</v>
      </c>
      <c r="J958" s="49" t="str">
        <f t="shared" si="47"/>
        <v>TX</v>
      </c>
      <c r="K958" s="50" t="str">
        <f t="shared" si="45"/>
        <v>South Central</v>
      </c>
      <c r="L958" s="49" t="str">
        <f>INDEX('State '!$A$1:$C$62,MATCH($I958,'State '!$B:$B,0),3)</f>
        <v>South Central</v>
      </c>
      <c r="M958" s="49" t="str">
        <f>INDEX('State '!$A$1:$C$62,MATCH($J958,'State '!$B:$B,0),3)</f>
        <v>South Central</v>
      </c>
      <c r="N958" s="49"/>
      <c r="O958" s="78">
        <v>16.5</v>
      </c>
      <c r="P958" s="70"/>
      <c r="Q958" s="62">
        <v>157.5</v>
      </c>
      <c r="R958" s="96"/>
      <c r="S958" s="72" t="s">
        <v>92</v>
      </c>
      <c r="T958" s="49" t="s">
        <v>93</v>
      </c>
      <c r="U958" s="49" t="s">
        <v>2989</v>
      </c>
      <c r="V958" s="49" t="s">
        <v>95</v>
      </c>
      <c r="W958" s="46" t="s">
        <v>2990</v>
      </c>
      <c r="X958" s="46"/>
      <c r="Y958" s="79"/>
    </row>
    <row r="959" spans="1:25" ht="12.75" customHeight="1" x14ac:dyDescent="0.2">
      <c r="A959" s="49">
        <v>43640</v>
      </c>
      <c r="B959" s="46" t="s">
        <v>2991</v>
      </c>
      <c r="C959" s="46" t="s">
        <v>277</v>
      </c>
      <c r="D959" s="46" t="s">
        <v>383</v>
      </c>
      <c r="E959" s="46" t="s">
        <v>90</v>
      </c>
      <c r="F959" s="47">
        <v>43630</v>
      </c>
      <c r="G959" s="53">
        <v>2019</v>
      </c>
      <c r="H959" s="49" t="s">
        <v>2755</v>
      </c>
      <c r="I959" s="49" t="str">
        <f t="shared" si="44"/>
        <v>KY</v>
      </c>
      <c r="J959" s="49" t="str">
        <f t="shared" si="47"/>
        <v>LA</v>
      </c>
      <c r="K959" s="50" t="str">
        <f t="shared" si="45"/>
        <v>Midwest, South Central</v>
      </c>
      <c r="L959" s="49" t="str">
        <f>INDEX('State '!$A$1:$C$62,MATCH($I959,'State '!$B:$B,0),3)</f>
        <v>Midwest</v>
      </c>
      <c r="M959" s="49" t="str">
        <f>INDEX('State '!$A$1:$C$62,MATCH($J959,'State '!$B:$B,0),3)</f>
        <v>South Central</v>
      </c>
      <c r="N959" s="49"/>
      <c r="O959" s="78"/>
      <c r="P959" s="70"/>
      <c r="Q959" s="52">
        <v>875</v>
      </c>
      <c r="R959" s="53"/>
      <c r="S959" s="49" t="s">
        <v>92</v>
      </c>
      <c r="T959" s="49" t="s">
        <v>93</v>
      </c>
      <c r="U959" s="49" t="s">
        <v>2992</v>
      </c>
      <c r="V959" s="49" t="s">
        <v>95</v>
      </c>
      <c r="W959" s="46"/>
      <c r="X959" s="46"/>
      <c r="Y959" s="58" t="s">
        <v>2993</v>
      </c>
    </row>
    <row r="960" spans="1:25" ht="12.75" customHeight="1" x14ac:dyDescent="0.2">
      <c r="A960" s="49">
        <v>43756</v>
      </c>
      <c r="B960" s="46" t="s">
        <v>2994</v>
      </c>
      <c r="C960" s="46" t="s">
        <v>1093</v>
      </c>
      <c r="D960" s="46" t="s">
        <v>89</v>
      </c>
      <c r="E960" s="46" t="s">
        <v>90</v>
      </c>
      <c r="F960" s="47">
        <v>43655</v>
      </c>
      <c r="G960" s="53">
        <v>2019</v>
      </c>
      <c r="H960" s="49" t="s">
        <v>2750</v>
      </c>
      <c r="I960" s="49" t="str">
        <f t="shared" si="44"/>
        <v>QU</v>
      </c>
      <c r="J960" s="49" t="str">
        <f t="shared" si="47"/>
        <v>ME</v>
      </c>
      <c r="K960" s="50" t="str">
        <f t="shared" si="45"/>
        <v>Canada, Northeast</v>
      </c>
      <c r="L960" s="49" t="str">
        <f>INDEX('State '!$A$1:$C$62,MATCH($I960,'State '!$B:$B,0),3)</f>
        <v>Canada</v>
      </c>
      <c r="M960" s="49" t="str">
        <f>INDEX('State '!$A$1:$C$62,MATCH($J960,'State '!$B:$B,0),3)</f>
        <v>Northeast</v>
      </c>
      <c r="N960" s="49"/>
      <c r="O960" s="78">
        <v>0</v>
      </c>
      <c r="P960" s="70"/>
      <c r="Q960" s="52">
        <v>42.481999999999999</v>
      </c>
      <c r="R960" s="53"/>
      <c r="S960" s="49" t="s">
        <v>92</v>
      </c>
      <c r="T960" s="49" t="s">
        <v>93</v>
      </c>
      <c r="U960" s="49" t="s">
        <v>2995</v>
      </c>
      <c r="V960" s="49" t="s">
        <v>95</v>
      </c>
      <c r="W960" s="46" t="s">
        <v>2996</v>
      </c>
      <c r="X960" s="46"/>
      <c r="Y960" s="58" t="s">
        <v>2997</v>
      </c>
    </row>
    <row r="961" spans="1:28" ht="12.75" customHeight="1" x14ac:dyDescent="0.2">
      <c r="A961" s="49">
        <v>43756</v>
      </c>
      <c r="B961" s="46" t="s">
        <v>2998</v>
      </c>
      <c r="C961" s="46" t="s">
        <v>783</v>
      </c>
      <c r="D961" s="46" t="s">
        <v>89</v>
      </c>
      <c r="E961" s="46" t="s">
        <v>90</v>
      </c>
      <c r="F961" s="47">
        <v>43668</v>
      </c>
      <c r="G961" s="53">
        <v>2019</v>
      </c>
      <c r="H961" s="49" t="s">
        <v>225</v>
      </c>
      <c r="I961" s="49" t="str">
        <f t="shared" si="44"/>
        <v>CO</v>
      </c>
      <c r="J961" s="49" t="str">
        <f t="shared" si="47"/>
        <v>CO</v>
      </c>
      <c r="K961" s="50" t="str">
        <f t="shared" si="45"/>
        <v>Mountain</v>
      </c>
      <c r="L961" s="49" t="str">
        <f>INDEX('State '!$A$1:$C$62,MATCH($I961,'State '!$B:$B,0),3)</f>
        <v>Mountain</v>
      </c>
      <c r="M961" s="49" t="str">
        <f>INDEX('State '!$A$1:$C$62,MATCH($J961,'State '!$B:$B,0),3)</f>
        <v>Mountain</v>
      </c>
      <c r="N961" s="49"/>
      <c r="O961" s="78">
        <v>26.6</v>
      </c>
      <c r="P961" s="70">
        <v>10</v>
      </c>
      <c r="Q961" s="52">
        <v>410</v>
      </c>
      <c r="R961" s="53">
        <v>24</v>
      </c>
      <c r="S961" s="49" t="s">
        <v>92</v>
      </c>
      <c r="T961" s="49" t="s">
        <v>93</v>
      </c>
      <c r="U961" s="49" t="s">
        <v>2999</v>
      </c>
      <c r="V961" s="49" t="s">
        <v>107</v>
      </c>
      <c r="W961" s="46" t="s">
        <v>3000</v>
      </c>
      <c r="X961" s="46"/>
      <c r="Y961" s="58"/>
    </row>
    <row r="962" spans="1:28" ht="12.75" customHeight="1" x14ac:dyDescent="0.2">
      <c r="A962" s="89">
        <v>43756</v>
      </c>
      <c r="B962" s="86" t="s">
        <v>3001</v>
      </c>
      <c r="C962" s="86" t="s">
        <v>1929</v>
      </c>
      <c r="D962" s="86" t="s">
        <v>89</v>
      </c>
      <c r="E962" s="86" t="s">
        <v>90</v>
      </c>
      <c r="F962" s="90">
        <v>43676</v>
      </c>
      <c r="G962" s="91">
        <v>2019</v>
      </c>
      <c r="H962" s="89" t="s">
        <v>2261</v>
      </c>
      <c r="I962" s="89" t="str">
        <f t="shared" si="44"/>
        <v>PA</v>
      </c>
      <c r="J962" s="89" t="str">
        <f t="shared" si="47"/>
        <v>WV</v>
      </c>
      <c r="K962" s="50" t="str">
        <f t="shared" si="45"/>
        <v>Northeast</v>
      </c>
      <c r="L962" s="49" t="str">
        <f>INDEX('State '!$A$1:$C$62,MATCH($I962,'State '!$B:$B,0),3)</f>
        <v>Northeast</v>
      </c>
      <c r="M962" s="49" t="str">
        <f>INDEX('State '!$A$1:$C$62,MATCH($J962,'State '!$B:$B,0),3)</f>
        <v>Northeast</v>
      </c>
      <c r="N962" s="49"/>
      <c r="O962" s="78"/>
      <c r="P962" s="92">
        <v>7.87</v>
      </c>
      <c r="Q962" s="93">
        <v>600</v>
      </c>
      <c r="R962" s="91" t="s">
        <v>3002</v>
      </c>
      <c r="S962" s="89" t="s">
        <v>92</v>
      </c>
      <c r="T962" s="89" t="s">
        <v>93</v>
      </c>
      <c r="U962" s="89" t="s">
        <v>3003</v>
      </c>
      <c r="V962" s="49" t="s">
        <v>95</v>
      </c>
      <c r="W962" s="46" t="s">
        <v>3004</v>
      </c>
      <c r="X962" s="46"/>
      <c r="Y962" s="58" t="s">
        <v>3005</v>
      </c>
    </row>
    <row r="963" spans="1:28" ht="12.75" customHeight="1" x14ac:dyDescent="0.2">
      <c r="A963" s="49">
        <v>43689</v>
      </c>
      <c r="B963" s="46" t="s">
        <v>3006</v>
      </c>
      <c r="C963" s="46" t="s">
        <v>1064</v>
      </c>
      <c r="D963" s="46" t="s">
        <v>89</v>
      </c>
      <c r="E963" s="46" t="s">
        <v>90</v>
      </c>
      <c r="F963" s="47">
        <v>43678</v>
      </c>
      <c r="G963" s="53">
        <v>2019</v>
      </c>
      <c r="H963" s="49" t="s">
        <v>734</v>
      </c>
      <c r="I963" s="49" t="str">
        <f t="shared" ref="I963:I999" si="48">LEFT($H963,2)</f>
        <v>FL</v>
      </c>
      <c r="J963" s="49" t="s">
        <v>734</v>
      </c>
      <c r="K963" s="50" t="str">
        <f t="shared" ref="K963:K999" si="49">IF($L963=$M963,L963,CONCATENATE($L963,", ",IF(ISBLANK(N963),"",CONCATENATE(N963,", ")),$M963))</f>
        <v>Southeast</v>
      </c>
      <c r="L963" s="49" t="str">
        <f>INDEX('State '!$A$1:$C$62,MATCH($I963,'State '!$B:$B,0),3)</f>
        <v>Southeast</v>
      </c>
      <c r="M963" s="49" t="str">
        <f>INDEX('State '!$A$1:$C$62,MATCH($J963,'State '!$B:$B,0),3)</f>
        <v>Southeast</v>
      </c>
      <c r="N963" s="49"/>
      <c r="O963" s="78">
        <v>4.2</v>
      </c>
      <c r="P963" s="70">
        <v>0.4</v>
      </c>
      <c r="Q963" s="52">
        <v>36</v>
      </c>
      <c r="R963" s="53">
        <v>20</v>
      </c>
      <c r="S963" s="72" t="s">
        <v>92</v>
      </c>
      <c r="T963" s="49" t="s">
        <v>93</v>
      </c>
      <c r="U963" s="49" t="s">
        <v>3007</v>
      </c>
      <c r="V963" s="49" t="s">
        <v>107</v>
      </c>
      <c r="W963" s="46" t="s">
        <v>3008</v>
      </c>
      <c r="X963" s="46" t="s">
        <v>165</v>
      </c>
      <c r="Y963" s="79"/>
    </row>
    <row r="964" spans="1:28" ht="12.75" customHeight="1" x14ac:dyDescent="0.2">
      <c r="A964" s="49">
        <v>43689</v>
      </c>
      <c r="B964" s="46" t="s">
        <v>3009</v>
      </c>
      <c r="C964" s="46" t="s">
        <v>950</v>
      </c>
      <c r="D964" s="46" t="s">
        <v>161</v>
      </c>
      <c r="E964" s="46" t="s">
        <v>90</v>
      </c>
      <c r="F964" s="47">
        <v>43686</v>
      </c>
      <c r="G964" s="53">
        <v>2019</v>
      </c>
      <c r="H964" s="49" t="s">
        <v>170</v>
      </c>
      <c r="I964" s="49" t="str">
        <f t="shared" si="48"/>
        <v>LA</v>
      </c>
      <c r="J964" s="49" t="str">
        <f t="shared" ref="J964:J999" si="50">RIGHT($H964,2)</f>
        <v>LA</v>
      </c>
      <c r="K964" s="50" t="str">
        <f t="shared" si="49"/>
        <v>South Central</v>
      </c>
      <c r="L964" s="49" t="str">
        <f>INDEX('State '!$A$1:$C$62,MATCH($I964,'State '!$B:$B,0),3)</f>
        <v>South Central</v>
      </c>
      <c r="M964" s="49" t="str">
        <f>INDEX('State '!$A$1:$C$62,MATCH($J964,'State '!$B:$B,0),3)</f>
        <v>South Central</v>
      </c>
      <c r="N964" s="49"/>
      <c r="O964" s="78">
        <v>56</v>
      </c>
      <c r="P964" s="70">
        <v>0.3</v>
      </c>
      <c r="Q964" s="52">
        <v>200</v>
      </c>
      <c r="R964" s="53">
        <v>16</v>
      </c>
      <c r="S964" s="49" t="s">
        <v>92</v>
      </c>
      <c r="T964" s="49" t="s">
        <v>93</v>
      </c>
      <c r="U964" s="49" t="s">
        <v>3010</v>
      </c>
      <c r="V964" s="49" t="s">
        <v>107</v>
      </c>
      <c r="W964" s="46" t="s">
        <v>3011</v>
      </c>
      <c r="X964" s="46" t="s">
        <v>165</v>
      </c>
      <c r="Y964" s="79"/>
    </row>
    <row r="965" spans="1:28" ht="12.75" customHeight="1" x14ac:dyDescent="0.2">
      <c r="A965" s="49">
        <v>43711</v>
      </c>
      <c r="B965" s="86" t="s">
        <v>3012</v>
      </c>
      <c r="C965" s="86" t="s">
        <v>1643</v>
      </c>
      <c r="D965" s="86" t="s">
        <v>89</v>
      </c>
      <c r="E965" s="86" t="s">
        <v>90</v>
      </c>
      <c r="F965" s="90">
        <v>43707</v>
      </c>
      <c r="G965" s="94">
        <v>2019</v>
      </c>
      <c r="H965" s="89" t="s">
        <v>3013</v>
      </c>
      <c r="I965" s="89" t="str">
        <f t="shared" si="48"/>
        <v>MD</v>
      </c>
      <c r="J965" s="89" t="str">
        <f t="shared" si="50"/>
        <v>VA</v>
      </c>
      <c r="K965" s="50" t="str">
        <f t="shared" si="49"/>
        <v>Northeast</v>
      </c>
      <c r="L965" s="49" t="str">
        <f>INDEX('State '!$A$1:$C$62,MATCH($I965,'State '!$B:$B,0),3)</f>
        <v>Northeast</v>
      </c>
      <c r="M965" s="49" t="str">
        <f>INDEX('State '!$A$1:$C$62,MATCH($J965,'State '!$B:$B,0),3)</f>
        <v>Northeast</v>
      </c>
      <c r="N965" s="49"/>
      <c r="O965" s="78">
        <v>147.30000000000001</v>
      </c>
      <c r="P965" s="92"/>
      <c r="Q965" s="93">
        <v>150</v>
      </c>
      <c r="R965" s="91"/>
      <c r="S965" s="49" t="s">
        <v>92</v>
      </c>
      <c r="T965" s="49" t="s">
        <v>93</v>
      </c>
      <c r="U965" s="89" t="s">
        <v>3014</v>
      </c>
      <c r="V965" s="49" t="s">
        <v>95</v>
      </c>
      <c r="W965" s="46" t="s">
        <v>3015</v>
      </c>
      <c r="X965" s="46" t="s">
        <v>202</v>
      </c>
      <c r="Y965" s="58" t="s">
        <v>3016</v>
      </c>
    </row>
    <row r="966" spans="1:28" ht="12.75" customHeight="1" x14ac:dyDescent="0.2">
      <c r="A966" s="49">
        <v>43769</v>
      </c>
      <c r="B966" s="55" t="s">
        <v>3017</v>
      </c>
      <c r="C966" s="46" t="s">
        <v>1585</v>
      </c>
      <c r="D966" s="55" t="s">
        <v>89</v>
      </c>
      <c r="E966" s="59" t="s">
        <v>90</v>
      </c>
      <c r="F966" s="60">
        <v>43708</v>
      </c>
      <c r="G966" s="73">
        <v>2019</v>
      </c>
      <c r="H966" s="49" t="s">
        <v>121</v>
      </c>
      <c r="I966" s="49" t="str">
        <f t="shared" si="48"/>
        <v>TX</v>
      </c>
      <c r="J966" s="49" t="str">
        <f t="shared" si="50"/>
        <v>TX</v>
      </c>
      <c r="K966" s="50" t="str">
        <f t="shared" si="49"/>
        <v>South Central</v>
      </c>
      <c r="L966" s="49" t="str">
        <f>INDEX('State '!$A$1:$C$62,MATCH($I966,'State '!$B:$B,0),3)</f>
        <v>South Central</v>
      </c>
      <c r="M966" s="49" t="str">
        <f>INDEX('State '!$A$1:$C$62,MATCH($J966,'State '!$B:$B,0),3)</f>
        <v>South Central</v>
      </c>
      <c r="N966" s="49"/>
      <c r="O966" s="78"/>
      <c r="P966" s="95">
        <v>25</v>
      </c>
      <c r="Q966" s="62"/>
      <c r="R966" s="63">
        <v>30</v>
      </c>
      <c r="S966" s="64" t="s">
        <v>105</v>
      </c>
      <c r="T966" s="50" t="s">
        <v>122</v>
      </c>
      <c r="U966" s="57"/>
      <c r="V966" s="49" t="s">
        <v>107</v>
      </c>
      <c r="W966" s="46" t="s">
        <v>3018</v>
      </c>
      <c r="X966" s="46"/>
      <c r="Y966" s="58" t="s">
        <v>3019</v>
      </c>
    </row>
    <row r="967" spans="1:28" ht="12.75" customHeight="1" x14ac:dyDescent="0.2">
      <c r="A967" s="49">
        <v>43711</v>
      </c>
      <c r="B967" s="46" t="s">
        <v>3020</v>
      </c>
      <c r="C967" s="46" t="s">
        <v>553</v>
      </c>
      <c r="D967" s="46" t="s">
        <v>89</v>
      </c>
      <c r="E967" s="46" t="s">
        <v>90</v>
      </c>
      <c r="F967" s="47">
        <v>43711</v>
      </c>
      <c r="G967" s="53">
        <v>2019</v>
      </c>
      <c r="H967" s="49" t="s">
        <v>1278</v>
      </c>
      <c r="I967" s="49" t="str">
        <f t="shared" si="48"/>
        <v>NJ</v>
      </c>
      <c r="J967" s="49" t="str">
        <f t="shared" si="50"/>
        <v>NJ</v>
      </c>
      <c r="K967" s="50" t="str">
        <f t="shared" si="49"/>
        <v>Northeast</v>
      </c>
      <c r="L967" s="49" t="str">
        <f>INDEX('State '!$A$1:$C$62,MATCH($I967,'State '!$B:$B,0),3)</f>
        <v>Northeast</v>
      </c>
      <c r="M967" s="49" t="str">
        <f>INDEX('State '!$A$1:$C$62,MATCH($J967,'State '!$B:$B,0),3)</f>
        <v>Northeast</v>
      </c>
      <c r="N967" s="49"/>
      <c r="O967" s="78">
        <v>127.6</v>
      </c>
      <c r="P967" s="70">
        <v>0.61</v>
      </c>
      <c r="Q967" s="52">
        <v>190</v>
      </c>
      <c r="R967" s="53">
        <v>42</v>
      </c>
      <c r="S967" s="49" t="s">
        <v>92</v>
      </c>
      <c r="T967" s="49" t="s">
        <v>93</v>
      </c>
      <c r="U967" s="49" t="s">
        <v>3021</v>
      </c>
      <c r="V967" s="49" t="s">
        <v>107</v>
      </c>
      <c r="W967" s="46" t="s">
        <v>3022</v>
      </c>
      <c r="X967" s="46"/>
      <c r="Y967" s="58"/>
    </row>
    <row r="968" spans="1:28" ht="12.75" customHeight="1" x14ac:dyDescent="0.2">
      <c r="A968" s="49">
        <v>43738</v>
      </c>
      <c r="B968" s="46" t="s">
        <v>3023</v>
      </c>
      <c r="C968" s="46" t="s">
        <v>3024</v>
      </c>
      <c r="D968" s="46" t="s">
        <v>101</v>
      </c>
      <c r="E968" s="59" t="s">
        <v>90</v>
      </c>
      <c r="F968" s="47">
        <v>43733</v>
      </c>
      <c r="G968" s="48">
        <v>2019</v>
      </c>
      <c r="H968" s="49" t="s">
        <v>121</v>
      </c>
      <c r="I968" s="49" t="str">
        <f t="shared" si="48"/>
        <v>TX</v>
      </c>
      <c r="J968" s="49" t="str">
        <f t="shared" si="50"/>
        <v>TX</v>
      </c>
      <c r="K968" s="50" t="str">
        <f t="shared" si="49"/>
        <v>South Central</v>
      </c>
      <c r="L968" s="49" t="str">
        <f>INDEX('State '!$A$1:$C$62,MATCH($I968,'State '!$B:$B,0),3)</f>
        <v>South Central</v>
      </c>
      <c r="M968" s="49" t="str">
        <f>INDEX('State '!$A$1:$C$62,MATCH($J968,'State '!$B:$B,0),3)</f>
        <v>South Central</v>
      </c>
      <c r="N968" s="49"/>
      <c r="O968" s="78">
        <v>1750</v>
      </c>
      <c r="P968" s="70">
        <v>497.5</v>
      </c>
      <c r="Q968" s="52">
        <v>1980</v>
      </c>
      <c r="R968" s="53" t="s">
        <v>417</v>
      </c>
      <c r="S968" s="49" t="s">
        <v>105</v>
      </c>
      <c r="T968" s="49"/>
      <c r="U968" s="49"/>
      <c r="V968" s="49" t="s">
        <v>107</v>
      </c>
      <c r="W968" s="46" t="s">
        <v>3025</v>
      </c>
      <c r="X968" s="46"/>
      <c r="Y968" s="58" t="s">
        <v>3026</v>
      </c>
    </row>
    <row r="969" spans="1:28" ht="12.75" customHeight="1" x14ac:dyDescent="0.2">
      <c r="A969" s="49">
        <v>43756</v>
      </c>
      <c r="B969" s="46" t="s">
        <v>3027</v>
      </c>
      <c r="C969" s="55" t="s">
        <v>850</v>
      </c>
      <c r="D969" s="55" t="s">
        <v>89</v>
      </c>
      <c r="E969" s="46" t="s">
        <v>90</v>
      </c>
      <c r="F969" s="47">
        <v>43748</v>
      </c>
      <c r="G969" s="48">
        <v>2019</v>
      </c>
      <c r="H969" s="49" t="s">
        <v>1197</v>
      </c>
      <c r="I969" s="49" t="str">
        <f t="shared" si="48"/>
        <v>PA</v>
      </c>
      <c r="J969" s="49" t="str">
        <f t="shared" si="50"/>
        <v>DE</v>
      </c>
      <c r="K969" s="50" t="str">
        <f t="shared" si="49"/>
        <v>Northeast</v>
      </c>
      <c r="L969" s="49" t="str">
        <f>INDEX('State '!$A$1:$C$62,MATCH($I969,'State '!$B:$B,0),3)</f>
        <v>Northeast</v>
      </c>
      <c r="M969" s="49" t="str">
        <f>INDEX('State '!$A$1:$C$62,MATCH($J969,'State '!$B:$B,0),3)</f>
        <v>Northeast</v>
      </c>
      <c r="N969" s="49"/>
      <c r="O969" s="78">
        <v>98.6</v>
      </c>
      <c r="P969" s="70">
        <v>40</v>
      </c>
      <c r="Q969" s="52">
        <v>61</v>
      </c>
      <c r="R969" s="53" t="s">
        <v>3028</v>
      </c>
      <c r="S969" s="49" t="s">
        <v>92</v>
      </c>
      <c r="T969" s="49" t="s">
        <v>93</v>
      </c>
      <c r="U969" s="49" t="s">
        <v>3029</v>
      </c>
      <c r="V969" s="49" t="s">
        <v>95</v>
      </c>
      <c r="W969" s="46" t="s">
        <v>3030</v>
      </c>
      <c r="X969" s="46"/>
      <c r="Y969" s="79"/>
    </row>
    <row r="970" spans="1:28" ht="12.75" customHeight="1" x14ac:dyDescent="0.2">
      <c r="A970" s="49">
        <v>43838</v>
      </c>
      <c r="B970" s="55" t="s">
        <v>3031</v>
      </c>
      <c r="C970" s="46" t="s">
        <v>1140</v>
      </c>
      <c r="D970" s="55" t="s">
        <v>89</v>
      </c>
      <c r="E970" s="59" t="s">
        <v>90</v>
      </c>
      <c r="F970" s="60">
        <v>43749</v>
      </c>
      <c r="G970" s="61">
        <v>2019</v>
      </c>
      <c r="H970" s="49" t="s">
        <v>803</v>
      </c>
      <c r="I970" s="49" t="str">
        <f t="shared" si="48"/>
        <v>MI</v>
      </c>
      <c r="J970" s="49" t="str">
        <f t="shared" si="50"/>
        <v>MI</v>
      </c>
      <c r="K970" s="50" t="str">
        <f t="shared" si="49"/>
        <v>Midwest</v>
      </c>
      <c r="L970" s="49" t="str">
        <f>INDEX('State '!$A$1:$C$62,MATCH($I970,'State '!$B:$B,0),3)</f>
        <v>Midwest</v>
      </c>
      <c r="M970" s="49" t="str">
        <f>INDEX('State '!$A$1:$C$62,MATCH($J970,'State '!$B:$B,0),3)</f>
        <v>Midwest</v>
      </c>
      <c r="N970" s="49"/>
      <c r="O970" s="78">
        <v>22.1</v>
      </c>
      <c r="P970" s="95"/>
      <c r="Q970" s="62">
        <v>24.6</v>
      </c>
      <c r="R970" s="63"/>
      <c r="S970" s="64" t="s">
        <v>92</v>
      </c>
      <c r="T970" s="50" t="s">
        <v>93</v>
      </c>
      <c r="U970" s="57" t="s">
        <v>3032</v>
      </c>
      <c r="V970" s="49" t="s">
        <v>107</v>
      </c>
      <c r="W970" s="46" t="s">
        <v>3033</v>
      </c>
      <c r="X970" s="46" t="s">
        <v>165</v>
      </c>
      <c r="Y970" s="79"/>
    </row>
    <row r="971" spans="1:28" ht="12.75" customHeight="1" x14ac:dyDescent="0.2">
      <c r="A971" s="49">
        <v>44008</v>
      </c>
      <c r="B971" s="46" t="s">
        <v>3034</v>
      </c>
      <c r="C971" s="46" t="s">
        <v>465</v>
      </c>
      <c r="D971" s="46" t="s">
        <v>101</v>
      </c>
      <c r="E971" s="46" t="s">
        <v>90</v>
      </c>
      <c r="F971" s="47">
        <v>43756</v>
      </c>
      <c r="G971" s="53">
        <v>2019</v>
      </c>
      <c r="H971" s="49" t="s">
        <v>809</v>
      </c>
      <c r="I971" s="49" t="str">
        <f t="shared" si="48"/>
        <v>MN</v>
      </c>
      <c r="J971" s="49" t="str">
        <f t="shared" si="50"/>
        <v>MN</v>
      </c>
      <c r="K971" s="50" t="str">
        <f t="shared" si="49"/>
        <v>Midwest</v>
      </c>
      <c r="L971" s="49" t="str">
        <f>INDEX('State '!$A$1:$C$62,MATCH($I971,'State '!$B:$B,0),3)</f>
        <v>Midwest</v>
      </c>
      <c r="M971" s="49" t="str">
        <f>INDEX('State '!$A$1:$C$62,MATCH($J971,'State '!$B:$B,0),3)</f>
        <v>Midwest</v>
      </c>
      <c r="N971" s="49"/>
      <c r="O971" s="78">
        <v>158.07</v>
      </c>
      <c r="P971" s="70">
        <f>9.9+8.9</f>
        <v>18.8</v>
      </c>
      <c r="Q971" s="52">
        <v>101.411</v>
      </c>
      <c r="R971" s="53" t="s">
        <v>934</v>
      </c>
      <c r="S971" s="49" t="s">
        <v>92</v>
      </c>
      <c r="T971" s="49" t="s">
        <v>93</v>
      </c>
      <c r="U971" s="49" t="s">
        <v>3035</v>
      </c>
      <c r="V971" s="49" t="s">
        <v>107</v>
      </c>
      <c r="W971" s="46"/>
      <c r="X971" s="46"/>
      <c r="Y971" s="58" t="s">
        <v>3036</v>
      </c>
    </row>
    <row r="972" spans="1:28" ht="12.75" customHeight="1" x14ac:dyDescent="0.2">
      <c r="A972" s="49">
        <v>43838</v>
      </c>
      <c r="B972" s="46" t="s">
        <v>3037</v>
      </c>
      <c r="C972" s="46" t="s">
        <v>149</v>
      </c>
      <c r="D972" s="46" t="s">
        <v>161</v>
      </c>
      <c r="E972" s="46" t="s">
        <v>90</v>
      </c>
      <c r="F972" s="47">
        <v>43768</v>
      </c>
      <c r="G972" s="48">
        <v>2019</v>
      </c>
      <c r="H972" s="49" t="s">
        <v>150</v>
      </c>
      <c r="I972" s="49" t="str">
        <f t="shared" si="48"/>
        <v>ND</v>
      </c>
      <c r="J972" s="49" t="str">
        <f t="shared" si="50"/>
        <v>ND</v>
      </c>
      <c r="K972" s="50" t="str">
        <f t="shared" si="49"/>
        <v>Mountain</v>
      </c>
      <c r="L972" s="49" t="str">
        <f>INDEX('State '!$A$1:$C$62,MATCH($I972,'State '!$B:$B,0),3)</f>
        <v>Mountain</v>
      </c>
      <c r="M972" s="49" t="str">
        <f>INDEX('State '!$A$1:$C$62,MATCH($J972,'State '!$B:$B,0),3)</f>
        <v>Mountain</v>
      </c>
      <c r="N972" s="49"/>
      <c r="O972" s="78">
        <v>29.5</v>
      </c>
      <c r="P972" s="70">
        <v>12.2</v>
      </c>
      <c r="Q972" s="52">
        <v>175</v>
      </c>
      <c r="R972" s="53">
        <v>20</v>
      </c>
      <c r="S972" s="49" t="s">
        <v>92</v>
      </c>
      <c r="T972" s="49" t="s">
        <v>93</v>
      </c>
      <c r="U972" s="49" t="s">
        <v>3038</v>
      </c>
      <c r="V972" s="49" t="s">
        <v>107</v>
      </c>
      <c r="W972" s="46" t="s">
        <v>3039</v>
      </c>
      <c r="X972" s="46"/>
      <c r="Y972" s="79"/>
    </row>
    <row r="973" spans="1:28" ht="12.75" customHeight="1" x14ac:dyDescent="0.2">
      <c r="A973" s="49">
        <v>43781</v>
      </c>
      <c r="B973" s="46" t="s">
        <v>3040</v>
      </c>
      <c r="C973" s="46" t="s">
        <v>124</v>
      </c>
      <c r="D973" s="46" t="s">
        <v>89</v>
      </c>
      <c r="E973" s="46" t="s">
        <v>90</v>
      </c>
      <c r="F973" s="47">
        <v>43776</v>
      </c>
      <c r="G973" s="56">
        <v>2019</v>
      </c>
      <c r="H973" s="49" t="s">
        <v>1278</v>
      </c>
      <c r="I973" s="49" t="str">
        <f t="shared" si="48"/>
        <v>NJ</v>
      </c>
      <c r="J973" s="49" t="str">
        <f t="shared" si="50"/>
        <v>NJ</v>
      </c>
      <c r="K973" s="50" t="str">
        <f t="shared" si="49"/>
        <v>Northeast</v>
      </c>
      <c r="L973" s="49" t="str">
        <f>INDEX('State '!$A$1:$C$62,MATCH($I973,'State '!$B:$B,0),3)</f>
        <v>Northeast</v>
      </c>
      <c r="M973" s="49" t="str">
        <f>INDEX('State '!$A$1:$C$62,MATCH($J973,'State '!$B:$B,0),3)</f>
        <v>Northeast</v>
      </c>
      <c r="N973" s="49"/>
      <c r="O973" s="78"/>
      <c r="P973" s="70"/>
      <c r="Q973" s="52">
        <v>60</v>
      </c>
      <c r="R973" s="53"/>
      <c r="S973" s="49" t="s">
        <v>92</v>
      </c>
      <c r="T973" s="49" t="s">
        <v>93</v>
      </c>
      <c r="U973" s="49" t="s">
        <v>3041</v>
      </c>
      <c r="V973" s="49" t="s">
        <v>107</v>
      </c>
      <c r="W973" s="46"/>
      <c r="X973" s="46" t="s">
        <v>97</v>
      </c>
      <c r="Y973" s="79"/>
    </row>
    <row r="974" spans="1:28" ht="12.75" customHeight="1" x14ac:dyDescent="0.2">
      <c r="A974" s="49">
        <v>43791</v>
      </c>
      <c r="B974" s="46" t="s">
        <v>3042</v>
      </c>
      <c r="C974" s="46" t="s">
        <v>913</v>
      </c>
      <c r="D974" s="46" t="s">
        <v>161</v>
      </c>
      <c r="E974" s="59" t="s">
        <v>90</v>
      </c>
      <c r="F974" s="47">
        <v>43781</v>
      </c>
      <c r="G974" s="48">
        <v>2019</v>
      </c>
      <c r="H974" s="49" t="s">
        <v>331</v>
      </c>
      <c r="I974" s="49" t="str">
        <f t="shared" si="48"/>
        <v>PA</v>
      </c>
      <c r="J974" s="49" t="str">
        <f t="shared" si="50"/>
        <v>PA</v>
      </c>
      <c r="K974" s="50" t="str">
        <f t="shared" si="49"/>
        <v>Northeast</v>
      </c>
      <c r="L974" s="49" t="str">
        <f>INDEX('State '!$A$1:$C$62,MATCH($I974,'State '!$B:$B,0),3)</f>
        <v>Northeast</v>
      </c>
      <c r="M974" s="49" t="str">
        <f>INDEX('State '!$A$1:$C$62,MATCH($J974,'State '!$B:$B,0),3)</f>
        <v>Northeast</v>
      </c>
      <c r="N974" s="49"/>
      <c r="O974" s="78">
        <v>20.2</v>
      </c>
      <c r="P974" s="70">
        <v>4.5</v>
      </c>
      <c r="Q974" s="52">
        <v>133</v>
      </c>
      <c r="R974" s="53">
        <v>12</v>
      </c>
      <c r="S974" s="49" t="s">
        <v>105</v>
      </c>
      <c r="T974" s="49" t="s">
        <v>93</v>
      </c>
      <c r="U974" s="49" t="s">
        <v>3043</v>
      </c>
      <c r="V974" s="49" t="s">
        <v>107</v>
      </c>
      <c r="W974" s="46" t="s">
        <v>3044</v>
      </c>
      <c r="X974" s="46" t="s">
        <v>196</v>
      </c>
      <c r="Y974" s="79"/>
    </row>
    <row r="975" spans="1:28" ht="12.75" customHeight="1" x14ac:dyDescent="0.2">
      <c r="A975" s="49">
        <v>43791</v>
      </c>
      <c r="B975" s="55" t="s">
        <v>3045</v>
      </c>
      <c r="C975" s="55" t="s">
        <v>1136</v>
      </c>
      <c r="D975" s="55" t="s">
        <v>89</v>
      </c>
      <c r="E975" s="59" t="s">
        <v>90</v>
      </c>
      <c r="F975" s="47">
        <v>43783</v>
      </c>
      <c r="G975" s="53">
        <v>2019</v>
      </c>
      <c r="H975" s="49" t="s">
        <v>361</v>
      </c>
      <c r="I975" s="49" t="str">
        <f t="shared" si="48"/>
        <v>WA</v>
      </c>
      <c r="J975" s="49" t="str">
        <f t="shared" si="50"/>
        <v>WA</v>
      </c>
      <c r="K975" s="50" t="str">
        <f t="shared" si="49"/>
        <v>Pacific</v>
      </c>
      <c r="L975" s="49" t="str">
        <f>INDEX('State '!$A$1:$C$62,MATCH($I975,'State '!$B:$B,0),3)</f>
        <v>Pacific</v>
      </c>
      <c r="M975" s="49" t="str">
        <f>INDEX('State '!$A$1:$C$62,MATCH($J975,'State '!$B:$B,0),3)</f>
        <v>Pacific</v>
      </c>
      <c r="N975" s="49"/>
      <c r="O975" s="78">
        <v>47</v>
      </c>
      <c r="P975" s="70">
        <v>7</v>
      </c>
      <c r="Q975" s="62">
        <v>159.29900000000001</v>
      </c>
      <c r="R975" s="96">
        <v>8</v>
      </c>
      <c r="S975" s="64" t="s">
        <v>105</v>
      </c>
      <c r="T975" s="50" t="s">
        <v>93</v>
      </c>
      <c r="U975" s="49" t="s">
        <v>3046</v>
      </c>
      <c r="V975" s="49" t="s">
        <v>107</v>
      </c>
      <c r="W975" s="46" t="s">
        <v>3047</v>
      </c>
      <c r="X975" s="46" t="s">
        <v>97</v>
      </c>
      <c r="Y975" s="58" t="s">
        <v>3048</v>
      </c>
    </row>
    <row r="976" spans="1:28" s="221" customFormat="1" ht="12.75" customHeight="1" x14ac:dyDescent="0.2">
      <c r="A976" s="249">
        <v>44323</v>
      </c>
      <c r="B976" s="240" t="s">
        <v>3049</v>
      </c>
      <c r="C976" s="240" t="s">
        <v>3050</v>
      </c>
      <c r="D976" s="240" t="s">
        <v>101</v>
      </c>
      <c r="E976" s="240" t="s">
        <v>90</v>
      </c>
      <c r="F976" s="250">
        <v>43783</v>
      </c>
      <c r="G976" s="251">
        <v>2019</v>
      </c>
      <c r="H976" s="252" t="s">
        <v>162</v>
      </c>
      <c r="I976" s="252" t="str">
        <f t="shared" si="48"/>
        <v>IL</v>
      </c>
      <c r="J976" s="252" t="str">
        <f t="shared" si="50"/>
        <v>MO</v>
      </c>
      <c r="K976" s="253" t="str">
        <f t="shared" si="49"/>
        <v>Midwest</v>
      </c>
      <c r="L976" s="249" t="str">
        <f>INDEX('State '!$A$1:$C$62,MATCH($I976,'State '!$B:$B,0),3)</f>
        <v>Midwest</v>
      </c>
      <c r="M976" s="249" t="str">
        <f>INDEX('State '!$A$1:$C$62,MATCH($J976,'State '!$B:$B,0),3)</f>
        <v>Midwest</v>
      </c>
      <c r="N976" s="249"/>
      <c r="O976" s="254">
        <v>294</v>
      </c>
      <c r="P976" s="255">
        <v>65</v>
      </c>
      <c r="Q976" s="256">
        <v>400</v>
      </c>
      <c r="R976" s="251">
        <v>24</v>
      </c>
      <c r="S976" s="252" t="s">
        <v>92</v>
      </c>
      <c r="T976" s="252" t="s">
        <v>93</v>
      </c>
      <c r="U976" s="252" t="s">
        <v>3051</v>
      </c>
      <c r="V976" s="249" t="s">
        <v>95</v>
      </c>
      <c r="W976" s="226"/>
      <c r="X976" s="226"/>
      <c r="Y976" s="220"/>
      <c r="Z976" s="245"/>
      <c r="AA976" s="245"/>
      <c r="AB976" s="245"/>
    </row>
    <row r="977" spans="1:25" ht="12.75" customHeight="1" x14ac:dyDescent="0.2">
      <c r="A977" s="49">
        <v>43794</v>
      </c>
      <c r="B977" s="46" t="s">
        <v>3052</v>
      </c>
      <c r="C977" s="46" t="s">
        <v>3053</v>
      </c>
      <c r="D977" s="46" t="s">
        <v>101</v>
      </c>
      <c r="E977" s="46" t="s">
        <v>90</v>
      </c>
      <c r="F977" s="47">
        <v>43791</v>
      </c>
      <c r="G977" s="53">
        <v>2019</v>
      </c>
      <c r="H977" s="49" t="s">
        <v>138</v>
      </c>
      <c r="I977" s="49" t="str">
        <f t="shared" si="48"/>
        <v>PA</v>
      </c>
      <c r="J977" s="49" t="str">
        <f t="shared" si="50"/>
        <v>OH</v>
      </c>
      <c r="K977" s="50" t="str">
        <f t="shared" si="49"/>
        <v>Northeast</v>
      </c>
      <c r="L977" s="49" t="str">
        <f>INDEX('State '!$A$1:$C$62,MATCH($I977,'State '!$B:$B,0),3)</f>
        <v>Northeast</v>
      </c>
      <c r="M977" s="49" t="str">
        <f>INDEX('State '!$A$1:$C$62,MATCH($J977,'State '!$B:$B,0),3)</f>
        <v>Northeast</v>
      </c>
      <c r="N977" s="49"/>
      <c r="O977" s="78">
        <v>88</v>
      </c>
      <c r="P977" s="70">
        <v>28</v>
      </c>
      <c r="Q977" s="52">
        <v>55</v>
      </c>
      <c r="R977" s="53">
        <v>12</v>
      </c>
      <c r="S977" s="49" t="s">
        <v>105</v>
      </c>
      <c r="T977" s="49" t="s">
        <v>93</v>
      </c>
      <c r="U977" s="49" t="s">
        <v>3054</v>
      </c>
      <c r="V977" s="49" t="s">
        <v>95</v>
      </c>
      <c r="W977" s="46" t="s">
        <v>3055</v>
      </c>
      <c r="X977" s="46" t="s">
        <v>3056</v>
      </c>
      <c r="Y977" s="58"/>
    </row>
    <row r="978" spans="1:25" ht="12.75" customHeight="1" x14ac:dyDescent="0.2">
      <c r="A978" s="49">
        <v>44013</v>
      </c>
      <c r="B978" s="55" t="s">
        <v>3057</v>
      </c>
      <c r="C978" s="55" t="s">
        <v>3058</v>
      </c>
      <c r="D978" s="55" t="s">
        <v>101</v>
      </c>
      <c r="E978" s="59" t="s">
        <v>90</v>
      </c>
      <c r="F978" s="60">
        <v>43801</v>
      </c>
      <c r="G978" s="61">
        <v>2019</v>
      </c>
      <c r="H978" s="49" t="s">
        <v>443</v>
      </c>
      <c r="I978" s="49" t="str">
        <f t="shared" si="48"/>
        <v>WY</v>
      </c>
      <c r="J978" s="49" t="str">
        <f t="shared" si="50"/>
        <v>WY</v>
      </c>
      <c r="K978" s="50" t="str">
        <f t="shared" si="49"/>
        <v>Mountain</v>
      </c>
      <c r="L978" s="49" t="str">
        <f>INDEX('State '!$A$1:$C$62,MATCH($I978,'State '!$B:$B,0),3)</f>
        <v>Mountain</v>
      </c>
      <c r="M978" s="49" t="str">
        <f>INDEX('State '!$A$1:$C$62,MATCH($J978,'State '!$B:$B,0),3)</f>
        <v>Mountain</v>
      </c>
      <c r="N978" s="49"/>
      <c r="O978" s="78">
        <v>54</v>
      </c>
      <c r="P978" s="95">
        <v>35</v>
      </c>
      <c r="Q978" s="62"/>
      <c r="R978" s="63">
        <v>12</v>
      </c>
      <c r="S978" s="64" t="s">
        <v>105</v>
      </c>
      <c r="T978" s="50" t="s">
        <v>786</v>
      </c>
      <c r="U978" s="57"/>
      <c r="V978" s="49" t="s">
        <v>107</v>
      </c>
      <c r="W978" s="46" t="s">
        <v>3059</v>
      </c>
      <c r="X978" s="46" t="s">
        <v>97</v>
      </c>
      <c r="Y978" s="58" t="s">
        <v>3060</v>
      </c>
    </row>
    <row r="979" spans="1:25" ht="12.75" customHeight="1" x14ac:dyDescent="0.2">
      <c r="A979" s="49">
        <v>44008</v>
      </c>
      <c r="B979" s="46" t="s">
        <v>3061</v>
      </c>
      <c r="C979" s="46" t="s">
        <v>465</v>
      </c>
      <c r="D979" s="46" t="s">
        <v>161</v>
      </c>
      <c r="E979" s="46" t="s">
        <v>90</v>
      </c>
      <c r="F979" s="47">
        <v>43804</v>
      </c>
      <c r="G979" s="53">
        <v>2019</v>
      </c>
      <c r="H979" s="49" t="s">
        <v>809</v>
      </c>
      <c r="I979" s="49" t="str">
        <f t="shared" si="48"/>
        <v>MN</v>
      </c>
      <c r="J979" s="49" t="str">
        <f t="shared" si="50"/>
        <v>MN</v>
      </c>
      <c r="K979" s="50" t="str">
        <f t="shared" si="49"/>
        <v>Midwest</v>
      </c>
      <c r="L979" s="49" t="str">
        <f>INDEX('State '!$A$1:$C$62,MATCH($I979,'State '!$B:$B,0),3)</f>
        <v>Midwest</v>
      </c>
      <c r="M979" s="49" t="str">
        <f>INDEX('State '!$A$1:$C$62,MATCH($J979,'State '!$B:$B,0),3)</f>
        <v>Midwest</v>
      </c>
      <c r="N979" s="49"/>
      <c r="O979" s="78">
        <v>43</v>
      </c>
      <c r="P979" s="70">
        <v>12.3</v>
      </c>
      <c r="Q979" s="52">
        <v>37.093000000000004</v>
      </c>
      <c r="R979" s="53">
        <v>16</v>
      </c>
      <c r="S979" s="49"/>
      <c r="T979" s="49" t="s">
        <v>93</v>
      </c>
      <c r="U979" s="49" t="s">
        <v>3035</v>
      </c>
      <c r="V979" s="49" t="s">
        <v>107</v>
      </c>
      <c r="W979" s="46"/>
      <c r="X979" s="46"/>
      <c r="Y979" s="58" t="s">
        <v>3036</v>
      </c>
    </row>
    <row r="980" spans="1:25" ht="12.75" customHeight="1" x14ac:dyDescent="0.2">
      <c r="A980" s="49">
        <v>43838</v>
      </c>
      <c r="B980" s="46" t="s">
        <v>3062</v>
      </c>
      <c r="C980" s="46" t="s">
        <v>913</v>
      </c>
      <c r="D980" s="46" t="s">
        <v>89</v>
      </c>
      <c r="E980" s="59" t="s">
        <v>90</v>
      </c>
      <c r="F980" s="47">
        <v>43811</v>
      </c>
      <c r="G980" s="48">
        <v>2019</v>
      </c>
      <c r="H980" s="49" t="s">
        <v>708</v>
      </c>
      <c r="I980" s="49" t="str">
        <f t="shared" si="48"/>
        <v>PA</v>
      </c>
      <c r="J980" s="49" t="str">
        <f t="shared" si="50"/>
        <v>NY</v>
      </c>
      <c r="K980" s="50" t="str">
        <f t="shared" si="49"/>
        <v>Northeast</v>
      </c>
      <c r="L980" s="49" t="str">
        <f>INDEX('State '!$A$1:$C$62,MATCH($I980,'State '!$B:$B,0),3)</f>
        <v>Northeast</v>
      </c>
      <c r="M980" s="49" t="str">
        <f>INDEX('State '!$A$1:$C$62,MATCH($J980,'State '!$B:$B,0),3)</f>
        <v>Northeast</v>
      </c>
      <c r="N980" s="49"/>
      <c r="O980" s="78">
        <v>3.06</v>
      </c>
      <c r="P980" s="70"/>
      <c r="Q980" s="52">
        <v>15</v>
      </c>
      <c r="R980" s="53"/>
      <c r="S980" s="49" t="s">
        <v>92</v>
      </c>
      <c r="T980" s="49" t="s">
        <v>93</v>
      </c>
      <c r="U980" s="49" t="s">
        <v>3063</v>
      </c>
      <c r="V980" s="49" t="s">
        <v>95</v>
      </c>
      <c r="W980" s="46" t="s">
        <v>3064</v>
      </c>
      <c r="X980" s="46"/>
      <c r="Y980" s="79"/>
    </row>
    <row r="981" spans="1:25" ht="12.75" customHeight="1" x14ac:dyDescent="0.2">
      <c r="A981" s="49">
        <v>43794</v>
      </c>
      <c r="B981" s="55" t="s">
        <v>3065</v>
      </c>
      <c r="C981" s="46" t="s">
        <v>553</v>
      </c>
      <c r="D981" s="46" t="s">
        <v>89</v>
      </c>
      <c r="E981" s="59" t="s">
        <v>90</v>
      </c>
      <c r="F981" s="47">
        <v>43791</v>
      </c>
      <c r="G981" s="48">
        <v>2020</v>
      </c>
      <c r="H981" s="49" t="s">
        <v>1278</v>
      </c>
      <c r="I981" s="49" t="str">
        <f t="shared" si="48"/>
        <v>NJ</v>
      </c>
      <c r="J981" s="49" t="str">
        <f t="shared" si="50"/>
        <v>NJ</v>
      </c>
      <c r="K981" s="50" t="str">
        <f t="shared" si="49"/>
        <v>Northeast</v>
      </c>
      <c r="L981" s="49" t="str">
        <f>INDEX('State '!$A$1:$C$62,MATCH($I981,'State '!$B:$B,0),3)</f>
        <v>Northeast</v>
      </c>
      <c r="M981" s="49" t="str">
        <f>INDEX('State '!$A$1:$C$62,MATCH($J981,'State '!$B:$B,0),3)</f>
        <v>Northeast</v>
      </c>
      <c r="N981" s="49"/>
      <c r="O981" s="78">
        <v>84.6</v>
      </c>
      <c r="P981" s="70"/>
      <c r="Q981" s="52">
        <v>65</v>
      </c>
      <c r="R981" s="53"/>
      <c r="S981" s="49" t="s">
        <v>92</v>
      </c>
      <c r="T981" s="49" t="s">
        <v>93</v>
      </c>
      <c r="U981" s="49" t="s">
        <v>3066</v>
      </c>
      <c r="V981" s="49" t="s">
        <v>107</v>
      </c>
      <c r="W981" s="46" t="s">
        <v>3067</v>
      </c>
      <c r="X981" s="46"/>
      <c r="Y981" s="79"/>
    </row>
    <row r="982" spans="1:25" ht="12.75" customHeight="1" x14ac:dyDescent="0.2">
      <c r="A982" s="49">
        <v>44008</v>
      </c>
      <c r="B982" s="46" t="s">
        <v>3068</v>
      </c>
      <c r="C982" s="46" t="s">
        <v>2829</v>
      </c>
      <c r="D982" s="46" t="s">
        <v>161</v>
      </c>
      <c r="E982" s="59" t="s">
        <v>90</v>
      </c>
      <c r="F982" s="47">
        <v>43831</v>
      </c>
      <c r="G982" s="48">
        <v>2020</v>
      </c>
      <c r="H982" s="49" t="s">
        <v>205</v>
      </c>
      <c r="I982" s="49" t="str">
        <f t="shared" si="48"/>
        <v>OK</v>
      </c>
      <c r="J982" s="49" t="str">
        <f t="shared" si="50"/>
        <v>OK</v>
      </c>
      <c r="K982" s="50" t="str">
        <f t="shared" si="49"/>
        <v>South Central</v>
      </c>
      <c r="L982" s="49" t="str">
        <f>INDEX('State '!$A$1:$C$62,MATCH($I982,'State '!$B:$B,0),3)</f>
        <v>South Central</v>
      </c>
      <c r="M982" s="49" t="str">
        <f>INDEX('State '!$A$1:$C$62,MATCH($J982,'State '!$B:$B,0),3)</f>
        <v>South Central</v>
      </c>
      <c r="N982" s="49"/>
      <c r="O982" s="78">
        <v>0.32500000000000001</v>
      </c>
      <c r="P982" s="78"/>
      <c r="Q982" s="52">
        <v>6</v>
      </c>
      <c r="R982" s="53">
        <v>4</v>
      </c>
      <c r="S982" s="49" t="s">
        <v>92</v>
      </c>
      <c r="T982" s="49" t="s">
        <v>93</v>
      </c>
      <c r="U982" s="49" t="s">
        <v>3069</v>
      </c>
      <c r="V982" s="49" t="s">
        <v>107</v>
      </c>
      <c r="W982" s="46" t="s">
        <v>3070</v>
      </c>
      <c r="X982" s="46" t="s">
        <v>97</v>
      </c>
      <c r="Y982" s="79"/>
    </row>
    <row r="983" spans="1:25" ht="12.75" customHeight="1" x14ac:dyDescent="0.2">
      <c r="A983" s="49">
        <v>44013</v>
      </c>
      <c r="B983" s="55" t="s">
        <v>3071</v>
      </c>
      <c r="C983" s="55" t="s">
        <v>854</v>
      </c>
      <c r="D983" s="55" t="s">
        <v>89</v>
      </c>
      <c r="E983" s="59" t="s">
        <v>90</v>
      </c>
      <c r="F983" s="60">
        <v>43862</v>
      </c>
      <c r="G983" s="73">
        <v>2020</v>
      </c>
      <c r="H983" s="49" t="s">
        <v>121</v>
      </c>
      <c r="I983" s="49" t="str">
        <f t="shared" si="48"/>
        <v>TX</v>
      </c>
      <c r="J983" s="49" t="str">
        <f t="shared" si="50"/>
        <v>TX</v>
      </c>
      <c r="K983" s="50" t="str">
        <f t="shared" si="49"/>
        <v>South Central</v>
      </c>
      <c r="L983" s="49" t="str">
        <f>INDEX('State '!$A$1:$C$62,MATCH($I983,'State '!$B:$B,0),3)</f>
        <v>South Central</v>
      </c>
      <c r="M983" s="49" t="str">
        <f>INDEX('State '!$A$1:$C$62,MATCH($J983,'State '!$B:$B,0),3)</f>
        <v>South Central</v>
      </c>
      <c r="N983" s="49"/>
      <c r="O983" s="78">
        <v>33</v>
      </c>
      <c r="P983" s="78">
        <v>14.4</v>
      </c>
      <c r="Q983" s="62">
        <v>320</v>
      </c>
      <c r="R983" s="63">
        <v>24</v>
      </c>
      <c r="S983" s="64" t="s">
        <v>92</v>
      </c>
      <c r="T983" s="50" t="s">
        <v>93</v>
      </c>
      <c r="U983" s="57" t="s">
        <v>3072</v>
      </c>
      <c r="V983" s="49" t="s">
        <v>107</v>
      </c>
      <c r="W983" s="46" t="s">
        <v>3073</v>
      </c>
      <c r="X983" s="46"/>
      <c r="Y983" s="58"/>
    </row>
    <row r="984" spans="1:25" ht="12.75" customHeight="1" x14ac:dyDescent="0.2">
      <c r="A984" s="49">
        <v>43922</v>
      </c>
      <c r="B984" s="46" t="s">
        <v>3074</v>
      </c>
      <c r="C984" s="46" t="s">
        <v>2514</v>
      </c>
      <c r="D984" s="46" t="s">
        <v>89</v>
      </c>
      <c r="E984" s="46" t="s">
        <v>90</v>
      </c>
      <c r="F984" s="47">
        <v>43921</v>
      </c>
      <c r="G984" s="53">
        <v>2020</v>
      </c>
      <c r="H984" s="49" t="s">
        <v>1103</v>
      </c>
      <c r="I984" s="49" t="str">
        <f t="shared" si="48"/>
        <v>AZ</v>
      </c>
      <c r="J984" s="49" t="str">
        <f t="shared" si="50"/>
        <v>MX</v>
      </c>
      <c r="K984" s="50" t="str">
        <f t="shared" si="49"/>
        <v>Mountain, Mexico</v>
      </c>
      <c r="L984" s="49" t="str">
        <f>INDEX('State '!$A$1:$C$62,MATCH($I984,'State '!$B:$B,0),3)</f>
        <v>Mountain</v>
      </c>
      <c r="M984" s="49" t="str">
        <f>INDEX('State '!$A$1:$C$62,MATCH($J984,'State '!$B:$B,0),3)</f>
        <v>Mexico</v>
      </c>
      <c r="N984" s="49"/>
      <c r="O984" s="78">
        <v>46.3</v>
      </c>
      <c r="P984" s="78">
        <v>60.9</v>
      </c>
      <c r="Q984" s="52">
        <v>323</v>
      </c>
      <c r="R984" s="53"/>
      <c r="S984" s="49" t="s">
        <v>92</v>
      </c>
      <c r="T984" s="49" t="s">
        <v>93</v>
      </c>
      <c r="U984" s="49" t="s">
        <v>3075</v>
      </c>
      <c r="V984" s="49" t="s">
        <v>95</v>
      </c>
      <c r="W984" s="46" t="s">
        <v>3076</v>
      </c>
      <c r="X984" s="46"/>
      <c r="Y984" s="79"/>
    </row>
    <row r="985" spans="1:25" ht="12.75" customHeight="1" x14ac:dyDescent="0.2">
      <c r="A985" s="49">
        <v>44008</v>
      </c>
      <c r="B985" s="86" t="s">
        <v>3077</v>
      </c>
      <c r="C985" s="86" t="s">
        <v>1064</v>
      </c>
      <c r="D985" s="86" t="s">
        <v>89</v>
      </c>
      <c r="E985" s="86" t="s">
        <v>90</v>
      </c>
      <c r="F985" s="90">
        <v>43928</v>
      </c>
      <c r="G985" s="94">
        <v>2020</v>
      </c>
      <c r="H985" s="89" t="s">
        <v>3078</v>
      </c>
      <c r="I985" s="89" t="str">
        <f t="shared" si="48"/>
        <v>AL</v>
      </c>
      <c r="J985" s="89" t="str">
        <f t="shared" si="50"/>
        <v>LA</v>
      </c>
      <c r="K985" s="50" t="str">
        <f t="shared" si="49"/>
        <v>South Central</v>
      </c>
      <c r="L985" s="49" t="str">
        <f>INDEX('State '!$A$1:$C$62,MATCH($I985,'State '!$B:$B,0),3)</f>
        <v>South Central</v>
      </c>
      <c r="M985" s="49" t="str">
        <f>INDEX('State '!$A$1:$C$62,MATCH($J985,'State '!$B:$B,0),3)</f>
        <v>South Central</v>
      </c>
      <c r="N985" s="49"/>
      <c r="O985" s="78">
        <v>5</v>
      </c>
      <c r="P985" s="92"/>
      <c r="Q985" s="93">
        <v>75</v>
      </c>
      <c r="R985" s="91">
        <v>24</v>
      </c>
      <c r="S985" s="89" t="s">
        <v>92</v>
      </c>
      <c r="T985" s="89" t="s">
        <v>93</v>
      </c>
      <c r="U985" s="89" t="s">
        <v>3079</v>
      </c>
      <c r="V985" s="49" t="s">
        <v>95</v>
      </c>
      <c r="W985" s="46" t="s">
        <v>3080</v>
      </c>
      <c r="X985" s="46" t="s">
        <v>165</v>
      </c>
      <c r="Y985" s="79"/>
    </row>
    <row r="986" spans="1:25" ht="12.75" customHeight="1" x14ac:dyDescent="0.2">
      <c r="A986" s="49">
        <v>43934</v>
      </c>
      <c r="B986" s="46" t="s">
        <v>3081</v>
      </c>
      <c r="C986" s="46" t="s">
        <v>553</v>
      </c>
      <c r="D986" s="46" t="s">
        <v>89</v>
      </c>
      <c r="E986" s="59" t="s">
        <v>90</v>
      </c>
      <c r="F986" s="47">
        <v>43934</v>
      </c>
      <c r="G986" s="48">
        <v>2020</v>
      </c>
      <c r="H986" s="49" t="s">
        <v>349</v>
      </c>
      <c r="I986" s="49" t="str">
        <f t="shared" si="48"/>
        <v>AL</v>
      </c>
      <c r="J986" s="49" t="str">
        <f t="shared" si="50"/>
        <v>AL</v>
      </c>
      <c r="K986" s="50" t="str">
        <f t="shared" si="49"/>
        <v>South Central</v>
      </c>
      <c r="L986" s="49" t="str">
        <f>INDEX('State '!$A$1:$C$62,MATCH($I986,'State '!$B:$B,0),3)</f>
        <v>South Central</v>
      </c>
      <c r="M986" s="49" t="str">
        <f>INDEX('State '!$A$1:$C$62,MATCH($J986,'State '!$B:$B,0),3)</f>
        <v>South Central</v>
      </c>
      <c r="N986" s="49"/>
      <c r="O986" s="78">
        <v>60</v>
      </c>
      <c r="P986" s="78">
        <v>11</v>
      </c>
      <c r="Q986" s="52">
        <v>206</v>
      </c>
      <c r="R986" s="53">
        <v>42</v>
      </c>
      <c r="S986" s="49" t="s">
        <v>92</v>
      </c>
      <c r="T986" s="49" t="s">
        <v>93</v>
      </c>
      <c r="U986" s="49" t="s">
        <v>350</v>
      </c>
      <c r="V986" s="49" t="s">
        <v>107</v>
      </c>
      <c r="W986" s="46"/>
      <c r="X986" s="46"/>
      <c r="Y986" s="79"/>
    </row>
    <row r="987" spans="1:25" ht="12.75" customHeight="1" x14ac:dyDescent="0.2">
      <c r="A987" s="49">
        <v>43938</v>
      </c>
      <c r="B987" s="46" t="s">
        <v>3082</v>
      </c>
      <c r="C987" s="46" t="s">
        <v>3083</v>
      </c>
      <c r="D987" s="46" t="s">
        <v>101</v>
      </c>
      <c r="E987" s="46" t="s">
        <v>90</v>
      </c>
      <c r="F987" s="47">
        <v>43937</v>
      </c>
      <c r="G987" s="53">
        <v>2020</v>
      </c>
      <c r="H987" s="49" t="s">
        <v>205</v>
      </c>
      <c r="I987" s="49" t="str">
        <f t="shared" si="48"/>
        <v>OK</v>
      </c>
      <c r="J987" s="49" t="str">
        <f t="shared" si="50"/>
        <v>OK</v>
      </c>
      <c r="K987" s="50" t="str">
        <f t="shared" si="49"/>
        <v>South Central</v>
      </c>
      <c r="L987" s="49" t="str">
        <f>INDEX('State '!$A$1:$C$62,MATCH($I987,'State '!$B:$B,0),3)</f>
        <v>South Central</v>
      </c>
      <c r="M987" s="49" t="str">
        <f>INDEX('State '!$A$1:$C$62,MATCH($J987,'State '!$B:$B,0),3)</f>
        <v>South Central</v>
      </c>
      <c r="N987" s="49"/>
      <c r="O987" s="78">
        <v>1486</v>
      </c>
      <c r="P987" s="78">
        <v>233</v>
      </c>
      <c r="Q987" s="52">
        <v>1100</v>
      </c>
      <c r="R987" s="53" t="s">
        <v>992</v>
      </c>
      <c r="S987" s="49" t="s">
        <v>92</v>
      </c>
      <c r="T987" s="49" t="s">
        <v>93</v>
      </c>
      <c r="U987" s="49" t="s">
        <v>3084</v>
      </c>
      <c r="V987" s="49" t="s">
        <v>95</v>
      </c>
      <c r="W987" s="46" t="s">
        <v>3085</v>
      </c>
      <c r="X987" s="46" t="s">
        <v>108</v>
      </c>
      <c r="Y987" s="54" t="s">
        <v>3086</v>
      </c>
    </row>
    <row r="988" spans="1:25" ht="12.75" customHeight="1" x14ac:dyDescent="0.2">
      <c r="A988" s="49">
        <v>44217</v>
      </c>
      <c r="B988" s="46" t="s">
        <v>3087</v>
      </c>
      <c r="C988" s="46" t="s">
        <v>3088</v>
      </c>
      <c r="D988" s="46" t="s">
        <v>89</v>
      </c>
      <c r="E988" s="46" t="s">
        <v>90</v>
      </c>
      <c r="F988" s="47">
        <v>43941</v>
      </c>
      <c r="G988" s="53">
        <v>2020</v>
      </c>
      <c r="H988" s="49" t="s">
        <v>2857</v>
      </c>
      <c r="I988" s="49" t="str">
        <f t="shared" si="48"/>
        <v>OH</v>
      </c>
      <c r="J988" s="49" t="str">
        <f t="shared" si="50"/>
        <v>MI</v>
      </c>
      <c r="K988" s="50" t="str">
        <f t="shared" si="49"/>
        <v>Northeast, Midwest</v>
      </c>
      <c r="L988" s="49" t="str">
        <f>INDEX('State '!$A$1:$C$62,MATCH($I988,'State '!$B:$B,0),3)</f>
        <v>Northeast</v>
      </c>
      <c r="M988" s="49" t="str">
        <f>INDEX('State '!$A$1:$C$62,MATCH($J988,'State '!$B:$B,0),3)</f>
        <v>Midwest</v>
      </c>
      <c r="N988" s="49"/>
      <c r="O988" s="51"/>
      <c r="P988" s="78"/>
      <c r="Q988" s="52">
        <v>175</v>
      </c>
      <c r="R988" s="53"/>
      <c r="S988" s="49" t="s">
        <v>92</v>
      </c>
      <c r="T988" s="49" t="s">
        <v>93</v>
      </c>
      <c r="U988" s="49" t="s">
        <v>3089</v>
      </c>
      <c r="V988" s="49" t="s">
        <v>95</v>
      </c>
      <c r="W988" s="46" t="s">
        <v>3090</v>
      </c>
      <c r="X988" s="46"/>
      <c r="Y988" s="58"/>
    </row>
    <row r="989" spans="1:25" ht="12.75" customHeight="1" x14ac:dyDescent="0.2">
      <c r="A989" s="49">
        <v>43943</v>
      </c>
      <c r="B989" s="46" t="s">
        <v>3091</v>
      </c>
      <c r="C989" s="46" t="s">
        <v>2694</v>
      </c>
      <c r="D989" s="46" t="s">
        <v>89</v>
      </c>
      <c r="E989" s="46" t="s">
        <v>90</v>
      </c>
      <c r="F989" s="47">
        <v>43943</v>
      </c>
      <c r="G989" s="53">
        <v>2020</v>
      </c>
      <c r="H989" s="49" t="s">
        <v>513</v>
      </c>
      <c r="I989" s="49" t="str">
        <f t="shared" si="48"/>
        <v>AL</v>
      </c>
      <c r="J989" s="49" t="str">
        <f t="shared" si="50"/>
        <v>FL</v>
      </c>
      <c r="K989" s="50" t="str">
        <f t="shared" si="49"/>
        <v>South Central, Southeast</v>
      </c>
      <c r="L989" s="49" t="str">
        <f>INDEX('State '!$A$1:$C$62,MATCH($I989,'State '!$B:$B,0),3)</f>
        <v>South Central</v>
      </c>
      <c r="M989" s="49" t="str">
        <f>INDEX('State '!$A$1:$C$62,MATCH($J989,'State '!$B:$B,0),3)</f>
        <v>Southeast</v>
      </c>
      <c r="N989" s="49"/>
      <c r="O989" s="78"/>
      <c r="P989" s="78"/>
      <c r="Q989" s="52">
        <v>170</v>
      </c>
      <c r="R989" s="53"/>
      <c r="S989" s="72" t="s">
        <v>92</v>
      </c>
      <c r="T989" s="49" t="s">
        <v>93</v>
      </c>
      <c r="U989" s="49" t="s">
        <v>2695</v>
      </c>
      <c r="V989" s="49" t="s">
        <v>95</v>
      </c>
      <c r="W989" s="46" t="s">
        <v>3092</v>
      </c>
      <c r="X989" s="46" t="s">
        <v>165</v>
      </c>
      <c r="Y989" s="54" t="s">
        <v>3093</v>
      </c>
    </row>
    <row r="990" spans="1:25" ht="12.75" customHeight="1" x14ac:dyDescent="0.2">
      <c r="A990" s="49">
        <v>43955</v>
      </c>
      <c r="B990" s="46" t="s">
        <v>3094</v>
      </c>
      <c r="C990" s="46" t="s">
        <v>3095</v>
      </c>
      <c r="D990" s="46" t="s">
        <v>101</v>
      </c>
      <c r="E990" s="46" t="s">
        <v>90</v>
      </c>
      <c r="F990" s="47">
        <v>43955</v>
      </c>
      <c r="G990" s="53">
        <v>2020</v>
      </c>
      <c r="H990" s="49" t="s">
        <v>288</v>
      </c>
      <c r="I990" s="49" t="str">
        <f t="shared" si="48"/>
        <v>NM</v>
      </c>
      <c r="J990" s="49" t="str">
        <f t="shared" si="50"/>
        <v>TX</v>
      </c>
      <c r="K990" s="50" t="str">
        <f t="shared" si="49"/>
        <v>Mountain, South Central</v>
      </c>
      <c r="L990" s="49" t="str">
        <f>INDEX('State '!$A$1:$C$62,MATCH($I990,'State '!$B:$B,0),3)</f>
        <v>Mountain</v>
      </c>
      <c r="M990" s="49" t="str">
        <f>INDEX('State '!$A$1:$C$62,MATCH($J990,'State '!$B:$B,0),3)</f>
        <v>South Central</v>
      </c>
      <c r="N990" s="49"/>
      <c r="O990" s="78">
        <v>45</v>
      </c>
      <c r="P990" s="78">
        <v>23</v>
      </c>
      <c r="Q990" s="52">
        <v>400</v>
      </c>
      <c r="R990" s="53">
        <v>24</v>
      </c>
      <c r="S990" s="72" t="s">
        <v>92</v>
      </c>
      <c r="T990" s="49" t="s">
        <v>93</v>
      </c>
      <c r="U990" s="49" t="s">
        <v>3096</v>
      </c>
      <c r="V990" s="49" t="s">
        <v>95</v>
      </c>
      <c r="W990" s="46" t="s">
        <v>3097</v>
      </c>
      <c r="X990" s="46"/>
      <c r="Y990" s="79"/>
    </row>
    <row r="991" spans="1:25" ht="12.75" customHeight="1" x14ac:dyDescent="0.2">
      <c r="A991" s="45">
        <v>43978</v>
      </c>
      <c r="B991" s="55" t="s">
        <v>3098</v>
      </c>
      <c r="C991" s="55" t="s">
        <v>950</v>
      </c>
      <c r="D991" s="55" t="s">
        <v>161</v>
      </c>
      <c r="E991" s="59" t="s">
        <v>90</v>
      </c>
      <c r="F991" s="60">
        <v>43980</v>
      </c>
      <c r="G991" s="73">
        <v>2020</v>
      </c>
      <c r="H991" s="49" t="s">
        <v>121</v>
      </c>
      <c r="I991" s="49" t="str">
        <f t="shared" si="48"/>
        <v>TX</v>
      </c>
      <c r="J991" s="49" t="str">
        <f t="shared" si="50"/>
        <v>TX</v>
      </c>
      <c r="K991" s="50" t="str">
        <f t="shared" si="49"/>
        <v>South Central</v>
      </c>
      <c r="L991" s="49" t="str">
        <f>INDEX('State '!$A$1:$C$62,MATCH($I991,'State '!$B:$B,0),3)</f>
        <v>South Central</v>
      </c>
      <c r="M991" s="49" t="str">
        <f>INDEX('State '!$A$1:$C$62,MATCH($J991,'State '!$B:$B,0),3)</f>
        <v>South Central</v>
      </c>
      <c r="N991" s="49"/>
      <c r="O991" s="78">
        <v>96.177999999999997</v>
      </c>
      <c r="P991" s="78">
        <v>19</v>
      </c>
      <c r="Q991" s="62">
        <v>200</v>
      </c>
      <c r="R991" s="63">
        <v>24</v>
      </c>
      <c r="S991" s="64" t="s">
        <v>92</v>
      </c>
      <c r="T991" s="50" t="s">
        <v>93</v>
      </c>
      <c r="U991" s="57" t="s">
        <v>3099</v>
      </c>
      <c r="V991" s="49" t="s">
        <v>107</v>
      </c>
      <c r="W991" s="46" t="s">
        <v>3100</v>
      </c>
      <c r="X991" s="46" t="s">
        <v>165</v>
      </c>
      <c r="Y991" s="81"/>
    </row>
    <row r="992" spans="1:25" ht="12.75" customHeight="1" x14ac:dyDescent="0.2">
      <c r="A992" s="49">
        <v>44007</v>
      </c>
      <c r="B992" s="46" t="s">
        <v>3101</v>
      </c>
      <c r="C992" s="46" t="s">
        <v>3102</v>
      </c>
      <c r="D992" s="46" t="s">
        <v>89</v>
      </c>
      <c r="E992" s="46" t="s">
        <v>90</v>
      </c>
      <c r="F992" s="47">
        <v>44006</v>
      </c>
      <c r="G992" s="53">
        <v>2020</v>
      </c>
      <c r="H992" s="49" t="s">
        <v>225</v>
      </c>
      <c r="I992" s="49" t="str">
        <f t="shared" si="48"/>
        <v>CO</v>
      </c>
      <c r="J992" s="49" t="str">
        <f t="shared" si="50"/>
        <v>CO</v>
      </c>
      <c r="K992" s="50" t="str">
        <f t="shared" si="49"/>
        <v>Mountain</v>
      </c>
      <c r="L992" s="49" t="str">
        <f>INDEX('State '!$A$1:$C$62,MATCH($I992,'State '!$B:$B,0),3)</f>
        <v>Mountain</v>
      </c>
      <c r="M992" s="49" t="str">
        <f>INDEX('State '!$A$1:$C$62,MATCH($J992,'State '!$B:$B,0),3)</f>
        <v>Mountain</v>
      </c>
      <c r="N992" s="49"/>
      <c r="O992" s="78">
        <v>213</v>
      </c>
      <c r="P992" s="78">
        <v>70</v>
      </c>
      <c r="Q992" s="52">
        <v>600</v>
      </c>
      <c r="R992" s="53">
        <v>36</v>
      </c>
      <c r="S992" s="49" t="s">
        <v>92</v>
      </c>
      <c r="T992" s="49" t="s">
        <v>93</v>
      </c>
      <c r="U992" s="49" t="s">
        <v>3103</v>
      </c>
      <c r="V992" s="49" t="s">
        <v>107</v>
      </c>
      <c r="W992" s="46" t="s">
        <v>3104</v>
      </c>
      <c r="X992" s="46"/>
      <c r="Y992" s="79"/>
    </row>
    <row r="993" spans="1:25" ht="12.75" customHeight="1" x14ac:dyDescent="0.2">
      <c r="A993" s="49">
        <v>44372</v>
      </c>
      <c r="B993" s="46" t="s">
        <v>3105</v>
      </c>
      <c r="C993" s="46" t="s">
        <v>1714</v>
      </c>
      <c r="D993" s="46" t="s">
        <v>89</v>
      </c>
      <c r="E993" s="46" t="s">
        <v>90</v>
      </c>
      <c r="F993" s="47">
        <v>44006</v>
      </c>
      <c r="G993" s="53">
        <v>2020</v>
      </c>
      <c r="H993" s="49" t="s">
        <v>3106</v>
      </c>
      <c r="I993" s="49" t="str">
        <f t="shared" si="48"/>
        <v>CO</v>
      </c>
      <c r="J993" s="49" t="str">
        <f t="shared" si="50"/>
        <v>IL</v>
      </c>
      <c r="K993" s="50" t="str">
        <f t="shared" si="49"/>
        <v>Mountain, South Central, Midwest</v>
      </c>
      <c r="L993" s="49" t="str">
        <f>INDEX('State '!$A$1:$C$62,MATCH($I993,'State '!$B:$B,0),3)</f>
        <v>Mountain</v>
      </c>
      <c r="M993" s="49" t="str">
        <f>INDEX('State '!$A$1:$C$62,MATCH($J993,'State '!$B:$B,0),3)</f>
        <v>Midwest</v>
      </c>
      <c r="N993" s="49" t="s">
        <v>697</v>
      </c>
      <c r="O993" s="78">
        <v>184.5</v>
      </c>
      <c r="P993" s="78"/>
      <c r="Q993" s="52">
        <v>1000</v>
      </c>
      <c r="R993" s="53"/>
      <c r="S993" s="49" t="s">
        <v>92</v>
      </c>
      <c r="T993" s="49" t="s">
        <v>93</v>
      </c>
      <c r="U993" s="49" t="s">
        <v>3107</v>
      </c>
      <c r="V993" s="49" t="s">
        <v>95</v>
      </c>
      <c r="W993" s="46" t="s">
        <v>3108</v>
      </c>
      <c r="X993" s="46"/>
      <c r="Y993" s="79"/>
    </row>
    <row r="994" spans="1:25" ht="12.75" customHeight="1" x14ac:dyDescent="0.2">
      <c r="A994" s="89">
        <v>44008</v>
      </c>
      <c r="B994" s="86" t="s">
        <v>3109</v>
      </c>
      <c r="C994" s="86" t="s">
        <v>1159</v>
      </c>
      <c r="D994" s="86" t="s">
        <v>89</v>
      </c>
      <c r="E994" s="86" t="s">
        <v>90</v>
      </c>
      <c r="F994" s="90">
        <v>44008</v>
      </c>
      <c r="G994" s="91">
        <v>2020</v>
      </c>
      <c r="H994" s="89" t="s">
        <v>3110</v>
      </c>
      <c r="I994" s="89" t="str">
        <f t="shared" si="48"/>
        <v>PA</v>
      </c>
      <c r="J994" s="89" t="str">
        <f t="shared" si="50"/>
        <v>ON</v>
      </c>
      <c r="K994" s="50" t="str">
        <f t="shared" si="49"/>
        <v>Northeast, Canada</v>
      </c>
      <c r="L994" s="49" t="str">
        <f>INDEX('State '!$A$1:$C$62,MATCH($I994,'State '!$B:$B,0),3)</f>
        <v>Northeast</v>
      </c>
      <c r="M994" s="49" t="str">
        <f>INDEX('State '!$A$1:$C$62,MATCH($J994,'State '!$B:$B,0),3)</f>
        <v>Canada</v>
      </c>
      <c r="N994" s="49"/>
      <c r="O994" s="78">
        <v>141</v>
      </c>
      <c r="P994" s="78">
        <v>25</v>
      </c>
      <c r="Q994" s="93">
        <v>205</v>
      </c>
      <c r="R994" s="91">
        <v>26</v>
      </c>
      <c r="S994" s="89" t="s">
        <v>92</v>
      </c>
      <c r="T994" s="89" t="s">
        <v>93</v>
      </c>
      <c r="U994" s="89" t="s">
        <v>3111</v>
      </c>
      <c r="V994" s="49" t="s">
        <v>95</v>
      </c>
      <c r="W994" s="46"/>
      <c r="X994" s="46"/>
      <c r="Y994" s="58" t="s">
        <v>3112</v>
      </c>
    </row>
    <row r="995" spans="1:25" ht="12.75" customHeight="1" x14ac:dyDescent="0.2">
      <c r="A995" s="49">
        <v>44018</v>
      </c>
      <c r="B995" s="46" t="s">
        <v>3113</v>
      </c>
      <c r="C995" s="46" t="s">
        <v>854</v>
      </c>
      <c r="D995" s="46" t="s">
        <v>89</v>
      </c>
      <c r="E995" s="46" t="s">
        <v>90</v>
      </c>
      <c r="F995" s="47">
        <v>44014</v>
      </c>
      <c r="G995" s="48">
        <v>2020</v>
      </c>
      <c r="H995" s="49" t="s">
        <v>3114</v>
      </c>
      <c r="I995" s="49" t="str">
        <f t="shared" si="48"/>
        <v>TX</v>
      </c>
      <c r="J995" s="49" t="str">
        <f t="shared" si="50"/>
        <v>MX</v>
      </c>
      <c r="K995" s="50" t="str">
        <f t="shared" si="49"/>
        <v>South Central, Mountain, Pacific, Mexico</v>
      </c>
      <c r="L995" s="49" t="str">
        <f>INDEX('State '!$A$1:$C$62,MATCH($I995,'State '!$B:$B,0),3)</f>
        <v>South Central</v>
      </c>
      <c r="M995" s="49" t="str">
        <f>INDEX('State '!$A$1:$C$62,MATCH($J995,'State '!$B:$B,0),3)</f>
        <v>Mexico</v>
      </c>
      <c r="N995" s="49" t="s">
        <v>3115</v>
      </c>
      <c r="O995" s="78">
        <v>122</v>
      </c>
      <c r="P995" s="78">
        <v>17</v>
      </c>
      <c r="Q995" s="52">
        <v>321</v>
      </c>
      <c r="R995" s="53">
        <v>30</v>
      </c>
      <c r="S995" s="49" t="s">
        <v>92</v>
      </c>
      <c r="T995" s="49" t="s">
        <v>93</v>
      </c>
      <c r="U995" s="49" t="s">
        <v>3116</v>
      </c>
      <c r="V995" s="49" t="s">
        <v>95</v>
      </c>
      <c r="W995" s="46"/>
      <c r="X995" s="46"/>
      <c r="Y995" s="79"/>
    </row>
    <row r="996" spans="1:25" ht="12.75" customHeight="1" x14ac:dyDescent="0.2">
      <c r="A996" s="49">
        <v>44217</v>
      </c>
      <c r="B996" s="46" t="s">
        <v>3117</v>
      </c>
      <c r="C996" s="46" t="s">
        <v>3088</v>
      </c>
      <c r="D996" s="46" t="s">
        <v>89</v>
      </c>
      <c r="E996" s="46" t="s">
        <v>90</v>
      </c>
      <c r="F996" s="47">
        <v>44027</v>
      </c>
      <c r="G996" s="53">
        <v>2020</v>
      </c>
      <c r="H996" s="49" t="s">
        <v>424</v>
      </c>
      <c r="I996" s="49" t="str">
        <f t="shared" si="48"/>
        <v>WV</v>
      </c>
      <c r="J996" s="49" t="str">
        <f t="shared" si="50"/>
        <v>WV</v>
      </c>
      <c r="K996" s="50" t="str">
        <f t="shared" si="49"/>
        <v>Northeast</v>
      </c>
      <c r="L996" s="49" t="str">
        <f>INDEX('State '!$A$1:$C$62,MATCH($I996,'State '!$B:$B,0),3)</f>
        <v>Northeast</v>
      </c>
      <c r="M996" s="49" t="str">
        <f>INDEX('State '!$A$1:$C$62,MATCH($J996,'State '!$B:$B,0),3)</f>
        <v>Northeast</v>
      </c>
      <c r="N996" s="49"/>
      <c r="O996" s="78">
        <v>4.9000000000000004</v>
      </c>
      <c r="P996" s="78"/>
      <c r="Q996" s="52">
        <v>300</v>
      </c>
      <c r="R996" s="53"/>
      <c r="S996" s="49" t="s">
        <v>92</v>
      </c>
      <c r="T996" s="49" t="s">
        <v>93</v>
      </c>
      <c r="U996" s="49" t="s">
        <v>3118</v>
      </c>
      <c r="V996" s="49" t="s">
        <v>107</v>
      </c>
      <c r="W996" s="46" t="s">
        <v>3119</v>
      </c>
      <c r="X996" s="46"/>
      <c r="Y996" s="79"/>
    </row>
    <row r="997" spans="1:25" ht="12.75" customHeight="1" x14ac:dyDescent="0.2">
      <c r="A997" s="49">
        <v>44217</v>
      </c>
      <c r="B997" s="86" t="s">
        <v>3120</v>
      </c>
      <c r="C997" s="86" t="s">
        <v>393</v>
      </c>
      <c r="D997" s="86" t="s">
        <v>101</v>
      </c>
      <c r="E997" s="86" t="s">
        <v>90</v>
      </c>
      <c r="F997" s="90">
        <v>44044</v>
      </c>
      <c r="G997" s="94">
        <v>2020</v>
      </c>
      <c r="H997" s="89" t="s">
        <v>170</v>
      </c>
      <c r="I997" s="89" t="str">
        <f t="shared" si="48"/>
        <v>LA</v>
      </c>
      <c r="J997" s="89" t="str">
        <f t="shared" si="50"/>
        <v>LA</v>
      </c>
      <c r="K997" s="50" t="str">
        <f t="shared" si="49"/>
        <v>South Central</v>
      </c>
      <c r="L997" s="49" t="str">
        <f>INDEX('State '!$A$1:$C$62,MATCH($I997,'State '!$B:$B,0),3)</f>
        <v>South Central</v>
      </c>
      <c r="M997" s="49" t="str">
        <f>INDEX('State '!$A$1:$C$62,MATCH($J997,'State '!$B:$B,0),3)</f>
        <v>South Central</v>
      </c>
      <c r="N997" s="49"/>
      <c r="O997" s="51"/>
      <c r="P997" s="97">
        <v>150</v>
      </c>
      <c r="Q997" s="93">
        <v>1000</v>
      </c>
      <c r="R997" s="91">
        <v>36</v>
      </c>
      <c r="S997" s="89" t="s">
        <v>105</v>
      </c>
      <c r="T997" s="89"/>
      <c r="U997" s="89"/>
      <c r="V997" s="49" t="s">
        <v>107</v>
      </c>
      <c r="W997" s="46" t="s">
        <v>3121</v>
      </c>
      <c r="X997" s="46"/>
      <c r="Y997" s="79"/>
    </row>
    <row r="998" spans="1:25" ht="12.75" customHeight="1" x14ac:dyDescent="0.2">
      <c r="A998" s="49">
        <v>43851</v>
      </c>
      <c r="B998" s="46" t="s">
        <v>3122</v>
      </c>
      <c r="C998" s="46" t="s">
        <v>3123</v>
      </c>
      <c r="D998" s="46" t="s">
        <v>101</v>
      </c>
      <c r="E998" s="46" t="s">
        <v>90</v>
      </c>
      <c r="F998" s="47">
        <v>44044</v>
      </c>
      <c r="G998" s="53">
        <v>2020</v>
      </c>
      <c r="H998" s="49" t="s">
        <v>2261</v>
      </c>
      <c r="I998" s="49" t="str">
        <f t="shared" si="48"/>
        <v>PA</v>
      </c>
      <c r="J998" s="49" t="str">
        <f t="shared" si="50"/>
        <v>WV</v>
      </c>
      <c r="K998" s="50" t="str">
        <f t="shared" si="49"/>
        <v>Northeast</v>
      </c>
      <c r="L998" s="49" t="str">
        <f>INDEX('State '!$A$1:$C$62,MATCH($I998,'State '!$B:$B,0),3)</f>
        <v>Northeast</v>
      </c>
      <c r="M998" s="49" t="str">
        <f>INDEX('State '!$A$1:$C$62,MATCH($J998,'State '!$B:$B,0),3)</f>
        <v>Northeast</v>
      </c>
      <c r="N998" s="49"/>
      <c r="O998" s="78">
        <v>555</v>
      </c>
      <c r="P998" s="78">
        <v>64</v>
      </c>
      <c r="Q998" s="52">
        <v>1600</v>
      </c>
      <c r="R998" s="53"/>
      <c r="S998" s="49" t="s">
        <v>92</v>
      </c>
      <c r="T998" s="49" t="s">
        <v>3124</v>
      </c>
      <c r="U998" s="49" t="s">
        <v>3125</v>
      </c>
      <c r="V998" s="49" t="s">
        <v>95</v>
      </c>
      <c r="W998" s="46" t="s">
        <v>3126</v>
      </c>
      <c r="X998" s="46"/>
      <c r="Y998" s="54" t="s">
        <v>3127</v>
      </c>
    </row>
    <row r="999" spans="1:25" ht="12.75" customHeight="1" x14ac:dyDescent="0.2">
      <c r="A999" s="89">
        <v>44923</v>
      </c>
      <c r="B999" s="86" t="s">
        <v>3128</v>
      </c>
      <c r="C999" s="86" t="s">
        <v>3129</v>
      </c>
      <c r="D999" s="86" t="s">
        <v>89</v>
      </c>
      <c r="E999" s="86" t="s">
        <v>90</v>
      </c>
      <c r="F999" s="90">
        <v>44061</v>
      </c>
      <c r="G999" s="91">
        <v>2020</v>
      </c>
      <c r="H999" s="89" t="s">
        <v>708</v>
      </c>
      <c r="I999" s="49" t="str">
        <f t="shared" si="48"/>
        <v>PA</v>
      </c>
      <c r="J999" s="49" t="str">
        <f t="shared" si="50"/>
        <v>NY</v>
      </c>
      <c r="K999" s="50" t="str">
        <f t="shared" si="49"/>
        <v>Northeast</v>
      </c>
      <c r="L999" s="49" t="str">
        <f>INDEX('State '!$A$1:$C$62,MATCH($I999,'State '!$B:$B,0),3)</f>
        <v>Northeast</v>
      </c>
      <c r="M999" s="49" t="str">
        <f>INDEX('State '!$A$1:$C$62,MATCH($J999,'State '!$B:$B,0),3)</f>
        <v>Northeast</v>
      </c>
      <c r="N999" s="49"/>
      <c r="O999" s="78">
        <v>0</v>
      </c>
      <c r="P999" s="78"/>
      <c r="Q999" s="93">
        <v>10</v>
      </c>
      <c r="R999" s="91"/>
      <c r="S999" s="64" t="s">
        <v>92</v>
      </c>
      <c r="T999" s="50" t="s">
        <v>93</v>
      </c>
      <c r="U999" s="89" t="s">
        <v>3130</v>
      </c>
      <c r="V999" s="49" t="s">
        <v>95</v>
      </c>
      <c r="W999" s="46" t="s">
        <v>3131</v>
      </c>
      <c r="X999" s="46"/>
      <c r="Y999" s="79"/>
    </row>
    <row r="1000" spans="1:25" ht="12.75" customHeight="1" x14ac:dyDescent="0.2">
      <c r="A1000" s="49">
        <v>44064</v>
      </c>
      <c r="B1000" s="46" t="s">
        <v>3132</v>
      </c>
      <c r="C1000" s="46" t="s">
        <v>3133</v>
      </c>
      <c r="D1000" s="46" t="s">
        <v>161</v>
      </c>
      <c r="E1000" s="46" t="s">
        <v>90</v>
      </c>
      <c r="F1000" s="47">
        <v>44064</v>
      </c>
      <c r="G1000" s="53">
        <v>2020</v>
      </c>
      <c r="H1000" s="49" t="s">
        <v>1554</v>
      </c>
      <c r="I1000" s="49" t="s">
        <v>1554</v>
      </c>
      <c r="J1000" s="49" t="s">
        <v>1554</v>
      </c>
      <c r="K1000" s="49" t="s">
        <v>703</v>
      </c>
      <c r="L1000" s="49" t="s">
        <v>703</v>
      </c>
      <c r="M1000" s="49" t="s">
        <v>703</v>
      </c>
      <c r="N1000" s="49"/>
      <c r="O1000" s="78">
        <v>31</v>
      </c>
      <c r="P1000" s="78">
        <v>8.8000000000000007</v>
      </c>
      <c r="Q1000" s="78"/>
      <c r="R1000" s="53">
        <v>24</v>
      </c>
      <c r="S1000" s="49" t="s">
        <v>105</v>
      </c>
      <c r="T1000" s="49" t="s">
        <v>2863</v>
      </c>
      <c r="U1000" s="49"/>
      <c r="V1000" s="49" t="s">
        <v>107</v>
      </c>
      <c r="W1000" s="79" t="s">
        <v>3134</v>
      </c>
      <c r="X1000" s="79" t="s">
        <v>97</v>
      </c>
      <c r="Y1000" s="58" t="s">
        <v>3135</v>
      </c>
    </row>
    <row r="1001" spans="1:25" ht="12.75" customHeight="1" x14ac:dyDescent="0.2">
      <c r="A1001" s="49">
        <v>44078</v>
      </c>
      <c r="B1001" s="46" t="s">
        <v>3136</v>
      </c>
      <c r="C1001" s="46" t="s">
        <v>950</v>
      </c>
      <c r="D1001" s="46" t="s">
        <v>101</v>
      </c>
      <c r="E1001" s="46" t="s">
        <v>90</v>
      </c>
      <c r="F1001" s="47">
        <v>44068</v>
      </c>
      <c r="G1001" s="48">
        <v>2020</v>
      </c>
      <c r="H1001" s="49" t="s">
        <v>320</v>
      </c>
      <c r="I1001" s="49" t="str">
        <f t="shared" ref="I1001:I1008" si="51">LEFT($H1001,2)</f>
        <v>LA</v>
      </c>
      <c r="J1001" s="49" t="str">
        <f t="shared" ref="J1001:J1008" si="52">RIGHT($H1001,2)</f>
        <v>TX</v>
      </c>
      <c r="K1001" s="50" t="str">
        <f t="shared" ref="K1001:K1008" si="53">IF($L1001=$M1001,L1001,CONCATENATE($L1001,", ",IF(ISBLANK(N1001),"",CONCATENATE(N1001,", ")),$M1001))</f>
        <v>South Central</v>
      </c>
      <c r="L1001" s="49" t="str">
        <f>INDEX('State '!$A$1:$C$62,MATCH($I1001,'State '!$B:$B,0),3)</f>
        <v>South Central</v>
      </c>
      <c r="M1001" s="49" t="str">
        <f>INDEX('State '!$A$1:$C$62,MATCH($J1001,'State '!$B:$B,0),3)</f>
        <v>South Central</v>
      </c>
      <c r="N1001" s="49"/>
      <c r="O1001" s="78"/>
      <c r="P1001" s="78">
        <v>22</v>
      </c>
      <c r="Q1001" s="52">
        <v>500</v>
      </c>
      <c r="R1001" s="53">
        <v>30</v>
      </c>
      <c r="S1001" s="49" t="s">
        <v>92</v>
      </c>
      <c r="T1001" s="49" t="s">
        <v>93</v>
      </c>
      <c r="U1001" s="49" t="s">
        <v>3137</v>
      </c>
      <c r="V1001" s="49" t="s">
        <v>95</v>
      </c>
      <c r="W1001" s="46" t="s">
        <v>3138</v>
      </c>
      <c r="X1001" s="46"/>
      <c r="Y1001" s="79"/>
    </row>
    <row r="1002" spans="1:25" ht="12.75" customHeight="1" x14ac:dyDescent="0.2">
      <c r="A1002" s="49">
        <v>44217</v>
      </c>
      <c r="B1002" s="46" t="s">
        <v>3139</v>
      </c>
      <c r="C1002" s="55" t="s">
        <v>3129</v>
      </c>
      <c r="D1002" s="46" t="s">
        <v>89</v>
      </c>
      <c r="E1002" s="46" t="s">
        <v>90</v>
      </c>
      <c r="F1002" s="47">
        <v>44071</v>
      </c>
      <c r="G1002" s="53">
        <v>2020</v>
      </c>
      <c r="H1002" s="49" t="s">
        <v>138</v>
      </c>
      <c r="I1002" s="49" t="str">
        <f t="shared" si="51"/>
        <v>PA</v>
      </c>
      <c r="J1002" s="49" t="str">
        <f t="shared" si="52"/>
        <v>OH</v>
      </c>
      <c r="K1002" s="50" t="str">
        <f t="shared" si="53"/>
        <v>Northeast</v>
      </c>
      <c r="L1002" s="49" t="str">
        <f>INDEX('State '!$A$1:$C$62,MATCH($I1002,'State '!$B:$B,0),3)</f>
        <v>Northeast</v>
      </c>
      <c r="M1002" s="49" t="str">
        <f>INDEX('State '!$A$1:$C$62,MATCH($J1002,'State '!$B:$B,0),3)</f>
        <v>Northeast</v>
      </c>
      <c r="N1002" s="49"/>
      <c r="O1002" s="78">
        <v>24</v>
      </c>
      <c r="P1002" s="78">
        <v>1.75</v>
      </c>
      <c r="Q1002" s="52">
        <v>120</v>
      </c>
      <c r="R1002" s="53"/>
      <c r="S1002" s="49" t="s">
        <v>92</v>
      </c>
      <c r="T1002" s="50" t="s">
        <v>93</v>
      </c>
      <c r="U1002" s="49" t="s">
        <v>3140</v>
      </c>
      <c r="V1002" s="49" t="s">
        <v>95</v>
      </c>
      <c r="W1002" s="46" t="s">
        <v>3141</v>
      </c>
      <c r="X1002" s="46"/>
      <c r="Y1002" s="54" t="s">
        <v>3142</v>
      </c>
    </row>
    <row r="1003" spans="1:25" ht="12.75" customHeight="1" x14ac:dyDescent="0.2">
      <c r="A1003" s="49">
        <v>44099</v>
      </c>
      <c r="B1003" s="46" t="s">
        <v>3143</v>
      </c>
      <c r="C1003" s="46" t="s">
        <v>452</v>
      </c>
      <c r="D1003" s="46" t="s">
        <v>89</v>
      </c>
      <c r="E1003" s="59" t="s">
        <v>90</v>
      </c>
      <c r="F1003" s="47">
        <v>44102</v>
      </c>
      <c r="G1003" s="48">
        <v>2020</v>
      </c>
      <c r="H1003" s="49" t="s">
        <v>121</v>
      </c>
      <c r="I1003" s="49" t="str">
        <f t="shared" si="51"/>
        <v>TX</v>
      </c>
      <c r="J1003" s="49" t="str">
        <f t="shared" si="52"/>
        <v>TX</v>
      </c>
      <c r="K1003" s="50" t="str">
        <f t="shared" si="53"/>
        <v>South Central</v>
      </c>
      <c r="L1003" s="49" t="str">
        <f>INDEX('State '!$A$1:$C$62,MATCH($I1003,'State '!$B:$B,0),3)</f>
        <v>South Central</v>
      </c>
      <c r="M1003" s="49" t="str">
        <f>INDEX('State '!$A$1:$C$62,MATCH($J1003,'State '!$B:$B,0),3)</f>
        <v>South Central</v>
      </c>
      <c r="N1003" s="49"/>
      <c r="O1003" s="78">
        <v>49.1</v>
      </c>
      <c r="P1003" s="78">
        <v>16.84</v>
      </c>
      <c r="Q1003" s="52">
        <v>500</v>
      </c>
      <c r="R1003" s="53">
        <v>30</v>
      </c>
      <c r="S1003" s="49" t="s">
        <v>105</v>
      </c>
      <c r="T1003" s="49"/>
      <c r="U1003" s="49" t="s">
        <v>3144</v>
      </c>
      <c r="V1003" s="49" t="s">
        <v>107</v>
      </c>
      <c r="W1003" s="46" t="s">
        <v>3145</v>
      </c>
      <c r="X1003" s="46"/>
      <c r="Y1003" s="79"/>
    </row>
    <row r="1004" spans="1:25" ht="12.75" customHeight="1" x14ac:dyDescent="0.2">
      <c r="A1004" s="49">
        <v>44217</v>
      </c>
      <c r="B1004" s="46" t="s">
        <v>3146</v>
      </c>
      <c r="C1004" s="46" t="s">
        <v>452</v>
      </c>
      <c r="D1004" s="46" t="s">
        <v>89</v>
      </c>
      <c r="E1004" s="46" t="s">
        <v>90</v>
      </c>
      <c r="F1004" s="47">
        <v>44105</v>
      </c>
      <c r="G1004" s="53">
        <v>2020</v>
      </c>
      <c r="H1004" s="49" t="s">
        <v>170</v>
      </c>
      <c r="I1004" s="49" t="str">
        <f t="shared" si="51"/>
        <v>LA</v>
      </c>
      <c r="J1004" s="49" t="str">
        <f t="shared" si="52"/>
        <v>LA</v>
      </c>
      <c r="K1004" s="50" t="str">
        <f t="shared" si="53"/>
        <v>South Central</v>
      </c>
      <c r="L1004" s="49" t="str">
        <f>INDEX('State '!$A$1:$C$62,MATCH($I1004,'State '!$B:$B,0),3)</f>
        <v>South Central</v>
      </c>
      <c r="M1004" s="49" t="str">
        <f>INDEX('State '!$A$1:$C$62,MATCH($J1004,'State '!$B:$B,0),3)</f>
        <v>South Central</v>
      </c>
      <c r="N1004" s="49"/>
      <c r="O1004" s="78">
        <v>65.900000000000006</v>
      </c>
      <c r="P1004" s="78"/>
      <c r="Q1004" s="52">
        <v>400</v>
      </c>
      <c r="R1004" s="53">
        <v>36</v>
      </c>
      <c r="S1004" s="72" t="s">
        <v>92</v>
      </c>
      <c r="T1004" s="49" t="s">
        <v>93</v>
      </c>
      <c r="U1004" s="49" t="s">
        <v>3147</v>
      </c>
      <c r="V1004" s="49" t="s">
        <v>107</v>
      </c>
      <c r="W1004" s="46" t="s">
        <v>3148</v>
      </c>
      <c r="X1004" s="46"/>
      <c r="Y1004" s="79"/>
    </row>
    <row r="1005" spans="1:25" ht="12.75" customHeight="1" x14ac:dyDescent="0.2">
      <c r="A1005" s="49">
        <v>44113</v>
      </c>
      <c r="B1005" s="46" t="s">
        <v>3149</v>
      </c>
      <c r="C1005" s="46" t="s">
        <v>282</v>
      </c>
      <c r="D1005" s="46" t="s">
        <v>89</v>
      </c>
      <c r="E1005" s="46" t="s">
        <v>90</v>
      </c>
      <c r="F1005" s="47">
        <v>44110</v>
      </c>
      <c r="G1005" s="53">
        <v>2020</v>
      </c>
      <c r="H1005" s="49" t="s">
        <v>209</v>
      </c>
      <c r="I1005" s="49" t="str">
        <f t="shared" si="51"/>
        <v>VA</v>
      </c>
      <c r="J1005" s="49" t="str">
        <f t="shared" si="52"/>
        <v>VA</v>
      </c>
      <c r="K1005" s="50" t="str">
        <f t="shared" si="53"/>
        <v>Northeast</v>
      </c>
      <c r="L1005" s="49" t="str">
        <f>INDEX('State '!$A$1:$C$62,MATCH($I1005,'State '!$B:$B,0),3)</f>
        <v>Northeast</v>
      </c>
      <c r="M1005" s="49" t="str">
        <f>INDEX('State '!$A$1:$C$62,MATCH($J1005,'State '!$B:$B,0),3)</f>
        <v>Northeast</v>
      </c>
      <c r="N1005" s="49"/>
      <c r="O1005" s="78">
        <v>5.6</v>
      </c>
      <c r="P1005" s="78"/>
      <c r="Q1005" s="52">
        <v>8.27</v>
      </c>
      <c r="R1005" s="53"/>
      <c r="S1005" s="49" t="s">
        <v>105</v>
      </c>
      <c r="T1005" s="49" t="s">
        <v>93</v>
      </c>
      <c r="U1005" s="49" t="s">
        <v>3150</v>
      </c>
      <c r="V1005" s="49" t="s">
        <v>107</v>
      </c>
      <c r="W1005" s="46" t="s">
        <v>3151</v>
      </c>
      <c r="X1005" s="46" t="s">
        <v>97</v>
      </c>
      <c r="Y1005" s="79"/>
    </row>
    <row r="1006" spans="1:25" ht="12.75" customHeight="1" x14ac:dyDescent="0.2">
      <c r="A1006" s="49">
        <v>44217</v>
      </c>
      <c r="B1006" s="46" t="s">
        <v>3152</v>
      </c>
      <c r="C1006" s="46" t="s">
        <v>3153</v>
      </c>
      <c r="D1006" s="46" t="s">
        <v>89</v>
      </c>
      <c r="E1006" s="59" t="s">
        <v>90</v>
      </c>
      <c r="F1006" s="47">
        <v>44112</v>
      </c>
      <c r="G1006" s="48">
        <v>2020</v>
      </c>
      <c r="H1006" s="49" t="s">
        <v>416</v>
      </c>
      <c r="I1006" s="49" t="str">
        <f t="shared" si="51"/>
        <v>MS</v>
      </c>
      <c r="J1006" s="49" t="str">
        <f t="shared" si="52"/>
        <v>AL</v>
      </c>
      <c r="K1006" s="50" t="str">
        <f t="shared" si="53"/>
        <v>South Central</v>
      </c>
      <c r="L1006" s="49" t="str">
        <f>INDEX('State '!$A$1:$C$62,MATCH($I1006,'State '!$B:$B,0),3)</f>
        <v>South Central</v>
      </c>
      <c r="M1006" s="49" t="str">
        <f>INDEX('State '!$A$1:$C$62,MATCH($J1006,'State '!$B:$B,0),3)</f>
        <v>South Central</v>
      </c>
      <c r="N1006" s="49"/>
      <c r="O1006" s="78">
        <v>5.4</v>
      </c>
      <c r="P1006" s="70"/>
      <c r="Q1006" s="52">
        <v>38.5</v>
      </c>
      <c r="R1006" s="53"/>
      <c r="S1006" s="49" t="s">
        <v>92</v>
      </c>
      <c r="T1006" s="49" t="s">
        <v>93</v>
      </c>
      <c r="U1006" s="49" t="s">
        <v>3154</v>
      </c>
      <c r="V1006" s="49" t="s">
        <v>95</v>
      </c>
      <c r="W1006" s="46" t="s">
        <v>3155</v>
      </c>
      <c r="X1006" s="46"/>
      <c r="Y1006" s="58"/>
    </row>
    <row r="1007" spans="1:25" ht="12.75" customHeight="1" x14ac:dyDescent="0.2">
      <c r="A1007" s="49">
        <v>44134</v>
      </c>
      <c r="B1007" s="46" t="s">
        <v>3156</v>
      </c>
      <c r="C1007" s="46" t="s">
        <v>1093</v>
      </c>
      <c r="D1007" s="46" t="s">
        <v>89</v>
      </c>
      <c r="E1007" s="46" t="s">
        <v>90</v>
      </c>
      <c r="F1007" s="47">
        <v>44132</v>
      </c>
      <c r="G1007" s="53">
        <v>2020</v>
      </c>
      <c r="H1007" s="49" t="s">
        <v>2750</v>
      </c>
      <c r="I1007" s="49" t="str">
        <f t="shared" si="51"/>
        <v>QU</v>
      </c>
      <c r="J1007" s="49" t="str">
        <f t="shared" si="52"/>
        <v>ME</v>
      </c>
      <c r="K1007" s="50" t="str">
        <f t="shared" si="53"/>
        <v>Canada, Northeast</v>
      </c>
      <c r="L1007" s="49" t="str">
        <f>INDEX('State '!$A$1:$C$62,MATCH($I1007,'State '!$B:$B,0),3)</f>
        <v>Canada</v>
      </c>
      <c r="M1007" s="49" t="str">
        <f>INDEX('State '!$A$1:$C$62,MATCH($J1007,'State '!$B:$B,0),3)</f>
        <v>Northeast</v>
      </c>
      <c r="N1007" s="49"/>
      <c r="O1007" s="78"/>
      <c r="P1007" s="78"/>
      <c r="Q1007" s="52">
        <v>24.375</v>
      </c>
      <c r="R1007" s="53"/>
      <c r="S1007" s="49" t="s">
        <v>92</v>
      </c>
      <c r="T1007" s="49" t="s">
        <v>93</v>
      </c>
      <c r="U1007" s="49" t="s">
        <v>3157</v>
      </c>
      <c r="V1007" s="49" t="s">
        <v>95</v>
      </c>
      <c r="W1007" s="46" t="s">
        <v>3158</v>
      </c>
      <c r="X1007" s="46"/>
      <c r="Y1007" s="58" t="s">
        <v>2874</v>
      </c>
    </row>
    <row r="1008" spans="1:25" ht="12.75" customHeight="1" x14ac:dyDescent="0.2">
      <c r="A1008" s="49">
        <v>44162</v>
      </c>
      <c r="B1008" s="46" t="s">
        <v>3159</v>
      </c>
      <c r="C1008" s="46" t="s">
        <v>465</v>
      </c>
      <c r="D1008" s="46" t="s">
        <v>89</v>
      </c>
      <c r="E1008" s="46" t="s">
        <v>90</v>
      </c>
      <c r="F1008" s="47">
        <v>44133</v>
      </c>
      <c r="G1008" s="53">
        <v>2020</v>
      </c>
      <c r="H1008" s="49" t="s">
        <v>1554</v>
      </c>
      <c r="I1008" s="49" t="str">
        <f t="shared" si="51"/>
        <v>WI</v>
      </c>
      <c r="J1008" s="49" t="str">
        <f t="shared" si="52"/>
        <v>WI</v>
      </c>
      <c r="K1008" s="50" t="str">
        <f t="shared" si="53"/>
        <v>Midwest</v>
      </c>
      <c r="L1008" s="49" t="str">
        <f>INDEX('State '!$A$1:$C$62,MATCH($I1008,'State '!$B:$B,0),3)</f>
        <v>Midwest</v>
      </c>
      <c r="M1008" s="49" t="str">
        <f>INDEX('State '!$A$1:$C$62,MATCH($J1008,'State '!$B:$B,0),3)</f>
        <v>Midwest</v>
      </c>
      <c r="N1008" s="49"/>
      <c r="O1008" s="78">
        <v>24.6</v>
      </c>
      <c r="P1008" s="78">
        <v>7.4</v>
      </c>
      <c r="Q1008" s="52">
        <v>15</v>
      </c>
      <c r="R1008" s="53">
        <v>8</v>
      </c>
      <c r="S1008" s="49" t="s">
        <v>92</v>
      </c>
      <c r="T1008" s="49" t="s">
        <v>93</v>
      </c>
      <c r="U1008" s="49" t="s">
        <v>3160</v>
      </c>
      <c r="V1008" s="49" t="s">
        <v>107</v>
      </c>
      <c r="W1008" s="46" t="s">
        <v>3161</v>
      </c>
      <c r="X1008" s="46" t="s">
        <v>654</v>
      </c>
      <c r="Y1008" s="79"/>
    </row>
    <row r="1009" spans="1:25" ht="12.75" customHeight="1" x14ac:dyDescent="0.2">
      <c r="A1009" s="49">
        <v>44295</v>
      </c>
      <c r="B1009" s="46" t="s">
        <v>3162</v>
      </c>
      <c r="C1009" s="46" t="s">
        <v>3163</v>
      </c>
      <c r="D1009" s="46" t="s">
        <v>89</v>
      </c>
      <c r="E1009" s="46" t="s">
        <v>90</v>
      </c>
      <c r="F1009" s="47">
        <v>44136</v>
      </c>
      <c r="G1009" s="53">
        <v>2020</v>
      </c>
      <c r="H1009" s="49" t="s">
        <v>443</v>
      </c>
      <c r="I1009" s="49" t="s">
        <v>443</v>
      </c>
      <c r="J1009" s="49" t="s">
        <v>443</v>
      </c>
      <c r="K1009" s="49" t="s">
        <v>831</v>
      </c>
      <c r="L1009" s="49" t="s">
        <v>831</v>
      </c>
      <c r="M1009" s="49" t="s">
        <v>831</v>
      </c>
      <c r="N1009" s="49"/>
      <c r="O1009" s="78">
        <v>5.4</v>
      </c>
      <c r="P1009" s="78"/>
      <c r="Q1009" s="78">
        <v>120</v>
      </c>
      <c r="R1009" s="53" t="s">
        <v>3164</v>
      </c>
      <c r="S1009" s="49" t="s">
        <v>92</v>
      </c>
      <c r="T1009" s="49" t="s">
        <v>93</v>
      </c>
      <c r="U1009" s="49" t="s">
        <v>3165</v>
      </c>
      <c r="V1009" s="49" t="s">
        <v>107</v>
      </c>
      <c r="W1009" s="79" t="s">
        <v>3166</v>
      </c>
      <c r="X1009" s="79"/>
      <c r="Y1009" s="58"/>
    </row>
    <row r="1010" spans="1:25" ht="12.75" customHeight="1" x14ac:dyDescent="0.2">
      <c r="A1010" s="49">
        <v>44158</v>
      </c>
      <c r="B1010" s="55" t="s">
        <v>3167</v>
      </c>
      <c r="C1010" s="46" t="s">
        <v>204</v>
      </c>
      <c r="D1010" s="55" t="s">
        <v>125</v>
      </c>
      <c r="E1010" s="59" t="s">
        <v>90</v>
      </c>
      <c r="F1010" s="60">
        <v>44158</v>
      </c>
      <c r="G1010" s="61">
        <v>2020</v>
      </c>
      <c r="H1010" s="49" t="s">
        <v>678</v>
      </c>
      <c r="I1010" s="49" t="str">
        <f t="shared" ref="I1010:I1016" si="54">LEFT($H1010,2)</f>
        <v>KS</v>
      </c>
      <c r="J1010" s="49" t="str">
        <f t="shared" ref="J1010:J1016" si="55">RIGHT($H1010,2)</f>
        <v>KS</v>
      </c>
      <c r="K1010" s="50" t="s">
        <v>697</v>
      </c>
      <c r="L1010" s="49" t="s">
        <v>697</v>
      </c>
      <c r="M1010" s="49" t="s">
        <v>697</v>
      </c>
      <c r="N1010" s="49"/>
      <c r="O1010" s="78">
        <v>99.1</v>
      </c>
      <c r="P1010" s="78">
        <v>31.5</v>
      </c>
      <c r="Q1010" s="62"/>
      <c r="R1010" s="63">
        <v>36</v>
      </c>
      <c r="S1010" s="64" t="s">
        <v>105</v>
      </c>
      <c r="T1010" s="50" t="s">
        <v>93</v>
      </c>
      <c r="U1010" s="57" t="s">
        <v>3168</v>
      </c>
      <c r="V1010" s="49" t="s">
        <v>107</v>
      </c>
      <c r="W1010" s="46" t="s">
        <v>3169</v>
      </c>
      <c r="X1010" s="46"/>
      <c r="Y1010" s="79"/>
    </row>
    <row r="1011" spans="1:25" ht="12.75" customHeight="1" x14ac:dyDescent="0.2">
      <c r="A1011" s="49">
        <v>44158</v>
      </c>
      <c r="B1011" s="46" t="s">
        <v>3170</v>
      </c>
      <c r="C1011" s="46" t="s">
        <v>3171</v>
      </c>
      <c r="D1011" s="46" t="s">
        <v>101</v>
      </c>
      <c r="E1011" s="46" t="s">
        <v>90</v>
      </c>
      <c r="F1011" s="47">
        <v>44158</v>
      </c>
      <c r="G1011" s="53">
        <v>2020</v>
      </c>
      <c r="H1011" s="49" t="s">
        <v>803</v>
      </c>
      <c r="I1011" s="49" t="str">
        <f t="shared" si="54"/>
        <v>MI</v>
      </c>
      <c r="J1011" s="49" t="str">
        <f t="shared" si="55"/>
        <v>MI</v>
      </c>
      <c r="K1011" s="50" t="str">
        <f t="shared" ref="K1011:K1016" si="56">IF($L1011=$M1011,L1011,CONCATENATE($L1011,", ",IF(ISBLANK(N1011),"",CONCATENATE(N1011,", ")),$M1011))</f>
        <v>Midwest</v>
      </c>
      <c r="L1011" s="49" t="str">
        <f>INDEX('State '!$A$1:$C$62,MATCH($I1011,'State '!$B:$B,0),3)</f>
        <v>Midwest</v>
      </c>
      <c r="M1011" s="49" t="str">
        <f>INDEX('State '!$A$1:$C$62,MATCH($J1011,'State '!$B:$B,0),3)</f>
        <v>Midwest</v>
      </c>
      <c r="N1011" s="49"/>
      <c r="O1011" s="78">
        <v>610</v>
      </c>
      <c r="P1011" s="78">
        <v>94</v>
      </c>
      <c r="Q1011" s="52">
        <v>200</v>
      </c>
      <c r="R1011" s="53">
        <v>24</v>
      </c>
      <c r="S1011" s="72" t="s">
        <v>105</v>
      </c>
      <c r="T1011" s="49" t="s">
        <v>3172</v>
      </c>
      <c r="U1011" s="49"/>
      <c r="V1011" s="49" t="s">
        <v>107</v>
      </c>
      <c r="W1011" s="46" t="s">
        <v>3173</v>
      </c>
      <c r="X1011" s="46" t="s">
        <v>97</v>
      </c>
      <c r="Y1011" s="54" t="s">
        <v>3174</v>
      </c>
    </row>
    <row r="1012" spans="1:25" ht="12.75" customHeight="1" x14ac:dyDescent="0.2">
      <c r="A1012" s="49">
        <v>44568</v>
      </c>
      <c r="B1012" s="46" t="s">
        <v>3175</v>
      </c>
      <c r="C1012" s="55" t="s">
        <v>282</v>
      </c>
      <c r="D1012" s="46" t="s">
        <v>89</v>
      </c>
      <c r="E1012" s="46" t="s">
        <v>90</v>
      </c>
      <c r="F1012" s="47">
        <v>44186</v>
      </c>
      <c r="G1012" s="48">
        <v>2020</v>
      </c>
      <c r="H1012" s="49" t="s">
        <v>3176</v>
      </c>
      <c r="I1012" s="49" t="str">
        <f t="shared" si="54"/>
        <v>OH</v>
      </c>
      <c r="J1012" s="49" t="str">
        <f t="shared" si="55"/>
        <v>KY</v>
      </c>
      <c r="K1012" s="50" t="str">
        <f t="shared" si="56"/>
        <v>Northeast, Midwest</v>
      </c>
      <c r="L1012" s="49" t="str">
        <f>INDEX('State '!$A$1:$C$62,MATCH($I1012,'State '!$B:$B,0),3)</f>
        <v>Northeast</v>
      </c>
      <c r="M1012" s="49" t="str">
        <f>INDEX('State '!$A$1:$C$62,MATCH($J1012,'State '!$B:$B,0),3)</f>
        <v>Midwest</v>
      </c>
      <c r="N1012" s="49"/>
      <c r="O1012" s="78">
        <v>707</v>
      </c>
      <c r="P1012" s="78">
        <v>64</v>
      </c>
      <c r="Q1012" s="52">
        <v>275</v>
      </c>
      <c r="R1012" s="53" t="s">
        <v>3177</v>
      </c>
      <c r="S1012" s="49" t="s">
        <v>92</v>
      </c>
      <c r="T1012" s="49" t="s">
        <v>93</v>
      </c>
      <c r="U1012" s="49" t="s">
        <v>3178</v>
      </c>
      <c r="V1012" s="49" t="s">
        <v>95</v>
      </c>
      <c r="W1012" s="46" t="s">
        <v>3179</v>
      </c>
      <c r="X1012" s="46"/>
      <c r="Y1012" s="58" t="s">
        <v>3180</v>
      </c>
    </row>
    <row r="1013" spans="1:25" ht="12.75" customHeight="1" x14ac:dyDescent="0.2">
      <c r="A1013" s="49">
        <v>44197</v>
      </c>
      <c r="B1013" s="46" t="s">
        <v>3181</v>
      </c>
      <c r="C1013" s="46" t="s">
        <v>339</v>
      </c>
      <c r="D1013" s="46" t="s">
        <v>101</v>
      </c>
      <c r="E1013" s="59" t="s">
        <v>90</v>
      </c>
      <c r="F1013" s="47">
        <v>44197</v>
      </c>
      <c r="G1013" s="53">
        <v>2021</v>
      </c>
      <c r="H1013" s="49" t="s">
        <v>121</v>
      </c>
      <c r="I1013" s="49" t="str">
        <f t="shared" si="54"/>
        <v>TX</v>
      </c>
      <c r="J1013" s="49" t="str">
        <f t="shared" si="55"/>
        <v>TX</v>
      </c>
      <c r="K1013" s="50" t="str">
        <f t="shared" si="56"/>
        <v>South Central</v>
      </c>
      <c r="L1013" s="49" t="str">
        <f>INDEX('State '!$A$1:$C$62,MATCH($I1013,'State '!$B:$B,0),3)</f>
        <v>South Central</v>
      </c>
      <c r="M1013" s="49" t="str">
        <f>INDEX('State '!$A$1:$C$62,MATCH($J1013,'State '!$B:$B,0),3)</f>
        <v>South Central</v>
      </c>
      <c r="N1013" s="49"/>
      <c r="O1013" s="78"/>
      <c r="P1013" s="78">
        <v>430</v>
      </c>
      <c r="Q1013" s="52">
        <v>2100</v>
      </c>
      <c r="R1013" s="53"/>
      <c r="S1013" s="49" t="s">
        <v>105</v>
      </c>
      <c r="T1013" s="49" t="s">
        <v>122</v>
      </c>
      <c r="U1013" s="49"/>
      <c r="V1013" s="49" t="s">
        <v>107</v>
      </c>
      <c r="W1013" s="46" t="s">
        <v>3182</v>
      </c>
      <c r="X1013" s="46"/>
      <c r="Y1013" s="58" t="s">
        <v>3183</v>
      </c>
    </row>
    <row r="1014" spans="1:25" ht="12.75" customHeight="1" x14ac:dyDescent="0.2">
      <c r="A1014" s="49">
        <v>44253</v>
      </c>
      <c r="B1014" s="46" t="s">
        <v>3184</v>
      </c>
      <c r="C1014" s="46" t="s">
        <v>488</v>
      </c>
      <c r="D1014" s="46" t="s">
        <v>89</v>
      </c>
      <c r="E1014" s="59" t="s">
        <v>90</v>
      </c>
      <c r="F1014" s="47">
        <v>44221</v>
      </c>
      <c r="G1014" s="48">
        <v>2021</v>
      </c>
      <c r="H1014" s="49" t="s">
        <v>2644</v>
      </c>
      <c r="I1014" s="49" t="str">
        <f t="shared" si="54"/>
        <v>NJ</v>
      </c>
      <c r="J1014" s="49" t="str">
        <f t="shared" si="55"/>
        <v>MA</v>
      </c>
      <c r="K1014" s="50" t="str">
        <f t="shared" si="56"/>
        <v>Northeast</v>
      </c>
      <c r="L1014" s="49" t="str">
        <f>INDEX('State '!$A$1:$C$62,MATCH($I1014,'State '!$B:$B,0),3)</f>
        <v>Northeast</v>
      </c>
      <c r="M1014" s="49" t="str">
        <f>INDEX('State '!$A$1:$C$62,MATCH($J1014,'State '!$B:$B,0),3)</f>
        <v>Northeast</v>
      </c>
      <c r="N1014" s="49"/>
      <c r="O1014" s="78">
        <v>451.8</v>
      </c>
      <c r="P1014" s="78">
        <v>6.3</v>
      </c>
      <c r="Q1014" s="52">
        <v>93</v>
      </c>
      <c r="R1014" s="53">
        <v>42</v>
      </c>
      <c r="S1014" s="49" t="s">
        <v>92</v>
      </c>
      <c r="T1014" s="49" t="s">
        <v>93</v>
      </c>
      <c r="U1014" s="49" t="s">
        <v>2728</v>
      </c>
      <c r="V1014" s="49" t="s">
        <v>95</v>
      </c>
      <c r="W1014" s="46" t="s">
        <v>3185</v>
      </c>
      <c r="X1014" s="46"/>
      <c r="Y1014" s="58" t="s">
        <v>3186</v>
      </c>
    </row>
    <row r="1015" spans="1:25" ht="12.75" customHeight="1" x14ac:dyDescent="0.2">
      <c r="A1015" s="49">
        <v>44253</v>
      </c>
      <c r="B1015" s="46" t="s">
        <v>3187</v>
      </c>
      <c r="C1015" s="46" t="s">
        <v>1124</v>
      </c>
      <c r="D1015" s="46" t="s">
        <v>89</v>
      </c>
      <c r="E1015" s="59" t="s">
        <v>90</v>
      </c>
      <c r="F1015" s="47">
        <v>44221</v>
      </c>
      <c r="G1015" s="48">
        <v>2021</v>
      </c>
      <c r="H1015" s="49" t="s">
        <v>3188</v>
      </c>
      <c r="I1015" s="49" t="str">
        <f t="shared" si="54"/>
        <v>MA</v>
      </c>
      <c r="J1015" s="49" t="str">
        <f t="shared" si="55"/>
        <v>NB</v>
      </c>
      <c r="K1015" s="50" t="str">
        <f t="shared" si="56"/>
        <v>Northeast, Canada</v>
      </c>
      <c r="L1015" s="49" t="str">
        <f>INDEX('State '!$A$1:$C$62,MATCH($I1015,'State '!$B:$B,0),3)</f>
        <v>Northeast</v>
      </c>
      <c r="M1015" s="49" t="str">
        <f>INDEX('State '!$A$1:$C$62,MATCH($J1015,'State '!$B:$B,0),3)</f>
        <v>Canada</v>
      </c>
      <c r="N1015" s="49"/>
      <c r="O1015" s="78"/>
      <c r="P1015" s="78">
        <v>0</v>
      </c>
      <c r="Q1015" s="52">
        <v>93</v>
      </c>
      <c r="R1015" s="53"/>
      <c r="S1015" s="49" t="s">
        <v>92</v>
      </c>
      <c r="T1015" s="49" t="s">
        <v>93</v>
      </c>
      <c r="U1015" s="49" t="s">
        <v>2728</v>
      </c>
      <c r="V1015" s="49" t="s">
        <v>95</v>
      </c>
      <c r="W1015" s="46" t="s">
        <v>3189</v>
      </c>
      <c r="X1015" s="46"/>
      <c r="Y1015" s="58" t="s">
        <v>3186</v>
      </c>
    </row>
    <row r="1016" spans="1:25" ht="12.75" customHeight="1" x14ac:dyDescent="0.2">
      <c r="A1016" s="49">
        <v>44224</v>
      </c>
      <c r="B1016" s="55" t="s">
        <v>3190</v>
      </c>
      <c r="C1016" s="55" t="s">
        <v>2789</v>
      </c>
      <c r="D1016" s="55" t="s">
        <v>89</v>
      </c>
      <c r="E1016" s="59" t="s">
        <v>90</v>
      </c>
      <c r="F1016" s="60">
        <v>44223</v>
      </c>
      <c r="G1016" s="82">
        <v>2021</v>
      </c>
      <c r="H1016" s="49" t="s">
        <v>121</v>
      </c>
      <c r="I1016" s="49" t="str">
        <f t="shared" si="54"/>
        <v>TX</v>
      </c>
      <c r="J1016" s="49" t="str">
        <f t="shared" si="55"/>
        <v>TX</v>
      </c>
      <c r="K1016" s="49" t="str">
        <f t="shared" si="56"/>
        <v>South Central</v>
      </c>
      <c r="L1016" s="49" t="str">
        <f>INDEX('State '!$A$1:$C$62,MATCH($I1016,'State '!$B:$B,0),3)</f>
        <v>South Central</v>
      </c>
      <c r="M1016" s="49" t="str">
        <f>INDEX('State '!$A$1:$C$62,MATCH($J1016,'State '!$B:$B,0),3)</f>
        <v>South Central</v>
      </c>
      <c r="N1016" s="49"/>
      <c r="O1016" s="78"/>
      <c r="P1016" s="78"/>
      <c r="Q1016" s="53">
        <v>1800</v>
      </c>
      <c r="R1016" s="78">
        <v>42</v>
      </c>
      <c r="S1016" s="83" t="s">
        <v>105</v>
      </c>
      <c r="T1016" s="50" t="s">
        <v>122</v>
      </c>
      <c r="U1016" s="57"/>
      <c r="V1016" s="49" t="s">
        <v>107</v>
      </c>
      <c r="W1016" s="79" t="s">
        <v>3191</v>
      </c>
      <c r="X1016" s="79"/>
      <c r="Y1016" s="58"/>
    </row>
    <row r="1017" spans="1:25" ht="12.75" customHeight="1" x14ac:dyDescent="0.2">
      <c r="A1017" s="49">
        <v>44295</v>
      </c>
      <c r="B1017" s="55" t="s">
        <v>3192</v>
      </c>
      <c r="C1017" s="55" t="s">
        <v>1064</v>
      </c>
      <c r="D1017" s="55" t="s">
        <v>161</v>
      </c>
      <c r="E1017" s="55" t="s">
        <v>90</v>
      </c>
      <c r="F1017" s="47">
        <v>44228</v>
      </c>
      <c r="G1017" s="48">
        <v>2021</v>
      </c>
      <c r="H1017" s="49" t="s">
        <v>121</v>
      </c>
      <c r="I1017" s="50" t="s">
        <v>121</v>
      </c>
      <c r="J1017" s="50" t="s">
        <v>121</v>
      </c>
      <c r="K1017" s="50" t="s">
        <v>697</v>
      </c>
      <c r="L1017" s="50" t="s">
        <v>697</v>
      </c>
      <c r="M1017" s="50" t="s">
        <v>697</v>
      </c>
      <c r="N1017" s="50"/>
      <c r="O1017" s="78">
        <v>18.899999999999999</v>
      </c>
      <c r="P1017" s="78">
        <v>2.6</v>
      </c>
      <c r="Q1017" s="52">
        <v>107</v>
      </c>
      <c r="R1017" s="53" t="s">
        <v>2905</v>
      </c>
      <c r="S1017" s="49" t="s">
        <v>105</v>
      </c>
      <c r="T1017" s="50" t="s">
        <v>93</v>
      </c>
      <c r="U1017" s="50" t="s">
        <v>3193</v>
      </c>
      <c r="V1017" s="50" t="s">
        <v>107</v>
      </c>
      <c r="W1017" s="55" t="s">
        <v>3194</v>
      </c>
      <c r="X1017" s="55" t="s">
        <v>165</v>
      </c>
      <c r="Y1017" s="54"/>
    </row>
    <row r="1018" spans="1:25" ht="12.75" customHeight="1" x14ac:dyDescent="0.2">
      <c r="A1018" s="49">
        <v>44302</v>
      </c>
      <c r="B1018" s="46" t="s">
        <v>3195</v>
      </c>
      <c r="C1018" s="46" t="s">
        <v>3196</v>
      </c>
      <c r="D1018" s="46" t="s">
        <v>89</v>
      </c>
      <c r="E1018" s="46" t="s">
        <v>90</v>
      </c>
      <c r="F1018" s="47">
        <v>44253</v>
      </c>
      <c r="G1018" s="53">
        <v>2021</v>
      </c>
      <c r="H1018" s="49" t="s">
        <v>656</v>
      </c>
      <c r="I1018" s="49" t="str">
        <f t="shared" ref="I1018:I1028" si="57">LEFT($H1018,2)</f>
        <v>NM</v>
      </c>
      <c r="J1018" s="49" t="str">
        <f t="shared" ref="J1018:J1028" si="58">RIGHT($H1018,2)</f>
        <v>NM</v>
      </c>
      <c r="K1018" s="50" t="str">
        <f t="shared" ref="K1018:K1027" si="59">IF($L1018=$M1018,L1018,CONCATENATE($L1018,", ",IF(ISBLANK(N1018),"",CONCATENATE(N1018,", ")),$M1018))</f>
        <v>Mountain</v>
      </c>
      <c r="L1018" s="49" t="str">
        <f>INDEX('State '!$A$1:$C$62,MATCH($I1018,'State '!$B:$B,0),3)</f>
        <v>Mountain</v>
      </c>
      <c r="M1018" s="49" t="str">
        <f>INDEX('State '!$A$1:$C$62,MATCH($J1018,'State '!$B:$B,0),3)</f>
        <v>Mountain</v>
      </c>
      <c r="N1018" s="49"/>
      <c r="O1018" s="78">
        <v>60</v>
      </c>
      <c r="P1018" s="78">
        <v>35</v>
      </c>
      <c r="Q1018" s="52"/>
      <c r="R1018" s="53">
        <v>20</v>
      </c>
      <c r="S1018" s="72" t="s">
        <v>105</v>
      </c>
      <c r="T1018" s="49"/>
      <c r="U1018" s="49"/>
      <c r="V1018" s="49" t="s">
        <v>107</v>
      </c>
      <c r="W1018" s="46" t="s">
        <v>3197</v>
      </c>
      <c r="X1018" s="46" t="s">
        <v>97</v>
      </c>
      <c r="Y1018" s="54" t="s">
        <v>3198</v>
      </c>
    </row>
    <row r="1019" spans="1:25" ht="12.75" customHeight="1" x14ac:dyDescent="0.2">
      <c r="A1019" s="49">
        <v>44313</v>
      </c>
      <c r="B1019" s="46" t="s">
        <v>3199</v>
      </c>
      <c r="C1019" s="55" t="s">
        <v>854</v>
      </c>
      <c r="D1019" s="46" t="s">
        <v>89</v>
      </c>
      <c r="E1019" s="46" t="s">
        <v>90</v>
      </c>
      <c r="F1019" s="47">
        <v>44255</v>
      </c>
      <c r="G1019" s="48">
        <v>2021</v>
      </c>
      <c r="H1019" s="49" t="s">
        <v>288</v>
      </c>
      <c r="I1019" s="49" t="str">
        <f t="shared" si="57"/>
        <v>NM</v>
      </c>
      <c r="J1019" s="49" t="str">
        <f t="shared" si="58"/>
        <v>TX</v>
      </c>
      <c r="K1019" s="50" t="str">
        <f t="shared" si="59"/>
        <v>Mountain, South Central</v>
      </c>
      <c r="L1019" s="49" t="str">
        <f>INDEX('State '!$A$1:$C$62,MATCH($I1019,'State '!$B:$B,0),3)</f>
        <v>Mountain</v>
      </c>
      <c r="M1019" s="49" t="str">
        <f>INDEX('State '!$A$1:$C$62,MATCH($J1019,'State '!$B:$B,0),3)</f>
        <v>South Central</v>
      </c>
      <c r="N1019" s="49"/>
      <c r="O1019" s="78">
        <v>23.5</v>
      </c>
      <c r="P1019" s="78">
        <v>17.100000000000001</v>
      </c>
      <c r="Q1019" s="52">
        <v>159</v>
      </c>
      <c r="R1019" s="53">
        <v>16</v>
      </c>
      <c r="S1019" s="49" t="s">
        <v>92</v>
      </c>
      <c r="T1019" s="49" t="s">
        <v>93</v>
      </c>
      <c r="U1019" s="49" t="s">
        <v>3200</v>
      </c>
      <c r="V1019" s="49" t="s">
        <v>95</v>
      </c>
      <c r="W1019" s="46" t="s">
        <v>3201</v>
      </c>
      <c r="X1019" s="46"/>
      <c r="Y1019" s="58"/>
    </row>
    <row r="1020" spans="1:25" ht="12.75" customHeight="1" x14ac:dyDescent="0.2">
      <c r="A1020" s="49">
        <v>44295</v>
      </c>
      <c r="B1020" s="55" t="s">
        <v>3202</v>
      </c>
      <c r="C1020" s="46" t="s">
        <v>950</v>
      </c>
      <c r="D1020" s="55" t="s">
        <v>89</v>
      </c>
      <c r="E1020" s="59" t="s">
        <v>90</v>
      </c>
      <c r="F1020" s="60">
        <v>44256</v>
      </c>
      <c r="G1020" s="61">
        <v>2021</v>
      </c>
      <c r="H1020" s="49" t="s">
        <v>378</v>
      </c>
      <c r="I1020" s="49" t="str">
        <f t="shared" si="57"/>
        <v>MS</v>
      </c>
      <c r="J1020" s="49" t="str">
        <f t="shared" si="58"/>
        <v>MS</v>
      </c>
      <c r="K1020" s="50" t="str">
        <f t="shared" si="59"/>
        <v>South Central</v>
      </c>
      <c r="L1020" s="49" t="str">
        <f>INDEX('State '!$A$1:$C$62,MATCH($I1020,'State '!$B:$B,0),3)</f>
        <v>South Central</v>
      </c>
      <c r="M1020" s="49" t="str">
        <f>INDEX('State '!$A$1:$C$62,MATCH($J1020,'State '!$B:$B,0),3)</f>
        <v>South Central</v>
      </c>
      <c r="N1020" s="49"/>
      <c r="O1020" s="78"/>
      <c r="P1020" s="78"/>
      <c r="Q1020" s="62">
        <v>48</v>
      </c>
      <c r="R1020" s="63"/>
      <c r="S1020" s="64" t="s">
        <v>92</v>
      </c>
      <c r="T1020" s="50" t="s">
        <v>93</v>
      </c>
      <c r="U1020" s="57" t="s">
        <v>3203</v>
      </c>
      <c r="V1020" s="49" t="s">
        <v>107</v>
      </c>
      <c r="W1020" s="46" t="s">
        <v>3204</v>
      </c>
      <c r="X1020" s="46"/>
      <c r="Y1020" s="79"/>
    </row>
    <row r="1021" spans="1:25" ht="12.75" customHeight="1" x14ac:dyDescent="0.2">
      <c r="A1021" s="49">
        <v>44274</v>
      </c>
      <c r="B1021" s="46" t="s">
        <v>3205</v>
      </c>
      <c r="C1021" s="46" t="s">
        <v>452</v>
      </c>
      <c r="D1021" s="46" t="s">
        <v>383</v>
      </c>
      <c r="E1021" s="46" t="s">
        <v>90</v>
      </c>
      <c r="F1021" s="47">
        <v>44256</v>
      </c>
      <c r="G1021" s="48">
        <v>2021</v>
      </c>
      <c r="H1021" s="49" t="s">
        <v>2851</v>
      </c>
      <c r="I1021" s="49" t="str">
        <f t="shared" si="57"/>
        <v>IL</v>
      </c>
      <c r="J1021" s="49" t="str">
        <f t="shared" si="58"/>
        <v>TX</v>
      </c>
      <c r="K1021" s="50" t="str">
        <f t="shared" si="59"/>
        <v>Midwest, South Central</v>
      </c>
      <c r="L1021" s="49" t="str">
        <f>INDEX('State '!$A$1:$C$62,MATCH($I1021,'State '!$B:$B,0),3)</f>
        <v>Midwest</v>
      </c>
      <c r="M1021" s="49" t="str">
        <f>INDEX('State '!$A$1:$C$62,MATCH($J1021,'State '!$B:$B,0),3)</f>
        <v>South Central</v>
      </c>
      <c r="N1021" s="49"/>
      <c r="O1021" s="78">
        <v>176</v>
      </c>
      <c r="P1021" s="78"/>
      <c r="Q1021" s="52">
        <v>300</v>
      </c>
      <c r="R1021" s="53"/>
      <c r="S1021" s="49" t="s">
        <v>92</v>
      </c>
      <c r="T1021" s="49" t="s">
        <v>93</v>
      </c>
      <c r="U1021" s="49" t="s">
        <v>3206</v>
      </c>
      <c r="V1021" s="49" t="s">
        <v>95</v>
      </c>
      <c r="W1021" s="46" t="s">
        <v>3207</v>
      </c>
      <c r="X1021" s="46" t="s">
        <v>108</v>
      </c>
      <c r="Y1021" s="79"/>
    </row>
    <row r="1022" spans="1:25" ht="12.75" customHeight="1" x14ac:dyDescent="0.2">
      <c r="A1022" s="89">
        <v>44327</v>
      </c>
      <c r="B1022" s="86" t="s">
        <v>3208</v>
      </c>
      <c r="C1022" s="86" t="s">
        <v>553</v>
      </c>
      <c r="D1022" s="86" t="s">
        <v>89</v>
      </c>
      <c r="E1022" s="86" t="s">
        <v>90</v>
      </c>
      <c r="F1022" s="90">
        <v>44256</v>
      </c>
      <c r="G1022" s="91">
        <v>2021</v>
      </c>
      <c r="H1022" s="89" t="s">
        <v>3209</v>
      </c>
      <c r="I1022" s="49" t="str">
        <f t="shared" si="57"/>
        <v>VA</v>
      </c>
      <c r="J1022" s="49" t="str">
        <f t="shared" si="58"/>
        <v>LA</v>
      </c>
      <c r="K1022" s="50" t="str">
        <f t="shared" si="59"/>
        <v>Northeast, Southeast, South Central</v>
      </c>
      <c r="L1022" s="49" t="str">
        <f>INDEX('State '!$A$1:$C$62,MATCH($I1022,'State '!$B:$B,0),3)</f>
        <v>Northeast</v>
      </c>
      <c r="M1022" s="49" t="str">
        <f>INDEX('State '!$A$1:$C$62,MATCH($J1022,'State '!$B:$B,0),3)</f>
        <v>South Central</v>
      </c>
      <c r="N1022" s="49" t="s">
        <v>824</v>
      </c>
      <c r="O1022" s="78">
        <v>404.8</v>
      </c>
      <c r="P1022" s="78">
        <v>7.72</v>
      </c>
      <c r="Q1022" s="93">
        <v>296</v>
      </c>
      <c r="R1022" s="91"/>
      <c r="S1022" s="89" t="s">
        <v>92</v>
      </c>
      <c r="T1022" s="89" t="s">
        <v>93</v>
      </c>
      <c r="U1022" s="89" t="s">
        <v>3210</v>
      </c>
      <c r="V1022" s="49" t="s">
        <v>95</v>
      </c>
      <c r="W1022" s="46" t="s">
        <v>3211</v>
      </c>
      <c r="X1022" s="46" t="s">
        <v>97</v>
      </c>
      <c r="Y1022" s="79"/>
    </row>
    <row r="1023" spans="1:25" ht="12.75" customHeight="1" x14ac:dyDescent="0.2">
      <c r="A1023" s="49">
        <v>44302</v>
      </c>
      <c r="B1023" s="46" t="s">
        <v>3212</v>
      </c>
      <c r="C1023" s="46" t="s">
        <v>3213</v>
      </c>
      <c r="D1023" s="46" t="s">
        <v>101</v>
      </c>
      <c r="E1023" s="46" t="s">
        <v>90</v>
      </c>
      <c r="F1023" s="47">
        <v>44285</v>
      </c>
      <c r="G1023" s="53">
        <v>2021</v>
      </c>
      <c r="H1023" s="49" t="s">
        <v>121</v>
      </c>
      <c r="I1023" s="49" t="str">
        <f t="shared" si="57"/>
        <v>TX</v>
      </c>
      <c r="J1023" s="49" t="str">
        <f t="shared" si="58"/>
        <v>TX</v>
      </c>
      <c r="K1023" s="50" t="str">
        <f t="shared" si="59"/>
        <v>South Central</v>
      </c>
      <c r="L1023" s="49" t="str">
        <f>INDEX('State '!$A$1:$C$62,MATCH($I1023,'State '!$B:$B,0),3)</f>
        <v>South Central</v>
      </c>
      <c r="M1023" s="49" t="str">
        <f>INDEX('State '!$A$1:$C$62,MATCH($J1023,'State '!$B:$B,0),3)</f>
        <v>South Central</v>
      </c>
      <c r="N1023" s="49"/>
      <c r="O1023" s="78"/>
      <c r="P1023" s="78">
        <v>107</v>
      </c>
      <c r="Q1023" s="62">
        <v>1000</v>
      </c>
      <c r="R1023" s="53">
        <v>36</v>
      </c>
      <c r="S1023" s="49" t="s">
        <v>105</v>
      </c>
      <c r="T1023" s="49"/>
      <c r="U1023" s="49"/>
      <c r="V1023" s="49" t="s">
        <v>107</v>
      </c>
      <c r="W1023" s="46" t="s">
        <v>3214</v>
      </c>
      <c r="X1023" s="46"/>
      <c r="Y1023" s="54" t="s">
        <v>3215</v>
      </c>
    </row>
    <row r="1024" spans="1:25" ht="12.75" customHeight="1" x14ac:dyDescent="0.2">
      <c r="A1024" s="49">
        <v>44656</v>
      </c>
      <c r="B1024" s="55" t="s">
        <v>3216</v>
      </c>
      <c r="C1024" s="46" t="s">
        <v>2829</v>
      </c>
      <c r="D1024" s="55" t="s">
        <v>89</v>
      </c>
      <c r="E1024" s="59" t="s">
        <v>90</v>
      </c>
      <c r="F1024" s="60">
        <v>44287</v>
      </c>
      <c r="G1024" s="61">
        <v>2021</v>
      </c>
      <c r="H1024" s="49" t="s">
        <v>205</v>
      </c>
      <c r="I1024" s="49" t="str">
        <f t="shared" si="57"/>
        <v>OK</v>
      </c>
      <c r="J1024" s="49" t="str">
        <f t="shared" si="58"/>
        <v>OK</v>
      </c>
      <c r="K1024" s="50" t="str">
        <f t="shared" si="59"/>
        <v>South Central</v>
      </c>
      <c r="L1024" s="49" t="str">
        <f>INDEX('State '!$A$1:$C$62,MATCH($I1024,'State '!$B:$B,0),3)</f>
        <v>South Central</v>
      </c>
      <c r="M1024" s="49" t="str">
        <f>INDEX('State '!$A$1:$C$62,MATCH($J1024,'State '!$B:$B,0),3)</f>
        <v>South Central</v>
      </c>
      <c r="N1024" s="49"/>
      <c r="O1024" s="78">
        <v>35.9</v>
      </c>
      <c r="P1024" s="98">
        <v>1.5</v>
      </c>
      <c r="Q1024" s="62">
        <v>100</v>
      </c>
      <c r="R1024" s="63"/>
      <c r="S1024" s="64" t="s">
        <v>92</v>
      </c>
      <c r="T1024" s="50" t="s">
        <v>93</v>
      </c>
      <c r="U1024" s="57" t="s">
        <v>3217</v>
      </c>
      <c r="V1024" s="49" t="s">
        <v>107</v>
      </c>
      <c r="W1024" s="46" t="s">
        <v>2743</v>
      </c>
      <c r="X1024" s="46"/>
      <c r="Y1024" s="54" t="s">
        <v>3218</v>
      </c>
    </row>
    <row r="1025" spans="1:25" ht="12.75" customHeight="1" x14ac:dyDescent="0.2">
      <c r="A1025" s="49">
        <v>44295</v>
      </c>
      <c r="B1025" s="46" t="s">
        <v>3219</v>
      </c>
      <c r="C1025" s="55" t="s">
        <v>3220</v>
      </c>
      <c r="D1025" s="46" t="s">
        <v>161</v>
      </c>
      <c r="E1025" s="46" t="s">
        <v>90</v>
      </c>
      <c r="F1025" s="47">
        <v>44293</v>
      </c>
      <c r="G1025" s="53">
        <v>2021</v>
      </c>
      <c r="H1025" s="49" t="s">
        <v>170</v>
      </c>
      <c r="I1025" s="49" t="str">
        <f t="shared" si="57"/>
        <v>LA</v>
      </c>
      <c r="J1025" s="49" t="str">
        <f t="shared" si="58"/>
        <v>LA</v>
      </c>
      <c r="K1025" s="50" t="str">
        <f t="shared" si="59"/>
        <v>South Central</v>
      </c>
      <c r="L1025" s="49" t="str">
        <f>INDEX('State '!$A$1:$C$62,MATCH($I1025,'State '!$B:$B,0),3)</f>
        <v>South Central</v>
      </c>
      <c r="M1025" s="49" t="str">
        <f>INDEX('State '!$A$1:$C$62,MATCH($J1025,'State '!$B:$B,0),3)</f>
        <v>South Central</v>
      </c>
      <c r="N1025" s="49"/>
      <c r="O1025" s="78">
        <v>344.54500000000002</v>
      </c>
      <c r="P1025" s="78">
        <v>24</v>
      </c>
      <c r="Q1025" s="52">
        <v>1900</v>
      </c>
      <c r="R1025" s="53">
        <v>42</v>
      </c>
      <c r="S1025" s="49" t="s">
        <v>92</v>
      </c>
      <c r="T1025" s="50" t="s">
        <v>93</v>
      </c>
      <c r="U1025" s="49" t="s">
        <v>3221</v>
      </c>
      <c r="V1025" s="49" t="s">
        <v>107</v>
      </c>
      <c r="W1025" s="46" t="s">
        <v>3222</v>
      </c>
      <c r="X1025" s="46" t="s">
        <v>108</v>
      </c>
      <c r="Y1025" s="58" t="s">
        <v>3223</v>
      </c>
    </row>
    <row r="1026" spans="1:25" ht="12.75" customHeight="1" x14ac:dyDescent="0.2">
      <c r="A1026" s="49">
        <v>44372</v>
      </c>
      <c r="B1026" s="46" t="s">
        <v>3224</v>
      </c>
      <c r="C1026" s="55" t="s">
        <v>3129</v>
      </c>
      <c r="D1026" s="46" t="s">
        <v>89</v>
      </c>
      <c r="E1026" s="46" t="s">
        <v>90</v>
      </c>
      <c r="F1026" s="47">
        <v>44356</v>
      </c>
      <c r="G1026" s="53">
        <v>2021</v>
      </c>
      <c r="H1026" s="49" t="s">
        <v>138</v>
      </c>
      <c r="I1026" s="49" t="str">
        <f t="shared" si="57"/>
        <v>PA</v>
      </c>
      <c r="J1026" s="49" t="str">
        <f t="shared" si="58"/>
        <v>OH</v>
      </c>
      <c r="K1026" s="50" t="str">
        <f t="shared" si="59"/>
        <v>Northeast</v>
      </c>
      <c r="L1026" s="49" t="str">
        <f>INDEX('State '!$A$1:$C$62,MATCH($I1026,'State '!$B:$B,0),3)</f>
        <v>Northeast</v>
      </c>
      <c r="M1026" s="49" t="str">
        <f>INDEX('State '!$A$1:$C$62,MATCH($J1026,'State '!$B:$B,0),3)</f>
        <v>Northeast</v>
      </c>
      <c r="N1026" s="49"/>
      <c r="O1026" s="78">
        <v>94.2</v>
      </c>
      <c r="P1026" s="78">
        <v>5.0999999999999996</v>
      </c>
      <c r="Q1026" s="52">
        <v>150</v>
      </c>
      <c r="R1026" s="53">
        <v>36</v>
      </c>
      <c r="S1026" s="49" t="s">
        <v>92</v>
      </c>
      <c r="T1026" s="49" t="s">
        <v>93</v>
      </c>
      <c r="U1026" s="49" t="s">
        <v>3225</v>
      </c>
      <c r="V1026" s="49" t="s">
        <v>95</v>
      </c>
      <c r="W1026" s="46" t="s">
        <v>3226</v>
      </c>
      <c r="X1026" s="46" t="s">
        <v>165</v>
      </c>
      <c r="Y1026" s="54" t="s">
        <v>3227</v>
      </c>
    </row>
    <row r="1027" spans="1:25" ht="12.75" customHeight="1" x14ac:dyDescent="0.2">
      <c r="A1027" s="49">
        <v>44425</v>
      </c>
      <c r="B1027" s="46" t="s">
        <v>3228</v>
      </c>
      <c r="C1027" s="46" t="s">
        <v>2789</v>
      </c>
      <c r="D1027" s="46" t="s">
        <v>101</v>
      </c>
      <c r="E1027" s="46" t="s">
        <v>90</v>
      </c>
      <c r="F1027" s="47">
        <v>44378</v>
      </c>
      <c r="G1027" s="53">
        <v>2021</v>
      </c>
      <c r="H1027" s="49" t="s">
        <v>121</v>
      </c>
      <c r="I1027" s="49" t="str">
        <f t="shared" si="57"/>
        <v>TX</v>
      </c>
      <c r="J1027" s="49" t="str">
        <f t="shared" si="58"/>
        <v>TX</v>
      </c>
      <c r="K1027" s="50" t="str">
        <f t="shared" si="59"/>
        <v>South Central</v>
      </c>
      <c r="L1027" s="49" t="str">
        <f>INDEX('State '!$A$1:$C$62,MATCH($I1027,'State '!$B:$B,0),3)</f>
        <v>South Central</v>
      </c>
      <c r="M1027" s="49" t="str">
        <f>INDEX('State '!$A$1:$C$62,MATCH($J1027,'State '!$B:$B,0),3)</f>
        <v>South Central</v>
      </c>
      <c r="N1027" s="49"/>
      <c r="O1027" s="78"/>
      <c r="P1027" s="78">
        <v>620</v>
      </c>
      <c r="Q1027" s="52">
        <v>2000</v>
      </c>
      <c r="R1027" s="53" t="s">
        <v>1864</v>
      </c>
      <c r="S1027" s="49" t="s">
        <v>105</v>
      </c>
      <c r="T1027" s="49" t="s">
        <v>122</v>
      </c>
      <c r="U1027" s="49"/>
      <c r="V1027" s="49" t="s">
        <v>107</v>
      </c>
      <c r="W1027" s="46" t="s">
        <v>3229</v>
      </c>
      <c r="X1027" s="46"/>
      <c r="Y1027" s="79"/>
    </row>
    <row r="1028" spans="1:25" ht="12.75" customHeight="1" x14ac:dyDescent="0.2">
      <c r="A1028" s="49">
        <v>44386</v>
      </c>
      <c r="B1028" s="46" t="s">
        <v>3230</v>
      </c>
      <c r="C1028" s="55" t="s">
        <v>950</v>
      </c>
      <c r="D1028" s="46" t="s">
        <v>161</v>
      </c>
      <c r="E1028" s="59" t="s">
        <v>90</v>
      </c>
      <c r="F1028" s="47">
        <v>44383</v>
      </c>
      <c r="G1028" s="48">
        <v>2021</v>
      </c>
      <c r="H1028" s="49" t="s">
        <v>170</v>
      </c>
      <c r="I1028" s="49" t="str">
        <f t="shared" si="57"/>
        <v>LA</v>
      </c>
      <c r="J1028" s="49" t="str">
        <f t="shared" si="58"/>
        <v>LA</v>
      </c>
      <c r="K1028" s="50" t="s">
        <v>703</v>
      </c>
      <c r="L1028" s="49" t="str">
        <f>INDEX('State '!$A$1:$C$62,MATCH($I1028,'State '!$B:$B,0),3)</f>
        <v>South Central</v>
      </c>
      <c r="M1028" s="49" t="str">
        <f>INDEX('State '!$A$1:$C$62,MATCH($J1028,'State '!$B:$B,0),3)</f>
        <v>South Central</v>
      </c>
      <c r="N1028" s="49"/>
      <c r="O1028" s="78">
        <v>0.05</v>
      </c>
      <c r="P1028" s="78"/>
      <c r="Q1028" s="52">
        <v>9</v>
      </c>
      <c r="R1028" s="53">
        <v>4</v>
      </c>
      <c r="S1028" s="49" t="s">
        <v>92</v>
      </c>
      <c r="T1028" s="49" t="s">
        <v>93</v>
      </c>
      <c r="U1028" s="49" t="s">
        <v>3231</v>
      </c>
      <c r="V1028" s="49" t="s">
        <v>107</v>
      </c>
      <c r="W1028" s="46" t="s">
        <v>3232</v>
      </c>
      <c r="X1028" s="46" t="s">
        <v>196</v>
      </c>
      <c r="Y1028" s="54"/>
    </row>
    <row r="1029" spans="1:25" ht="12.75" customHeight="1" x14ac:dyDescent="0.2">
      <c r="A1029" s="49">
        <v>44575</v>
      </c>
      <c r="B1029" s="46" t="s">
        <v>3233</v>
      </c>
      <c r="C1029" s="55" t="s">
        <v>277</v>
      </c>
      <c r="D1029" s="46" t="s">
        <v>125</v>
      </c>
      <c r="E1029" s="59" t="s">
        <v>90</v>
      </c>
      <c r="F1029" s="47">
        <v>44406</v>
      </c>
      <c r="G1029" s="48">
        <v>2021</v>
      </c>
      <c r="H1029" s="49" t="s">
        <v>179</v>
      </c>
      <c r="I1029" s="49" t="s">
        <v>179</v>
      </c>
      <c r="J1029" s="49" t="s">
        <v>179</v>
      </c>
      <c r="K1029" s="50" t="s">
        <v>824</v>
      </c>
      <c r="L1029" s="50" t="s">
        <v>824</v>
      </c>
      <c r="M1029" s="50" t="s">
        <v>824</v>
      </c>
      <c r="N1029" s="49"/>
      <c r="O1029" s="78">
        <v>5.4</v>
      </c>
      <c r="P1029" s="78">
        <v>0.14768000000000001</v>
      </c>
      <c r="Q1029" s="52">
        <v>0</v>
      </c>
      <c r="R1029" s="53">
        <v>36</v>
      </c>
      <c r="S1029" s="49" t="s">
        <v>92</v>
      </c>
      <c r="T1029" s="49" t="s">
        <v>93</v>
      </c>
      <c r="U1029" s="49" t="s">
        <v>3234</v>
      </c>
      <c r="V1029" s="49" t="s">
        <v>107</v>
      </c>
      <c r="W1029" s="46" t="s">
        <v>3235</v>
      </c>
      <c r="X1029" s="46"/>
      <c r="Y1029" s="54"/>
    </row>
    <row r="1030" spans="1:25" ht="12.75" customHeight="1" x14ac:dyDescent="0.2">
      <c r="A1030" s="49">
        <v>44575</v>
      </c>
      <c r="B1030" s="55" t="s">
        <v>3236</v>
      </c>
      <c r="C1030" s="55" t="s">
        <v>3237</v>
      </c>
      <c r="D1030" s="55" t="s">
        <v>89</v>
      </c>
      <c r="E1030" s="59" t="s">
        <v>90</v>
      </c>
      <c r="F1030" s="60">
        <v>44413</v>
      </c>
      <c r="G1030" s="61">
        <v>2021</v>
      </c>
      <c r="H1030" s="49" t="s">
        <v>828</v>
      </c>
      <c r="I1030" s="49" t="str">
        <f>LEFT($H1030,2)</f>
        <v>MN</v>
      </c>
      <c r="J1030" s="49" t="str">
        <f>RIGHT($H1030,2)</f>
        <v>ND</v>
      </c>
      <c r="K1030" s="50" t="str">
        <f>IF($L1030=$M1030,L1030,CONCATENATE($L1030,", ",IF(ISBLANK(N1030),"",CONCATENATE(N1030,", ")),$M1030))</f>
        <v>Midwest, Mountain</v>
      </c>
      <c r="L1030" s="49" t="str">
        <f>INDEX('State '!$A$1:$C$62,MATCH($I1030,'State '!$B:$B,0),3)</f>
        <v>Midwest</v>
      </c>
      <c r="M1030" s="49" t="str">
        <f>INDEX('State '!$A$1:$C$62,MATCH($J1030,'State '!$B:$B,0),3)</f>
        <v>Mountain</v>
      </c>
      <c r="N1030" s="49"/>
      <c r="O1030" s="78">
        <v>8.5</v>
      </c>
      <c r="P1030" s="78">
        <v>62.74</v>
      </c>
      <c r="Q1030" s="62"/>
      <c r="R1030" s="63">
        <v>4</v>
      </c>
      <c r="S1030" s="64" t="s">
        <v>92</v>
      </c>
      <c r="T1030" s="50" t="s">
        <v>93</v>
      </c>
      <c r="U1030" s="57" t="s">
        <v>3238</v>
      </c>
      <c r="V1030" s="49" t="s">
        <v>95</v>
      </c>
      <c r="W1030" s="46" t="s">
        <v>3239</v>
      </c>
      <c r="X1030" s="46" t="s">
        <v>97</v>
      </c>
      <c r="Y1030" s="58"/>
    </row>
    <row r="1031" spans="1:25" ht="12.75" customHeight="1" x14ac:dyDescent="0.2">
      <c r="A1031" s="49">
        <v>44568</v>
      </c>
      <c r="B1031" s="55" t="s">
        <v>3240</v>
      </c>
      <c r="C1031" s="55" t="s">
        <v>465</v>
      </c>
      <c r="D1031" s="55" t="s">
        <v>125</v>
      </c>
      <c r="E1031" s="59" t="s">
        <v>90</v>
      </c>
      <c r="F1031" s="60">
        <v>44419</v>
      </c>
      <c r="G1031" s="82">
        <v>2021</v>
      </c>
      <c r="H1031" s="49" t="s">
        <v>2024</v>
      </c>
      <c r="I1031" s="49" t="s">
        <v>2024</v>
      </c>
      <c r="J1031" s="49" t="s">
        <v>2024</v>
      </c>
      <c r="K1031" s="49" t="s">
        <v>831</v>
      </c>
      <c r="L1031" s="49" t="s">
        <v>831</v>
      </c>
      <c r="M1031" s="49" t="s">
        <v>831</v>
      </c>
      <c r="N1031" s="49"/>
      <c r="O1031" s="78">
        <v>7.7</v>
      </c>
      <c r="P1031" s="78">
        <v>4.4000000000000004</v>
      </c>
      <c r="Q1031" s="53"/>
      <c r="R1031" s="78">
        <v>8</v>
      </c>
      <c r="S1031" s="83" t="s">
        <v>105</v>
      </c>
      <c r="T1031" s="50" t="s">
        <v>93</v>
      </c>
      <c r="U1031" s="57" t="s">
        <v>3241</v>
      </c>
      <c r="V1031" s="49" t="s">
        <v>107</v>
      </c>
      <c r="W1031" s="79" t="s">
        <v>3242</v>
      </c>
      <c r="X1031" s="79"/>
      <c r="Y1031" s="58"/>
    </row>
    <row r="1032" spans="1:25" ht="12.75" customHeight="1" x14ac:dyDescent="0.2">
      <c r="A1032" s="49">
        <v>44923</v>
      </c>
      <c r="B1032" s="46" t="s">
        <v>3243</v>
      </c>
      <c r="C1032" s="46" t="s">
        <v>452</v>
      </c>
      <c r="D1032" s="46" t="s">
        <v>161</v>
      </c>
      <c r="E1032" s="59" t="s">
        <v>90</v>
      </c>
      <c r="F1032" s="47">
        <v>44428</v>
      </c>
      <c r="G1032" s="48">
        <v>2021</v>
      </c>
      <c r="H1032" s="49" t="s">
        <v>1181</v>
      </c>
      <c r="I1032" s="49" t="str">
        <f>LEFT($H1032,2)</f>
        <v>IL</v>
      </c>
      <c r="J1032" s="49" t="str">
        <f>RIGHT($H1032,2)</f>
        <v>IN</v>
      </c>
      <c r="K1032" s="50" t="str">
        <f>IF($L1032=$M1032,L1032,CONCATENATE($L1032,", ",IF(ISBLANK(N1032),"",CONCATENATE(N1032,", ")),$M1032))</f>
        <v>Midwest</v>
      </c>
      <c r="L1032" s="49" t="str">
        <f>INDEX('State '!$A$1:$C$62,MATCH($I1032,'State '!$B:$B,0),3)</f>
        <v>Midwest</v>
      </c>
      <c r="M1032" s="49" t="str">
        <f>INDEX('State '!$A$1:$C$62,MATCH($J1032,'State '!$B:$B,0),3)</f>
        <v>Midwest</v>
      </c>
      <c r="N1032" s="49"/>
      <c r="O1032" s="78">
        <v>16.2</v>
      </c>
      <c r="P1032" s="98">
        <v>1.4</v>
      </c>
      <c r="Q1032" s="52">
        <v>70</v>
      </c>
      <c r="R1032" s="53">
        <v>20</v>
      </c>
      <c r="S1032" s="49" t="s">
        <v>92</v>
      </c>
      <c r="T1032" s="49" t="s">
        <v>93</v>
      </c>
      <c r="U1032" s="49" t="s">
        <v>3244</v>
      </c>
      <c r="V1032" s="49" t="s">
        <v>95</v>
      </c>
      <c r="W1032" s="46" t="s">
        <v>3245</v>
      </c>
      <c r="X1032" s="46" t="s">
        <v>97</v>
      </c>
      <c r="Y1032" s="58"/>
    </row>
    <row r="1033" spans="1:25" ht="12.75" customHeight="1" x14ac:dyDescent="0.2">
      <c r="A1033" s="49">
        <v>44210</v>
      </c>
      <c r="B1033" s="46" t="s">
        <v>3246</v>
      </c>
      <c r="C1033" s="55" t="s">
        <v>3247</v>
      </c>
      <c r="D1033" s="46" t="s">
        <v>125</v>
      </c>
      <c r="E1033" s="59" t="s">
        <v>90</v>
      </c>
      <c r="F1033" s="47">
        <v>44434</v>
      </c>
      <c r="G1033" s="48">
        <v>2021</v>
      </c>
      <c r="H1033" s="49" t="s">
        <v>424</v>
      </c>
      <c r="I1033" s="49" t="s">
        <v>424</v>
      </c>
      <c r="J1033" s="49" t="s">
        <v>424</v>
      </c>
      <c r="K1033" s="50" t="s">
        <v>1772</v>
      </c>
      <c r="L1033" s="49" t="s">
        <v>1772</v>
      </c>
      <c r="M1033" s="49" t="s">
        <v>1772</v>
      </c>
      <c r="N1033" s="49"/>
      <c r="O1033" s="78">
        <v>23.2</v>
      </c>
      <c r="P1033" s="78">
        <v>0.81</v>
      </c>
      <c r="Q1033" s="52"/>
      <c r="R1033" s="53">
        <v>20</v>
      </c>
      <c r="S1033" s="49" t="s">
        <v>105</v>
      </c>
      <c r="T1033" s="49" t="s">
        <v>93</v>
      </c>
      <c r="U1033" s="49" t="s">
        <v>3248</v>
      </c>
      <c r="V1033" s="49" t="s">
        <v>107</v>
      </c>
      <c r="W1033" s="46" t="s">
        <v>3249</v>
      </c>
      <c r="X1033" s="46"/>
      <c r="Y1033" s="54"/>
    </row>
    <row r="1034" spans="1:25" ht="12.75" customHeight="1" x14ac:dyDescent="0.2">
      <c r="A1034" s="49">
        <v>44575</v>
      </c>
      <c r="B1034" s="46" t="s">
        <v>3250</v>
      </c>
      <c r="C1034" s="46" t="s">
        <v>3251</v>
      </c>
      <c r="D1034" s="46" t="s">
        <v>161</v>
      </c>
      <c r="E1034" s="46" t="s">
        <v>90</v>
      </c>
      <c r="F1034" s="47">
        <v>44439</v>
      </c>
      <c r="G1034" s="48">
        <v>2021</v>
      </c>
      <c r="H1034" s="49" t="s">
        <v>244</v>
      </c>
      <c r="I1034" s="49" t="str">
        <f t="shared" ref="I1034:I1065" si="60">LEFT($H1034,2)</f>
        <v>GA</v>
      </c>
      <c r="J1034" s="49" t="str">
        <f t="shared" ref="J1034:J1065" si="61">RIGHT($H1034,2)</f>
        <v>GA</v>
      </c>
      <c r="K1034" s="50" t="s">
        <v>824</v>
      </c>
      <c r="L1034" s="49" t="s">
        <v>824</v>
      </c>
      <c r="M1034" s="49" t="s">
        <v>824</v>
      </c>
      <c r="N1034" s="49"/>
      <c r="O1034" s="78">
        <v>22</v>
      </c>
      <c r="P1034" s="78">
        <v>9.3000000000000007</v>
      </c>
      <c r="Q1034" s="52">
        <v>11.8</v>
      </c>
      <c r="R1034" s="53">
        <v>12</v>
      </c>
      <c r="S1034" s="49" t="s">
        <v>105</v>
      </c>
      <c r="T1034" s="49" t="s">
        <v>3252</v>
      </c>
      <c r="U1034" s="49"/>
      <c r="V1034" s="49" t="s">
        <v>107</v>
      </c>
      <c r="W1034" s="46" t="s">
        <v>3253</v>
      </c>
      <c r="X1034" s="46" t="s">
        <v>196</v>
      </c>
      <c r="Y1034" s="54"/>
    </row>
    <row r="1035" spans="1:25" ht="12.75" customHeight="1" x14ac:dyDescent="0.2">
      <c r="A1035" s="49">
        <v>44575</v>
      </c>
      <c r="B1035" s="46" t="s">
        <v>3254</v>
      </c>
      <c r="C1035" s="46" t="s">
        <v>149</v>
      </c>
      <c r="D1035" s="46" t="s">
        <v>89</v>
      </c>
      <c r="E1035" s="46" t="s">
        <v>90</v>
      </c>
      <c r="F1035" s="47">
        <v>44439</v>
      </c>
      <c r="G1035" s="48">
        <v>2021</v>
      </c>
      <c r="H1035" s="49" t="s">
        <v>3255</v>
      </c>
      <c r="I1035" s="49" t="str">
        <f t="shared" si="60"/>
        <v>MT</v>
      </c>
      <c r="J1035" s="49" t="str">
        <f t="shared" si="61"/>
        <v>MT</v>
      </c>
      <c r="K1035" s="50" t="str">
        <f t="shared" ref="K1035:K1046" si="62">IF($L1035=$M1035,L1035,CONCATENATE($L1035,", ",IF(ISBLANK(N1035),"",CONCATENATE(N1035,", ")),$M1035))</f>
        <v>Mountain</v>
      </c>
      <c r="L1035" s="49" t="str">
        <f>INDEX('State '!$A$1:$C$62,MATCH($I1035,'State '!$B:$B,0),3)</f>
        <v>Mountain</v>
      </c>
      <c r="M1035" s="49" t="str">
        <f>INDEX('State '!$A$1:$C$62,MATCH($J1035,'State '!$B:$B,0),3)</f>
        <v>Mountain</v>
      </c>
      <c r="N1035" s="49"/>
      <c r="O1035" s="78">
        <v>11.6</v>
      </c>
      <c r="P1035" s="78">
        <v>9.5</v>
      </c>
      <c r="Q1035" s="52">
        <v>22.5</v>
      </c>
      <c r="R1035" s="53"/>
      <c r="S1035" s="49" t="s">
        <v>92</v>
      </c>
      <c r="T1035" s="49" t="s">
        <v>93</v>
      </c>
      <c r="U1035" s="49" t="s">
        <v>3256</v>
      </c>
      <c r="V1035" s="49" t="s">
        <v>107</v>
      </c>
      <c r="W1035" s="46" t="s">
        <v>3257</v>
      </c>
      <c r="X1035" s="46" t="s">
        <v>97</v>
      </c>
      <c r="Y1035" s="79"/>
    </row>
    <row r="1036" spans="1:25" ht="12.75" customHeight="1" x14ac:dyDescent="0.2">
      <c r="A1036" s="49">
        <v>44470</v>
      </c>
      <c r="B1036" s="46" t="s">
        <v>3258</v>
      </c>
      <c r="C1036" s="46" t="s">
        <v>850</v>
      </c>
      <c r="D1036" s="46" t="s">
        <v>89</v>
      </c>
      <c r="E1036" s="46" t="s">
        <v>90</v>
      </c>
      <c r="F1036" s="47">
        <v>44461</v>
      </c>
      <c r="G1036" s="48">
        <v>2021</v>
      </c>
      <c r="H1036" s="49" t="s">
        <v>851</v>
      </c>
      <c r="I1036" s="49" t="str">
        <f t="shared" si="60"/>
        <v>DE</v>
      </c>
      <c r="J1036" s="49" t="str">
        <f t="shared" si="61"/>
        <v>MD</v>
      </c>
      <c r="K1036" s="50" t="str">
        <f t="shared" si="62"/>
        <v>Northeast</v>
      </c>
      <c r="L1036" s="49" t="str">
        <f>INDEX('State '!$A$1:$C$62,MATCH($I1036,'State '!$B:$B,0),3)</f>
        <v>Northeast</v>
      </c>
      <c r="M1036" s="49" t="str">
        <f>INDEX('State '!$A$1:$C$62,MATCH($J1036,'State '!$B:$B,0),3)</f>
        <v>Northeast</v>
      </c>
      <c r="N1036" s="49"/>
      <c r="O1036" s="78">
        <v>46.1</v>
      </c>
      <c r="P1036" s="78">
        <f>5+7.4+0.35+7</f>
        <v>19.75</v>
      </c>
      <c r="Q1036" s="52">
        <f>11.8+2.5</f>
        <v>14.3</v>
      </c>
      <c r="R1036" s="53" t="s">
        <v>3259</v>
      </c>
      <c r="S1036" s="49" t="s">
        <v>92</v>
      </c>
      <c r="T1036" s="49" t="s">
        <v>93</v>
      </c>
      <c r="U1036" s="49" t="s">
        <v>3260</v>
      </c>
      <c r="V1036" s="49" t="s">
        <v>95</v>
      </c>
      <c r="W1036" s="46" t="s">
        <v>3261</v>
      </c>
      <c r="X1036" s="46" t="s">
        <v>654</v>
      </c>
      <c r="Y1036" s="79"/>
    </row>
    <row r="1037" spans="1:25" ht="12.75" customHeight="1" x14ac:dyDescent="0.2">
      <c r="A1037" s="49">
        <v>44470</v>
      </c>
      <c r="B1037" s="55" t="s">
        <v>3262</v>
      </c>
      <c r="C1037" s="46" t="s">
        <v>124</v>
      </c>
      <c r="D1037" s="55" t="s">
        <v>89</v>
      </c>
      <c r="E1037" s="59" t="s">
        <v>90</v>
      </c>
      <c r="F1037" s="60">
        <v>44467</v>
      </c>
      <c r="G1037" s="61">
        <v>2021</v>
      </c>
      <c r="H1037" s="49" t="s">
        <v>1278</v>
      </c>
      <c r="I1037" s="49" t="str">
        <f t="shared" si="60"/>
        <v>NJ</v>
      </c>
      <c r="J1037" s="49" t="str">
        <f t="shared" si="61"/>
        <v>NJ</v>
      </c>
      <c r="K1037" s="50" t="str">
        <f t="shared" si="62"/>
        <v>Northeast</v>
      </c>
      <c r="L1037" s="49" t="str">
        <f>INDEX('State '!$A$1:$C$62,MATCH($I1037,'State '!$B:$B,0),3)</f>
        <v>Northeast</v>
      </c>
      <c r="M1037" s="49" t="str">
        <f>INDEX('State '!$A$1:$C$62,MATCH($J1037,'State '!$B:$B,0),3)</f>
        <v>Northeast</v>
      </c>
      <c r="N1037" s="49"/>
      <c r="O1037" s="78">
        <v>52</v>
      </c>
      <c r="P1037" s="78">
        <f>1.55+0.2</f>
        <v>1.75</v>
      </c>
      <c r="Q1037" s="62">
        <v>264</v>
      </c>
      <c r="R1037" s="96" t="s">
        <v>884</v>
      </c>
      <c r="S1037" s="64" t="s">
        <v>92</v>
      </c>
      <c r="T1037" s="50" t="s">
        <v>93</v>
      </c>
      <c r="U1037" s="57" t="s">
        <v>3263</v>
      </c>
      <c r="V1037" s="49" t="s">
        <v>107</v>
      </c>
      <c r="W1037" s="46" t="s">
        <v>3264</v>
      </c>
      <c r="X1037" s="46" t="s">
        <v>165</v>
      </c>
      <c r="Y1037" s="79" t="s">
        <v>3265</v>
      </c>
    </row>
    <row r="1038" spans="1:25" ht="12.75" customHeight="1" x14ac:dyDescent="0.2">
      <c r="A1038" s="49">
        <v>44923</v>
      </c>
      <c r="B1038" s="46" t="s">
        <v>3266</v>
      </c>
      <c r="C1038" s="46" t="s">
        <v>339</v>
      </c>
      <c r="D1038" s="46" t="s">
        <v>89</v>
      </c>
      <c r="E1038" s="46" t="s">
        <v>90</v>
      </c>
      <c r="F1038" s="47">
        <v>44470</v>
      </c>
      <c r="G1038" s="48">
        <v>2021</v>
      </c>
      <c r="H1038" s="49" t="s">
        <v>170</v>
      </c>
      <c r="I1038" s="49" t="str">
        <f t="shared" si="60"/>
        <v>LA</v>
      </c>
      <c r="J1038" s="49" t="str">
        <f t="shared" si="61"/>
        <v>LA</v>
      </c>
      <c r="K1038" s="50" t="str">
        <f t="shared" si="62"/>
        <v>South Central</v>
      </c>
      <c r="L1038" s="49" t="str">
        <f>INDEX('State '!$A$1:$C$62,MATCH($I1038,'State '!$B:$B,0),3)</f>
        <v>South Central</v>
      </c>
      <c r="M1038" s="49" t="str">
        <f>INDEX('State '!$A$1:$C$62,MATCH($J1038,'State '!$B:$B,0),3)</f>
        <v>South Central</v>
      </c>
      <c r="N1038" s="49"/>
      <c r="O1038" s="78">
        <v>143</v>
      </c>
      <c r="P1038" s="78"/>
      <c r="Q1038" s="52">
        <v>894</v>
      </c>
      <c r="R1038" s="53"/>
      <c r="S1038" s="49" t="s">
        <v>92</v>
      </c>
      <c r="T1038" s="49" t="s">
        <v>93</v>
      </c>
      <c r="U1038" s="49" t="s">
        <v>3267</v>
      </c>
      <c r="V1038" s="49" t="s">
        <v>107</v>
      </c>
      <c r="W1038" s="46" t="s">
        <v>3268</v>
      </c>
      <c r="X1038" s="46" t="s">
        <v>108</v>
      </c>
      <c r="Y1038" s="79"/>
    </row>
    <row r="1039" spans="1:25" ht="12.75" customHeight="1" x14ac:dyDescent="0.2">
      <c r="A1039" s="49">
        <v>44484</v>
      </c>
      <c r="B1039" s="46" t="s">
        <v>3269</v>
      </c>
      <c r="C1039" s="55" t="s">
        <v>240</v>
      </c>
      <c r="D1039" s="46" t="s">
        <v>89</v>
      </c>
      <c r="E1039" s="59" t="s">
        <v>90</v>
      </c>
      <c r="F1039" s="47">
        <v>44475</v>
      </c>
      <c r="G1039" s="48">
        <v>2021</v>
      </c>
      <c r="H1039" s="49" t="s">
        <v>3270</v>
      </c>
      <c r="I1039" s="49" t="str">
        <f t="shared" si="60"/>
        <v>MA</v>
      </c>
      <c r="J1039" s="49" t="str">
        <f t="shared" si="61"/>
        <v>CT</v>
      </c>
      <c r="K1039" s="50" t="str">
        <f t="shared" si="62"/>
        <v>Northeast</v>
      </c>
      <c r="L1039" s="49" t="str">
        <f>INDEX('State '!$A$1:$C$62,MATCH($I1039,'State '!$B:$B,0),3)</f>
        <v>Northeast</v>
      </c>
      <c r="M1039" s="49" t="str">
        <f>INDEX('State '!$A$1:$C$62,MATCH($J1039,'State '!$B:$B,0),3)</f>
        <v>Northeast</v>
      </c>
      <c r="N1039" s="49"/>
      <c r="O1039" s="78">
        <v>5.53</v>
      </c>
      <c r="P1039" s="78">
        <v>2.1</v>
      </c>
      <c r="Q1039" s="52">
        <v>72.400000000000006</v>
      </c>
      <c r="R1039" s="53">
        <v>12</v>
      </c>
      <c r="S1039" s="49" t="s">
        <v>92</v>
      </c>
      <c r="T1039" s="49" t="s">
        <v>93</v>
      </c>
      <c r="U1039" s="49" t="s">
        <v>3271</v>
      </c>
      <c r="V1039" s="49" t="s">
        <v>95</v>
      </c>
      <c r="W1039" s="46" t="s">
        <v>3272</v>
      </c>
      <c r="X1039" s="46"/>
      <c r="Y1039" s="54" t="s">
        <v>3273</v>
      </c>
    </row>
    <row r="1040" spans="1:25" ht="12.75" customHeight="1" x14ac:dyDescent="0.2">
      <c r="A1040" s="89">
        <v>44923</v>
      </c>
      <c r="B1040" s="86" t="s">
        <v>3274</v>
      </c>
      <c r="C1040" s="86" t="s">
        <v>3133</v>
      </c>
      <c r="D1040" s="86" t="s">
        <v>161</v>
      </c>
      <c r="E1040" s="86" t="s">
        <v>90</v>
      </c>
      <c r="F1040" s="90">
        <v>44476</v>
      </c>
      <c r="G1040" s="91">
        <v>2021</v>
      </c>
      <c r="H1040" s="89" t="s">
        <v>1554</v>
      </c>
      <c r="I1040" s="49" t="str">
        <f t="shared" si="60"/>
        <v>WI</v>
      </c>
      <c r="J1040" s="49" t="str">
        <f t="shared" si="61"/>
        <v>WI</v>
      </c>
      <c r="K1040" s="50" t="str">
        <f t="shared" si="62"/>
        <v>Midwest</v>
      </c>
      <c r="L1040" s="49" t="str">
        <f>INDEX('State '!$A$1:$C$62,MATCH($I1040,'State '!$B:$B,0),3)</f>
        <v>Midwest</v>
      </c>
      <c r="M1040" s="49" t="str">
        <f>INDEX('State '!$A$1:$C$62,MATCH($J1040,'State '!$B:$B,0),3)</f>
        <v>Midwest</v>
      </c>
      <c r="N1040" s="49"/>
      <c r="O1040" s="78">
        <v>144.30000000000001</v>
      </c>
      <c r="P1040" s="97">
        <v>49</v>
      </c>
      <c r="Q1040" s="93"/>
      <c r="R1040" s="91">
        <v>24</v>
      </c>
      <c r="S1040" s="64" t="s">
        <v>105</v>
      </c>
      <c r="T1040" s="50" t="s">
        <v>2863</v>
      </c>
      <c r="U1040" s="89" t="s">
        <v>3275</v>
      </c>
      <c r="V1040" s="49" t="s">
        <v>107</v>
      </c>
      <c r="W1040" s="46" t="s">
        <v>3276</v>
      </c>
      <c r="X1040" s="46" t="s">
        <v>97</v>
      </c>
      <c r="Y1040" s="79" t="s">
        <v>3277</v>
      </c>
    </row>
    <row r="1041" spans="1:25" ht="12.75" customHeight="1" x14ac:dyDescent="0.2">
      <c r="A1041" s="49">
        <v>44490</v>
      </c>
      <c r="B1041" s="46" t="s">
        <v>3278</v>
      </c>
      <c r="C1041" s="46" t="s">
        <v>1093</v>
      </c>
      <c r="D1041" s="46" t="s">
        <v>89</v>
      </c>
      <c r="E1041" s="46" t="s">
        <v>90</v>
      </c>
      <c r="F1041" s="47">
        <v>44490</v>
      </c>
      <c r="G1041" s="53">
        <v>2021</v>
      </c>
      <c r="H1041" s="49" t="s">
        <v>2750</v>
      </c>
      <c r="I1041" s="49" t="str">
        <f t="shared" si="60"/>
        <v>QU</v>
      </c>
      <c r="J1041" s="49" t="str">
        <f t="shared" si="61"/>
        <v>ME</v>
      </c>
      <c r="K1041" s="50" t="str">
        <f t="shared" si="62"/>
        <v>Canada, Northeast</v>
      </c>
      <c r="L1041" s="49" t="str">
        <f>INDEX('State '!$A$1:$C$62,MATCH($I1041,'State '!$B:$B,0),3)</f>
        <v>Canada</v>
      </c>
      <c r="M1041" s="49" t="str">
        <f>INDEX('State '!$A$1:$C$62,MATCH($J1041,'State '!$B:$B,0),3)</f>
        <v>Northeast</v>
      </c>
      <c r="N1041" s="49"/>
      <c r="O1041" s="78">
        <v>117.3</v>
      </c>
      <c r="P1041" s="78"/>
      <c r="Q1041" s="52">
        <v>63</v>
      </c>
      <c r="R1041" s="53"/>
      <c r="S1041" s="49" t="s">
        <v>92</v>
      </c>
      <c r="T1041" s="49" t="s">
        <v>93</v>
      </c>
      <c r="U1041" s="49" t="s">
        <v>3279</v>
      </c>
      <c r="V1041" s="49" t="s">
        <v>95</v>
      </c>
      <c r="W1041" s="46" t="s">
        <v>3280</v>
      </c>
      <c r="X1041" s="46"/>
      <c r="Y1041" s="58" t="s">
        <v>2997</v>
      </c>
    </row>
    <row r="1042" spans="1:25" ht="12.75" customHeight="1" x14ac:dyDescent="0.2">
      <c r="A1042" s="49">
        <v>44500</v>
      </c>
      <c r="B1042" s="46" t="s">
        <v>3281</v>
      </c>
      <c r="C1042" s="46" t="s">
        <v>1093</v>
      </c>
      <c r="D1042" s="46" t="s">
        <v>89</v>
      </c>
      <c r="E1042" s="46" t="s">
        <v>90</v>
      </c>
      <c r="F1042" s="47">
        <v>44490</v>
      </c>
      <c r="G1042" s="53">
        <v>2021</v>
      </c>
      <c r="H1042" s="49" t="s">
        <v>2750</v>
      </c>
      <c r="I1042" s="49" t="str">
        <f t="shared" si="60"/>
        <v>QU</v>
      </c>
      <c r="J1042" s="49" t="str">
        <f t="shared" si="61"/>
        <v>ME</v>
      </c>
      <c r="K1042" s="50" t="str">
        <f t="shared" si="62"/>
        <v>Canada, Northeast</v>
      </c>
      <c r="L1042" s="49" t="str">
        <f>INDEX('State '!$A$1:$C$62,MATCH($I1042,'State '!$B:$B,0),3)</f>
        <v>Canada</v>
      </c>
      <c r="M1042" s="49" t="str">
        <f>INDEX('State '!$A$1:$C$62,MATCH($J1042,'State '!$B:$B,0),3)</f>
        <v>Northeast</v>
      </c>
      <c r="N1042" s="49"/>
      <c r="O1042" s="78"/>
      <c r="P1042" s="78"/>
      <c r="Q1042" s="52">
        <v>18</v>
      </c>
      <c r="R1042" s="53"/>
      <c r="S1042" s="49" t="s">
        <v>92</v>
      </c>
      <c r="T1042" s="49" t="s">
        <v>93</v>
      </c>
      <c r="U1042" s="49" t="s">
        <v>3279</v>
      </c>
      <c r="V1042" s="49" t="s">
        <v>95</v>
      </c>
      <c r="W1042" s="46" t="s">
        <v>3280</v>
      </c>
      <c r="X1042" s="46"/>
      <c r="Y1042" s="58" t="s">
        <v>2997</v>
      </c>
    </row>
    <row r="1043" spans="1:25" ht="12.75" customHeight="1" x14ac:dyDescent="0.2">
      <c r="A1043" s="49">
        <v>44575</v>
      </c>
      <c r="B1043" s="55" t="s">
        <v>3282</v>
      </c>
      <c r="C1043" s="55" t="s">
        <v>124</v>
      </c>
      <c r="D1043" s="46" t="s">
        <v>866</v>
      </c>
      <c r="E1043" s="55" t="s">
        <v>90</v>
      </c>
      <c r="F1043" s="60">
        <v>44501</v>
      </c>
      <c r="G1043" s="61">
        <v>2021</v>
      </c>
      <c r="H1043" s="49" t="s">
        <v>331</v>
      </c>
      <c r="I1043" s="49" t="str">
        <f t="shared" si="60"/>
        <v>PA</v>
      </c>
      <c r="J1043" s="49" t="str">
        <f t="shared" si="61"/>
        <v>PA</v>
      </c>
      <c r="K1043" s="50" t="str">
        <f t="shared" si="62"/>
        <v>Northeast</v>
      </c>
      <c r="L1043" s="49" t="str">
        <f>INDEX('State '!$A$1:$C$62,MATCH($I1043,'State '!$B:$B,0),3)</f>
        <v>Northeast</v>
      </c>
      <c r="M1043" s="49" t="str">
        <f>INDEX('State '!$A$1:$C$62,MATCH($J1043,'State '!$B:$B,0),3)</f>
        <v>Northeast</v>
      </c>
      <c r="N1043" s="49"/>
      <c r="O1043" s="78">
        <v>21.5</v>
      </c>
      <c r="P1043" s="78">
        <v>0.8</v>
      </c>
      <c r="Q1043" s="62">
        <v>18</v>
      </c>
      <c r="R1043" s="63">
        <v>30</v>
      </c>
      <c r="S1043" s="64" t="s">
        <v>92</v>
      </c>
      <c r="T1043" s="50" t="s">
        <v>93</v>
      </c>
      <c r="U1043" s="57" t="s">
        <v>3283</v>
      </c>
      <c r="V1043" s="49" t="s">
        <v>107</v>
      </c>
      <c r="W1043" s="46" t="s">
        <v>3284</v>
      </c>
      <c r="X1043" s="46"/>
      <c r="Y1043" s="58"/>
    </row>
    <row r="1044" spans="1:25" ht="12.75" customHeight="1" x14ac:dyDescent="0.2">
      <c r="A1044" s="49">
        <v>44519</v>
      </c>
      <c r="B1044" s="46" t="s">
        <v>3285</v>
      </c>
      <c r="C1044" s="46" t="s">
        <v>124</v>
      </c>
      <c r="D1044" s="46" t="s">
        <v>125</v>
      </c>
      <c r="E1044" s="59" t="s">
        <v>90</v>
      </c>
      <c r="F1044" s="47">
        <v>44503</v>
      </c>
      <c r="G1044" s="48">
        <v>2021</v>
      </c>
      <c r="H1044" s="49" t="s">
        <v>331</v>
      </c>
      <c r="I1044" s="49" t="str">
        <f t="shared" si="60"/>
        <v>PA</v>
      </c>
      <c r="J1044" s="49" t="str">
        <f t="shared" si="61"/>
        <v>PA</v>
      </c>
      <c r="K1044" s="50" t="str">
        <f t="shared" si="62"/>
        <v>Northeast</v>
      </c>
      <c r="L1044" s="49" t="str">
        <f>INDEX('State '!$A$1:$C$62,MATCH($I1044,'State '!$B:$B,0),3)</f>
        <v>Northeast</v>
      </c>
      <c r="M1044" s="49" t="str">
        <f>INDEX('State '!$A$1:$C$62,MATCH($J1044,'State '!$B:$B,0),3)</f>
        <v>Northeast</v>
      </c>
      <c r="N1044" s="49"/>
      <c r="O1044" s="78"/>
      <c r="P1044" s="78">
        <v>0</v>
      </c>
      <c r="Q1044" s="52">
        <v>0</v>
      </c>
      <c r="R1044" s="53"/>
      <c r="S1044" s="49" t="s">
        <v>92</v>
      </c>
      <c r="T1044" s="49" t="s">
        <v>93</v>
      </c>
      <c r="U1044" s="49" t="s">
        <v>3286</v>
      </c>
      <c r="V1044" s="49" t="s">
        <v>107</v>
      </c>
      <c r="W1044" s="46" t="s">
        <v>3287</v>
      </c>
      <c r="X1044" s="46"/>
      <c r="Y1044" s="79"/>
    </row>
    <row r="1045" spans="1:25" ht="12.75" customHeight="1" x14ac:dyDescent="0.2">
      <c r="A1045" s="49">
        <v>44519</v>
      </c>
      <c r="B1045" s="46" t="s">
        <v>3288</v>
      </c>
      <c r="C1045" s="55" t="s">
        <v>3247</v>
      </c>
      <c r="D1045" s="46" t="s">
        <v>89</v>
      </c>
      <c r="E1045" s="46" t="s">
        <v>90</v>
      </c>
      <c r="F1045" s="47">
        <v>44508</v>
      </c>
      <c r="G1045" s="53">
        <v>2021</v>
      </c>
      <c r="H1045" s="49" t="s">
        <v>1225</v>
      </c>
      <c r="I1045" s="49" t="str">
        <f t="shared" si="60"/>
        <v>OR</v>
      </c>
      <c r="J1045" s="49" t="str">
        <f t="shared" si="61"/>
        <v>NV</v>
      </c>
      <c r="K1045" s="50" t="str">
        <f t="shared" si="62"/>
        <v>Pacific, Mountain</v>
      </c>
      <c r="L1045" s="49" t="str">
        <f>INDEX('State '!$A$1:$C$62,MATCH($I1045,'State '!$B:$B,0),3)</f>
        <v>Pacific</v>
      </c>
      <c r="M1045" s="49" t="str">
        <f>INDEX('State '!$A$1:$C$62,MATCH($J1045,'State '!$B:$B,0),3)</f>
        <v>Mountain</v>
      </c>
      <c r="N1045" s="49"/>
      <c r="O1045" s="78">
        <v>13.45</v>
      </c>
      <c r="P1045" s="78"/>
      <c r="Q1045" s="52">
        <v>15</v>
      </c>
      <c r="R1045" s="53"/>
      <c r="S1045" s="49" t="s">
        <v>92</v>
      </c>
      <c r="T1045" s="50" t="s">
        <v>93</v>
      </c>
      <c r="U1045" s="49" t="s">
        <v>3289</v>
      </c>
      <c r="V1045" s="49" t="s">
        <v>95</v>
      </c>
      <c r="W1045" s="46" t="s">
        <v>3290</v>
      </c>
      <c r="X1045" s="46"/>
      <c r="Y1045" s="54" t="s">
        <v>3291</v>
      </c>
    </row>
    <row r="1046" spans="1:25" ht="12.75" customHeight="1" x14ac:dyDescent="0.2">
      <c r="A1046" s="89">
        <v>44519</v>
      </c>
      <c r="B1046" s="86" t="s">
        <v>3292</v>
      </c>
      <c r="C1046" s="86" t="s">
        <v>3293</v>
      </c>
      <c r="D1046" s="86" t="s">
        <v>101</v>
      </c>
      <c r="E1046" s="46" t="s">
        <v>90</v>
      </c>
      <c r="F1046" s="90">
        <v>44517</v>
      </c>
      <c r="G1046" s="91">
        <v>2021</v>
      </c>
      <c r="H1046" s="89" t="s">
        <v>288</v>
      </c>
      <c r="I1046" s="89" t="str">
        <f t="shared" si="60"/>
        <v>NM</v>
      </c>
      <c r="J1046" s="89" t="str">
        <f t="shared" si="61"/>
        <v>TX</v>
      </c>
      <c r="K1046" s="50" t="str">
        <f t="shared" si="62"/>
        <v>Mountain, South Central</v>
      </c>
      <c r="L1046" s="49" t="str">
        <f>INDEX('State '!$A$1:$C$62,MATCH($I1046,'State '!$B:$B,0),3)</f>
        <v>Mountain</v>
      </c>
      <c r="M1046" s="49" t="str">
        <f>INDEX('State '!$A$1:$C$62,MATCH($J1046,'State '!$B:$B,0),3)</f>
        <v>South Central</v>
      </c>
      <c r="N1046" s="49"/>
      <c r="O1046" s="78">
        <v>450</v>
      </c>
      <c r="P1046" s="78">
        <f>34+81.1+17.3+1.4</f>
        <v>133.80000000000001</v>
      </c>
      <c r="Q1046" s="93">
        <v>1350</v>
      </c>
      <c r="R1046" s="91" t="s">
        <v>1864</v>
      </c>
      <c r="S1046" s="89" t="s">
        <v>92</v>
      </c>
      <c r="T1046" s="89" t="s">
        <v>93</v>
      </c>
      <c r="U1046" s="89" t="s">
        <v>3294</v>
      </c>
      <c r="V1046" s="49" t="s">
        <v>95</v>
      </c>
      <c r="W1046" s="46" t="s">
        <v>3295</v>
      </c>
      <c r="X1046" s="46"/>
      <c r="Y1046" s="79"/>
    </row>
    <row r="1047" spans="1:25" ht="12.75" customHeight="1" x14ac:dyDescent="0.2">
      <c r="A1047" s="49">
        <v>44519</v>
      </c>
      <c r="B1047" s="46" t="s">
        <v>3296</v>
      </c>
      <c r="C1047" s="46" t="s">
        <v>1600</v>
      </c>
      <c r="D1047" s="46" t="s">
        <v>89</v>
      </c>
      <c r="E1047" s="59" t="s">
        <v>90</v>
      </c>
      <c r="F1047" s="47">
        <v>44519</v>
      </c>
      <c r="G1047" s="48">
        <v>2021</v>
      </c>
      <c r="H1047" s="49" t="s">
        <v>803</v>
      </c>
      <c r="I1047" s="49" t="str">
        <f t="shared" si="60"/>
        <v>MI</v>
      </c>
      <c r="J1047" s="49" t="str">
        <f t="shared" si="61"/>
        <v>MI</v>
      </c>
      <c r="K1047" s="50" t="s">
        <v>703</v>
      </c>
      <c r="L1047" s="49" t="s">
        <v>703</v>
      </c>
      <c r="M1047" s="49" t="s">
        <v>703</v>
      </c>
      <c r="N1047" s="49"/>
      <c r="O1047" s="78">
        <v>40</v>
      </c>
      <c r="P1047" s="78">
        <v>0</v>
      </c>
      <c r="Q1047" s="52">
        <v>380</v>
      </c>
      <c r="R1047" s="53"/>
      <c r="S1047" s="49" t="s">
        <v>92</v>
      </c>
      <c r="T1047" s="49" t="s">
        <v>93</v>
      </c>
      <c r="U1047" s="49" t="s">
        <v>3297</v>
      </c>
      <c r="V1047" s="49" t="s">
        <v>107</v>
      </c>
      <c r="W1047" s="46" t="s">
        <v>3298</v>
      </c>
      <c r="X1047" s="46"/>
      <c r="Y1047" s="79"/>
    </row>
    <row r="1048" spans="1:25" ht="12.75" customHeight="1" x14ac:dyDescent="0.2">
      <c r="A1048" s="89">
        <v>44575</v>
      </c>
      <c r="B1048" s="86" t="s">
        <v>3299</v>
      </c>
      <c r="C1048" s="86" t="s">
        <v>913</v>
      </c>
      <c r="D1048" s="86" t="s">
        <v>89</v>
      </c>
      <c r="E1048" s="46" t="s">
        <v>90</v>
      </c>
      <c r="F1048" s="90">
        <v>44531</v>
      </c>
      <c r="G1048" s="91">
        <v>2021</v>
      </c>
      <c r="H1048" s="89" t="s">
        <v>331</v>
      </c>
      <c r="I1048" s="89" t="str">
        <f t="shared" si="60"/>
        <v>PA</v>
      </c>
      <c r="J1048" s="89" t="str">
        <f t="shared" si="61"/>
        <v>PA</v>
      </c>
      <c r="K1048" s="50" t="str">
        <f t="shared" ref="K1048:K1053" si="63">IF($L1048=$M1048,L1048,CONCATENATE($L1048,", ",IF(ISBLANK(N1048),"",CONCATENATE(N1048,", ")),$M1048))</f>
        <v>Northeast</v>
      </c>
      <c r="L1048" s="49" t="str">
        <f>INDEX('State '!$A$1:$C$62,MATCH($I1048,'State '!$B:$B,0),3)</f>
        <v>Northeast</v>
      </c>
      <c r="M1048" s="49" t="str">
        <f>INDEX('State '!$A$1:$C$62,MATCH($J1048,'State '!$B:$B,0),3)</f>
        <v>Northeast</v>
      </c>
      <c r="N1048" s="49"/>
      <c r="O1048" s="78">
        <v>279</v>
      </c>
      <c r="P1048" s="78">
        <f>29.5+1.4+0.4</f>
        <v>31.299999999999997</v>
      </c>
      <c r="Q1048" s="93">
        <v>330</v>
      </c>
      <c r="R1048" s="91">
        <v>20</v>
      </c>
      <c r="S1048" s="89" t="s">
        <v>92</v>
      </c>
      <c r="T1048" s="89" t="s">
        <v>93</v>
      </c>
      <c r="U1048" s="89" t="s">
        <v>3300</v>
      </c>
      <c r="V1048" s="49" t="s">
        <v>107</v>
      </c>
      <c r="W1048" s="46" t="s">
        <v>3301</v>
      </c>
      <c r="X1048" s="46"/>
      <c r="Y1048" s="58"/>
    </row>
    <row r="1049" spans="1:25" ht="12.75" customHeight="1" x14ac:dyDescent="0.2">
      <c r="A1049" s="49">
        <v>44629</v>
      </c>
      <c r="B1049" s="46" t="s">
        <v>3302</v>
      </c>
      <c r="C1049" s="46" t="s">
        <v>2122</v>
      </c>
      <c r="D1049" s="46" t="s">
        <v>161</v>
      </c>
      <c r="E1049" s="46" t="s">
        <v>90</v>
      </c>
      <c r="F1049" s="47">
        <v>44531</v>
      </c>
      <c r="G1049" s="48">
        <v>2021</v>
      </c>
      <c r="H1049" s="49" t="s">
        <v>170</v>
      </c>
      <c r="I1049" s="49" t="str">
        <f t="shared" si="60"/>
        <v>LA</v>
      </c>
      <c r="J1049" s="49" t="str">
        <f t="shared" si="61"/>
        <v>LA</v>
      </c>
      <c r="K1049" s="49" t="str">
        <f t="shared" si="63"/>
        <v>South Central</v>
      </c>
      <c r="L1049" s="49" t="str">
        <f>INDEX('State '!$A$1:$C$62,MATCH($I1049,'State '!$B:$B,0),3)</f>
        <v>South Central</v>
      </c>
      <c r="M1049" s="49" t="str">
        <f>INDEX('State '!$A$1:$C$62,MATCH($J1049,'State '!$B:$B,0),3)</f>
        <v>South Central</v>
      </c>
      <c r="N1049" s="49"/>
      <c r="O1049" s="78"/>
      <c r="P1049" s="78">
        <v>80</v>
      </c>
      <c r="Q1049" s="78">
        <v>300</v>
      </c>
      <c r="R1049" s="53"/>
      <c r="S1049" s="49" t="s">
        <v>105</v>
      </c>
      <c r="T1049" s="49" t="s">
        <v>786</v>
      </c>
      <c r="U1049" s="49"/>
      <c r="V1049" s="49" t="s">
        <v>107</v>
      </c>
      <c r="W1049" s="79" t="s">
        <v>3303</v>
      </c>
      <c r="X1049" s="79"/>
      <c r="Y1049" s="79"/>
    </row>
    <row r="1050" spans="1:25" ht="12.75" customHeight="1" x14ac:dyDescent="0.2">
      <c r="A1050" s="49">
        <v>44568</v>
      </c>
      <c r="B1050" s="46" t="s">
        <v>3304</v>
      </c>
      <c r="C1050" s="55" t="s">
        <v>124</v>
      </c>
      <c r="D1050" s="46" t="s">
        <v>89</v>
      </c>
      <c r="E1050" s="46" t="s">
        <v>90</v>
      </c>
      <c r="F1050" s="47">
        <v>44539</v>
      </c>
      <c r="G1050" s="48">
        <v>2021</v>
      </c>
      <c r="H1050" s="49" t="s">
        <v>170</v>
      </c>
      <c r="I1050" s="49" t="str">
        <f t="shared" si="60"/>
        <v>LA</v>
      </c>
      <c r="J1050" s="49" t="str">
        <f t="shared" si="61"/>
        <v>LA</v>
      </c>
      <c r="K1050" s="50" t="str">
        <f t="shared" si="63"/>
        <v>South Central</v>
      </c>
      <c r="L1050" s="49" t="str">
        <f>INDEX('State '!$A$1:$C$62,MATCH($I1050,'State '!$B:$B,0),3)</f>
        <v>South Central</v>
      </c>
      <c r="M1050" s="49" t="str">
        <f>INDEX('State '!$A$1:$C$62,MATCH($J1050,'State '!$B:$B,0),3)</f>
        <v>South Central</v>
      </c>
      <c r="N1050" s="49"/>
      <c r="O1050" s="78">
        <v>149</v>
      </c>
      <c r="P1050" s="78">
        <v>0.2</v>
      </c>
      <c r="Q1050" s="52">
        <v>750</v>
      </c>
      <c r="R1050" s="53">
        <v>20</v>
      </c>
      <c r="S1050" s="49" t="s">
        <v>92</v>
      </c>
      <c r="T1050" s="49" t="s">
        <v>93</v>
      </c>
      <c r="U1050" s="49" t="s">
        <v>3305</v>
      </c>
      <c r="V1050" s="49" t="s">
        <v>107</v>
      </c>
      <c r="W1050" s="46" t="s">
        <v>3306</v>
      </c>
      <c r="X1050" s="46" t="s">
        <v>108</v>
      </c>
      <c r="Y1050" s="58"/>
    </row>
    <row r="1051" spans="1:25" ht="12.75" customHeight="1" x14ac:dyDescent="0.2">
      <c r="A1051" s="49">
        <v>44575</v>
      </c>
      <c r="B1051" s="46" t="s">
        <v>3307</v>
      </c>
      <c r="C1051" s="46" t="s">
        <v>1209</v>
      </c>
      <c r="D1051" s="46" t="s">
        <v>161</v>
      </c>
      <c r="E1051" s="59" t="s">
        <v>90</v>
      </c>
      <c r="F1051" s="47">
        <v>44545</v>
      </c>
      <c r="G1051" s="48">
        <v>2021</v>
      </c>
      <c r="H1051" s="49" t="s">
        <v>803</v>
      </c>
      <c r="I1051" s="49" t="str">
        <f t="shared" si="60"/>
        <v>MI</v>
      </c>
      <c r="J1051" s="49" t="str">
        <f t="shared" si="61"/>
        <v>MI</v>
      </c>
      <c r="K1051" s="50" t="str">
        <f t="shared" si="63"/>
        <v>Midwest</v>
      </c>
      <c r="L1051" s="49" t="str">
        <f>INDEX('State '!$A$1:$C$62,MATCH($I1051,'State '!$B:$B,0),3)</f>
        <v>Midwest</v>
      </c>
      <c r="M1051" s="49" t="str">
        <f>INDEX('State '!$A$1:$C$62,MATCH($J1051,'State '!$B:$B,0),3)</f>
        <v>Midwest</v>
      </c>
      <c r="N1051" s="49"/>
      <c r="O1051" s="78">
        <v>21.5</v>
      </c>
      <c r="P1051" s="78">
        <v>1.25</v>
      </c>
      <c r="Q1051" s="52">
        <v>180</v>
      </c>
      <c r="R1051" s="53">
        <v>24</v>
      </c>
      <c r="S1051" s="49" t="s">
        <v>92</v>
      </c>
      <c r="T1051" s="49" t="s">
        <v>93</v>
      </c>
      <c r="U1051" s="49" t="s">
        <v>3308</v>
      </c>
      <c r="V1051" s="49" t="s">
        <v>107</v>
      </c>
      <c r="W1051" s="46" t="s">
        <v>3309</v>
      </c>
      <c r="X1051" s="46" t="s">
        <v>165</v>
      </c>
      <c r="Y1051" s="79"/>
    </row>
    <row r="1052" spans="1:25" ht="12.75" customHeight="1" x14ac:dyDescent="0.2">
      <c r="A1052" s="49">
        <v>44568</v>
      </c>
      <c r="B1052" s="46" t="s">
        <v>3310</v>
      </c>
      <c r="C1052" s="55" t="s">
        <v>950</v>
      </c>
      <c r="D1052" s="55" t="s">
        <v>161</v>
      </c>
      <c r="E1052" s="46" t="s">
        <v>90</v>
      </c>
      <c r="F1052" s="47">
        <v>44545</v>
      </c>
      <c r="G1052" s="48">
        <v>2021</v>
      </c>
      <c r="H1052" s="49" t="s">
        <v>378</v>
      </c>
      <c r="I1052" s="49" t="str">
        <f t="shared" si="60"/>
        <v>MS</v>
      </c>
      <c r="J1052" s="49" t="str">
        <f t="shared" si="61"/>
        <v>MS</v>
      </c>
      <c r="K1052" s="50" t="str">
        <f t="shared" si="63"/>
        <v>South Central</v>
      </c>
      <c r="L1052" s="49" t="str">
        <f>INDEX('State '!$A$1:$C$62,MATCH($I1052,'State '!$B:$B,0),3)</f>
        <v>South Central</v>
      </c>
      <c r="M1052" s="49" t="str">
        <f>INDEX('State '!$A$1:$C$62,MATCH($J1052,'State '!$B:$B,0),3)</f>
        <v>South Central</v>
      </c>
      <c r="N1052" s="49"/>
      <c r="O1052" s="78">
        <f>36.8+17.6</f>
        <v>54.4</v>
      </c>
      <c r="P1052" s="78">
        <v>3.4</v>
      </c>
      <c r="Q1052" s="52">
        <v>200</v>
      </c>
      <c r="R1052" s="53">
        <v>20</v>
      </c>
      <c r="S1052" s="49" t="s">
        <v>92</v>
      </c>
      <c r="T1052" s="49" t="s">
        <v>93</v>
      </c>
      <c r="U1052" s="49" t="s">
        <v>3311</v>
      </c>
      <c r="V1052" s="49" t="s">
        <v>107</v>
      </c>
      <c r="W1052" s="46" t="s">
        <v>3312</v>
      </c>
      <c r="X1052" s="46" t="s">
        <v>165</v>
      </c>
      <c r="Y1052" s="58"/>
    </row>
    <row r="1053" spans="1:25" ht="12.75" customHeight="1" x14ac:dyDescent="0.2">
      <c r="A1053" s="49">
        <v>44568</v>
      </c>
      <c r="B1053" s="46" t="s">
        <v>2719</v>
      </c>
      <c r="C1053" s="46" t="s">
        <v>553</v>
      </c>
      <c r="D1053" s="46" t="s">
        <v>89</v>
      </c>
      <c r="E1053" s="46" t="s">
        <v>90</v>
      </c>
      <c r="F1053" s="47">
        <v>44545</v>
      </c>
      <c r="G1053" s="48">
        <v>2021</v>
      </c>
      <c r="H1053" s="49" t="s">
        <v>331</v>
      </c>
      <c r="I1053" s="49" t="str">
        <f t="shared" si="60"/>
        <v>PA</v>
      </c>
      <c r="J1053" s="49" t="str">
        <f t="shared" si="61"/>
        <v>PA</v>
      </c>
      <c r="K1053" s="50" t="str">
        <f t="shared" si="63"/>
        <v>Northeast</v>
      </c>
      <c r="L1053" s="49" t="str">
        <f>INDEX('State '!$A$1:$C$62,MATCH($I1053,'State '!$B:$B,0),3)</f>
        <v>Northeast</v>
      </c>
      <c r="M1053" s="49" t="str">
        <f>INDEX('State '!$A$1:$C$62,MATCH($J1053,'State '!$B:$B,0),3)</f>
        <v>Northeast</v>
      </c>
      <c r="N1053" s="49"/>
      <c r="O1053" s="78">
        <v>531</v>
      </c>
      <c r="P1053" s="78">
        <v>12.2</v>
      </c>
      <c r="Q1053" s="52">
        <v>580</v>
      </c>
      <c r="R1053" s="53" t="s">
        <v>417</v>
      </c>
      <c r="S1053" s="49" t="s">
        <v>92</v>
      </c>
      <c r="T1053" s="49" t="s">
        <v>93</v>
      </c>
      <c r="U1053" s="49" t="s">
        <v>3313</v>
      </c>
      <c r="V1053" s="49" t="s">
        <v>107</v>
      </c>
      <c r="W1053" s="46" t="s">
        <v>3314</v>
      </c>
      <c r="X1053" s="46"/>
      <c r="Y1053" s="79"/>
    </row>
    <row r="1054" spans="1:25" ht="12.75" customHeight="1" x14ac:dyDescent="0.2">
      <c r="A1054" s="89">
        <v>44344</v>
      </c>
      <c r="B1054" s="86" t="s">
        <v>3315</v>
      </c>
      <c r="C1054" s="86" t="s">
        <v>3316</v>
      </c>
      <c r="D1054" s="86" t="s">
        <v>89</v>
      </c>
      <c r="E1054" s="86" t="s">
        <v>90</v>
      </c>
      <c r="F1054" s="90">
        <v>44561</v>
      </c>
      <c r="G1054" s="91">
        <v>2021</v>
      </c>
      <c r="H1054" s="89" t="s">
        <v>443</v>
      </c>
      <c r="I1054" s="49" t="str">
        <f t="shared" si="60"/>
        <v>WY</v>
      </c>
      <c r="J1054" s="49" t="str">
        <f t="shared" si="61"/>
        <v>WY</v>
      </c>
      <c r="K1054" s="50" t="s">
        <v>831</v>
      </c>
      <c r="L1054" s="49" t="s">
        <v>831</v>
      </c>
      <c r="M1054" s="49" t="s">
        <v>831</v>
      </c>
      <c r="N1054" s="49"/>
      <c r="O1054" s="78">
        <v>4.8</v>
      </c>
      <c r="P1054" s="99">
        <v>0.17</v>
      </c>
      <c r="Q1054" s="93">
        <v>130</v>
      </c>
      <c r="R1054" s="91"/>
      <c r="S1054" s="89" t="s">
        <v>92</v>
      </c>
      <c r="T1054" s="89" t="s">
        <v>93</v>
      </c>
      <c r="U1054" s="89" t="s">
        <v>3317</v>
      </c>
      <c r="V1054" s="49" t="s">
        <v>107</v>
      </c>
      <c r="W1054" s="46" t="s">
        <v>3318</v>
      </c>
      <c r="X1054" s="46"/>
      <c r="Y1054" s="58"/>
    </row>
    <row r="1055" spans="1:25" s="44" customFormat="1" ht="12.75" customHeight="1" x14ac:dyDescent="0.2">
      <c r="A1055" s="45">
        <v>44519</v>
      </c>
      <c r="B1055" s="46" t="s">
        <v>3319</v>
      </c>
      <c r="C1055" s="46" t="s">
        <v>791</v>
      </c>
      <c r="D1055" s="46" t="s">
        <v>89</v>
      </c>
      <c r="E1055" s="46" t="s">
        <v>90</v>
      </c>
      <c r="F1055" s="47">
        <v>44512</v>
      </c>
      <c r="G1055" s="48">
        <v>2022</v>
      </c>
      <c r="H1055" s="49" t="s">
        <v>170</v>
      </c>
      <c r="I1055" s="49" t="str">
        <f t="shared" si="60"/>
        <v>LA</v>
      </c>
      <c r="J1055" s="49" t="str">
        <f t="shared" si="61"/>
        <v>LA</v>
      </c>
      <c r="K1055" s="50" t="str">
        <f t="shared" ref="K1055:K1066" si="64">IF($L1055=$M1055,L1055,CONCATENATE($L1055,", ",IF(ISBLANK(N1055),"",CONCATENATE(N1055,", ")),$M1055))</f>
        <v>South Central</v>
      </c>
      <c r="L1055" s="49" t="str">
        <f>INDEX('State '!$A$1:$C$62,MATCH($I1055,'State '!$B:$B,0),3)</f>
        <v>South Central</v>
      </c>
      <c r="M1055" s="49" t="str">
        <f>INDEX('State '!$A$1:$C$62,MATCH($J1055,'State '!$B:$B,0),3)</f>
        <v>South Central</v>
      </c>
      <c r="N1055" s="49"/>
      <c r="O1055" s="78">
        <v>200</v>
      </c>
      <c r="P1055" s="78"/>
      <c r="Q1055" s="52">
        <v>420</v>
      </c>
      <c r="R1055" s="53"/>
      <c r="S1055" s="49" t="s">
        <v>92</v>
      </c>
      <c r="T1055" s="49" t="s">
        <v>93</v>
      </c>
      <c r="U1055" s="49" t="s">
        <v>3320</v>
      </c>
      <c r="V1055" s="49" t="s">
        <v>107</v>
      </c>
      <c r="W1055" s="46" t="s">
        <v>3321</v>
      </c>
      <c r="X1055" s="46"/>
      <c r="Y1055" s="58"/>
    </row>
    <row r="1056" spans="1:25" s="44" customFormat="1" ht="12.75" customHeight="1" x14ac:dyDescent="0.2">
      <c r="A1056" s="45">
        <v>44729</v>
      </c>
      <c r="B1056" s="86" t="s">
        <v>3322</v>
      </c>
      <c r="C1056" s="86" t="s">
        <v>1064</v>
      </c>
      <c r="D1056" s="86" t="s">
        <v>89</v>
      </c>
      <c r="E1056" s="86" t="s">
        <v>90</v>
      </c>
      <c r="F1056" s="90">
        <v>44573</v>
      </c>
      <c r="G1056" s="94">
        <v>2022</v>
      </c>
      <c r="H1056" s="89" t="s">
        <v>416</v>
      </c>
      <c r="I1056" s="49" t="str">
        <f t="shared" si="60"/>
        <v>MS</v>
      </c>
      <c r="J1056" s="49" t="str">
        <f t="shared" si="61"/>
        <v>AL</v>
      </c>
      <c r="K1056" s="50" t="str">
        <f t="shared" si="64"/>
        <v>South Central</v>
      </c>
      <c r="L1056" s="49" t="str">
        <f>INDEX('State '!$A$1:$C$62,MATCH($I1056,'State '!$B:$B,0),3)</f>
        <v>South Central</v>
      </c>
      <c r="M1056" s="49" t="str">
        <f>INDEX('State '!$A$1:$C$62,MATCH($J1056,'State '!$B:$B,0),3)</f>
        <v>South Central</v>
      </c>
      <c r="N1056" s="49"/>
      <c r="O1056" s="78">
        <v>2.2000000000000002</v>
      </c>
      <c r="P1056" s="92"/>
      <c r="Q1056" s="52">
        <v>100</v>
      </c>
      <c r="R1056" s="91"/>
      <c r="S1056" s="89" t="s">
        <v>92</v>
      </c>
      <c r="T1056" s="89" t="s">
        <v>93</v>
      </c>
      <c r="U1056" s="89" t="s">
        <v>3323</v>
      </c>
      <c r="V1056" s="49" t="s">
        <v>95</v>
      </c>
      <c r="W1056" s="68" t="s">
        <v>3324</v>
      </c>
      <c r="X1056" s="68" t="s">
        <v>165</v>
      </c>
      <c r="Y1056" s="79"/>
    </row>
    <row r="1057" spans="1:25" ht="12.75" customHeight="1" x14ac:dyDescent="0.2">
      <c r="A1057" s="45">
        <v>44589</v>
      </c>
      <c r="B1057" s="46" t="s">
        <v>3325</v>
      </c>
      <c r="C1057" s="46" t="s">
        <v>2395</v>
      </c>
      <c r="D1057" s="46" t="s">
        <v>101</v>
      </c>
      <c r="E1057" s="46" t="s">
        <v>90</v>
      </c>
      <c r="F1057" s="47">
        <v>44587</v>
      </c>
      <c r="G1057" s="48">
        <v>2022</v>
      </c>
      <c r="H1057" s="49" t="s">
        <v>150</v>
      </c>
      <c r="I1057" s="49" t="str">
        <f t="shared" si="60"/>
        <v>ND</v>
      </c>
      <c r="J1057" s="49" t="str">
        <f t="shared" si="61"/>
        <v>ND</v>
      </c>
      <c r="K1057" s="50" t="str">
        <f t="shared" si="64"/>
        <v>Mountain</v>
      </c>
      <c r="L1057" s="49" t="str">
        <f>INDEX('State '!$A$1:$C$62,MATCH($I1057,'State '!$B:$B,0),3)</f>
        <v>Mountain</v>
      </c>
      <c r="M1057" s="49" t="str">
        <f>INDEX('State '!$A$1:$C$62,MATCH($J1057,'State '!$B:$B,0),3)</f>
        <v>Mountain</v>
      </c>
      <c r="N1057" s="49"/>
      <c r="O1057" s="78">
        <v>260.5</v>
      </c>
      <c r="P1057" s="98">
        <v>62</v>
      </c>
      <c r="Q1057" s="52">
        <v>245</v>
      </c>
      <c r="R1057" s="53">
        <v>20</v>
      </c>
      <c r="S1057" s="49" t="s">
        <v>92</v>
      </c>
      <c r="T1057" s="49" t="s">
        <v>93</v>
      </c>
      <c r="U1057" s="49" t="s">
        <v>3326</v>
      </c>
      <c r="V1057" s="49" t="s">
        <v>107</v>
      </c>
      <c r="W1057" s="46" t="s">
        <v>3327</v>
      </c>
      <c r="X1057" s="46" t="s">
        <v>97</v>
      </c>
      <c r="Y1057" s="54" t="s">
        <v>3328</v>
      </c>
    </row>
    <row r="1058" spans="1:25" ht="12.75" customHeight="1" x14ac:dyDescent="0.2">
      <c r="A1058" s="45">
        <v>44923</v>
      </c>
      <c r="B1058" s="86" t="s">
        <v>3329</v>
      </c>
      <c r="C1058" s="86" t="s">
        <v>1064</v>
      </c>
      <c r="D1058" s="86" t="s">
        <v>89</v>
      </c>
      <c r="E1058" s="86" t="s">
        <v>90</v>
      </c>
      <c r="F1058" s="90">
        <v>44592</v>
      </c>
      <c r="G1058" s="94">
        <v>2022</v>
      </c>
      <c r="H1058" s="89" t="s">
        <v>416</v>
      </c>
      <c r="I1058" s="49" t="str">
        <f t="shared" si="60"/>
        <v>MS</v>
      </c>
      <c r="J1058" s="49" t="str">
        <f t="shared" si="61"/>
        <v>AL</v>
      </c>
      <c r="K1058" s="50" t="str">
        <f t="shared" si="64"/>
        <v>South Central</v>
      </c>
      <c r="L1058" s="49" t="str">
        <f>INDEX('State '!$A$1:$C$62,MATCH($I1058,'State '!$B:$B,0),3)</f>
        <v>South Central</v>
      </c>
      <c r="M1058" s="49" t="str">
        <f>INDEX('State '!$A$1:$C$62,MATCH($J1058,'State '!$B:$B,0),3)</f>
        <v>South Central</v>
      </c>
      <c r="N1058" s="49"/>
      <c r="O1058" s="78">
        <v>0.32</v>
      </c>
      <c r="P1058" s="92"/>
      <c r="Q1058" s="93">
        <v>175</v>
      </c>
      <c r="R1058" s="91"/>
      <c r="S1058" s="89" t="s">
        <v>92</v>
      </c>
      <c r="T1058" s="89" t="s">
        <v>93</v>
      </c>
      <c r="U1058" s="89" t="s">
        <v>3330</v>
      </c>
      <c r="V1058" s="49" t="s">
        <v>95</v>
      </c>
      <c r="W1058" s="46" t="s">
        <v>3331</v>
      </c>
      <c r="X1058" s="46"/>
      <c r="Y1058" s="79"/>
    </row>
    <row r="1059" spans="1:25" ht="12.75" customHeight="1" x14ac:dyDescent="0.2">
      <c r="A1059" s="45">
        <v>44680</v>
      </c>
      <c r="B1059" s="55" t="s">
        <v>3332</v>
      </c>
      <c r="C1059" s="55" t="s">
        <v>1064</v>
      </c>
      <c r="D1059" s="55" t="s">
        <v>89</v>
      </c>
      <c r="E1059" s="59" t="s">
        <v>90</v>
      </c>
      <c r="F1059" s="60">
        <v>44617</v>
      </c>
      <c r="G1059" s="73">
        <v>2022</v>
      </c>
      <c r="H1059" s="49" t="s">
        <v>734</v>
      </c>
      <c r="I1059" s="49" t="str">
        <f t="shared" si="60"/>
        <v>FL</v>
      </c>
      <c r="J1059" s="49" t="str">
        <f t="shared" si="61"/>
        <v>FL</v>
      </c>
      <c r="K1059" s="50" t="str">
        <f t="shared" si="64"/>
        <v>Southeast</v>
      </c>
      <c r="L1059" s="49" t="str">
        <f>INDEX('State '!$A$1:$C$62,MATCH($I1059,'State '!$B:$B,0),3)</f>
        <v>Southeast</v>
      </c>
      <c r="M1059" s="49" t="str">
        <f>INDEX('State '!$A$1:$C$62,MATCH($J1059,'State '!$B:$B,0),3)</f>
        <v>Southeast</v>
      </c>
      <c r="N1059" s="49"/>
      <c r="O1059" s="78">
        <v>102.6</v>
      </c>
      <c r="P1059" s="100">
        <f>13.7+7</f>
        <v>20.7</v>
      </c>
      <c r="Q1059" s="62">
        <v>169</v>
      </c>
      <c r="R1059" s="63">
        <v>30</v>
      </c>
      <c r="S1059" s="64" t="s">
        <v>92</v>
      </c>
      <c r="T1059" s="50" t="s">
        <v>93</v>
      </c>
      <c r="U1059" s="57" t="s">
        <v>3333</v>
      </c>
      <c r="V1059" s="49" t="s">
        <v>107</v>
      </c>
      <c r="W1059" s="46" t="s">
        <v>3334</v>
      </c>
      <c r="X1059" s="46" t="s">
        <v>165</v>
      </c>
      <c r="Y1059" s="79"/>
    </row>
    <row r="1060" spans="1:25" ht="12.75" customHeight="1" x14ac:dyDescent="0.2">
      <c r="A1060" s="45">
        <v>44638</v>
      </c>
      <c r="B1060" s="55" t="s">
        <v>3335</v>
      </c>
      <c r="C1060" s="55" t="s">
        <v>488</v>
      </c>
      <c r="D1060" s="55" t="s">
        <v>89</v>
      </c>
      <c r="E1060" s="59" t="s">
        <v>90</v>
      </c>
      <c r="F1060" s="60">
        <v>44630</v>
      </c>
      <c r="G1060" s="73">
        <v>2022</v>
      </c>
      <c r="H1060" s="49" t="s">
        <v>713</v>
      </c>
      <c r="I1060" s="49" t="str">
        <f t="shared" si="60"/>
        <v>NY</v>
      </c>
      <c r="J1060" s="49" t="str">
        <f t="shared" si="61"/>
        <v>NY</v>
      </c>
      <c r="K1060" s="50" t="str">
        <f t="shared" si="64"/>
        <v>Northeast</v>
      </c>
      <c r="L1060" s="49" t="str">
        <f>INDEX('State '!$A$1:$C$62,MATCH($I1060,'State '!$B:$B,0),3)</f>
        <v>Northeast</v>
      </c>
      <c r="M1060" s="49" t="str">
        <f>INDEX('State '!$A$1:$C$62,MATCH($J1060,'State '!$B:$B,0),3)</f>
        <v>Northeast</v>
      </c>
      <c r="N1060" s="49"/>
      <c r="O1060" s="78">
        <v>13</v>
      </c>
      <c r="P1060" s="78"/>
      <c r="Q1060" s="62">
        <v>18</v>
      </c>
      <c r="R1060" s="63"/>
      <c r="S1060" s="64" t="s">
        <v>92</v>
      </c>
      <c r="T1060" s="50" t="s">
        <v>93</v>
      </c>
      <c r="U1060" s="57" t="s">
        <v>3336</v>
      </c>
      <c r="V1060" s="49" t="s">
        <v>107</v>
      </c>
      <c r="W1060" s="46" t="s">
        <v>3337</v>
      </c>
      <c r="X1060" s="46" t="s">
        <v>3056</v>
      </c>
      <c r="Y1060" s="79"/>
    </row>
    <row r="1061" spans="1:25" ht="12.75" customHeight="1" x14ac:dyDescent="0.2">
      <c r="A1061" s="45">
        <v>44923</v>
      </c>
      <c r="B1061" s="46" t="s">
        <v>3338</v>
      </c>
      <c r="C1061" s="55" t="s">
        <v>3339</v>
      </c>
      <c r="D1061" s="46" t="s">
        <v>89</v>
      </c>
      <c r="E1061" s="46" t="s">
        <v>90</v>
      </c>
      <c r="F1061" s="47">
        <v>44634</v>
      </c>
      <c r="G1061" s="48">
        <v>2022</v>
      </c>
      <c r="H1061" s="49" t="s">
        <v>143</v>
      </c>
      <c r="I1061" s="49" t="str">
        <f t="shared" si="60"/>
        <v>OH</v>
      </c>
      <c r="J1061" s="49" t="str">
        <f t="shared" si="61"/>
        <v>OH</v>
      </c>
      <c r="K1061" s="50" t="str">
        <f t="shared" si="64"/>
        <v>Northeast</v>
      </c>
      <c r="L1061" s="49" t="str">
        <f>INDEX('State '!$A$1:$C$62,MATCH($I1061,'State '!$B:$B,0),3)</f>
        <v>Northeast</v>
      </c>
      <c r="M1061" s="49" t="str">
        <f>INDEX('State '!$A$1:$C$62,MATCH($J1061,'State '!$B:$B,0),3)</f>
        <v>Northeast</v>
      </c>
      <c r="N1061" s="49"/>
      <c r="O1061" s="78"/>
      <c r="P1061" s="78">
        <v>12</v>
      </c>
      <c r="Q1061" s="52">
        <v>1.032</v>
      </c>
      <c r="R1061" s="53">
        <v>20</v>
      </c>
      <c r="S1061" s="49" t="s">
        <v>105</v>
      </c>
      <c r="T1061" s="49" t="s">
        <v>723</v>
      </c>
      <c r="U1061" s="49"/>
      <c r="V1061" s="49" t="s">
        <v>107</v>
      </c>
      <c r="W1061" s="46" t="s">
        <v>3340</v>
      </c>
      <c r="X1061" s="46" t="s">
        <v>165</v>
      </c>
      <c r="Y1061" s="54" t="s">
        <v>3341</v>
      </c>
    </row>
    <row r="1062" spans="1:25" ht="12.75" customHeight="1" x14ac:dyDescent="0.2">
      <c r="A1062" s="45">
        <v>44754</v>
      </c>
      <c r="B1062" s="46" t="s">
        <v>3342</v>
      </c>
      <c r="C1062" s="46" t="s">
        <v>3343</v>
      </c>
      <c r="D1062" s="46" t="s">
        <v>89</v>
      </c>
      <c r="E1062" s="46" t="s">
        <v>90</v>
      </c>
      <c r="F1062" s="47">
        <v>44754</v>
      </c>
      <c r="G1062" s="53">
        <v>2022</v>
      </c>
      <c r="H1062" s="49" t="s">
        <v>1061</v>
      </c>
      <c r="I1062" s="49" t="str">
        <f t="shared" si="60"/>
        <v>AL</v>
      </c>
      <c r="J1062" s="49" t="str">
        <f t="shared" si="61"/>
        <v>FL</v>
      </c>
      <c r="K1062" s="50" t="str">
        <f t="shared" si="64"/>
        <v>South Central, Southeast</v>
      </c>
      <c r="L1062" s="49" t="str">
        <f>INDEX('State '!$A$1:$C$62,MATCH($I1062,'State '!$B:$B,0),3)</f>
        <v>South Central</v>
      </c>
      <c r="M1062" s="49" t="str">
        <f>INDEX('State '!$A$1:$C$62,MATCH($J1062,'State '!$B:$B,0),3)</f>
        <v>Southeast</v>
      </c>
      <c r="N1062" s="49"/>
      <c r="O1062" s="78">
        <v>154.6</v>
      </c>
      <c r="P1062" s="56">
        <v>4</v>
      </c>
      <c r="Q1062" s="52">
        <v>78</v>
      </c>
      <c r="R1062" s="53">
        <v>36</v>
      </c>
      <c r="S1062" s="49" t="s">
        <v>92</v>
      </c>
      <c r="T1062" s="49" t="s">
        <v>93</v>
      </c>
      <c r="U1062" s="49" t="s">
        <v>3344</v>
      </c>
      <c r="V1062" s="49" t="s">
        <v>95</v>
      </c>
      <c r="W1062" s="46" t="s">
        <v>3345</v>
      </c>
      <c r="X1062" s="46" t="s">
        <v>165</v>
      </c>
      <c r="Y1062" s="58"/>
    </row>
    <row r="1063" spans="1:25" ht="12.75" customHeight="1" x14ac:dyDescent="0.2">
      <c r="A1063" s="45">
        <v>44923</v>
      </c>
      <c r="B1063" s="46" t="s">
        <v>3346</v>
      </c>
      <c r="C1063" s="46" t="s">
        <v>791</v>
      </c>
      <c r="D1063" s="46" t="s">
        <v>161</v>
      </c>
      <c r="E1063" s="46" t="s">
        <v>90</v>
      </c>
      <c r="F1063" s="47">
        <v>44755</v>
      </c>
      <c r="G1063" s="48">
        <v>2022</v>
      </c>
      <c r="H1063" s="49" t="s">
        <v>803</v>
      </c>
      <c r="I1063" s="49" t="str">
        <f t="shared" si="60"/>
        <v>MI</v>
      </c>
      <c r="J1063" s="49" t="str">
        <f t="shared" si="61"/>
        <v>MI</v>
      </c>
      <c r="K1063" s="50" t="str">
        <f t="shared" si="64"/>
        <v>Midwest</v>
      </c>
      <c r="L1063" s="49" t="str">
        <f>INDEX('State '!$A$1:$C$62,MATCH($I1063,'State '!$B:$B,0),3)</f>
        <v>Midwest</v>
      </c>
      <c r="M1063" s="49" t="str">
        <f>INDEX('State '!$A$1:$C$62,MATCH($J1063,'State '!$B:$B,0),3)</f>
        <v>Midwest</v>
      </c>
      <c r="N1063" s="49"/>
      <c r="O1063" s="78"/>
      <c r="P1063" s="70"/>
      <c r="Q1063" s="52"/>
      <c r="R1063" s="53"/>
      <c r="S1063" s="49" t="s">
        <v>92</v>
      </c>
      <c r="T1063" s="49" t="s">
        <v>93</v>
      </c>
      <c r="U1063" s="49"/>
      <c r="V1063" s="49" t="s">
        <v>107</v>
      </c>
      <c r="W1063" s="46" t="s">
        <v>3347</v>
      </c>
      <c r="X1063" s="46" t="s">
        <v>165</v>
      </c>
      <c r="Y1063" s="81"/>
    </row>
    <row r="1064" spans="1:25" ht="12.75" customHeight="1" x14ac:dyDescent="0.2">
      <c r="A1064" s="45">
        <v>44923</v>
      </c>
      <c r="B1064" s="46" t="s">
        <v>3348</v>
      </c>
      <c r="C1064" s="46" t="s">
        <v>2697</v>
      </c>
      <c r="D1064" s="46" t="s">
        <v>161</v>
      </c>
      <c r="E1064" s="59" t="s">
        <v>90</v>
      </c>
      <c r="F1064" s="47">
        <v>44773</v>
      </c>
      <c r="G1064" s="48">
        <v>2022</v>
      </c>
      <c r="H1064" s="49" t="s">
        <v>349</v>
      </c>
      <c r="I1064" s="49" t="str">
        <f t="shared" si="60"/>
        <v>AL</v>
      </c>
      <c r="J1064" s="49" t="str">
        <f t="shared" si="61"/>
        <v>AL</v>
      </c>
      <c r="K1064" s="50" t="str">
        <f t="shared" si="64"/>
        <v>South Central</v>
      </c>
      <c r="L1064" s="49" t="str">
        <f>INDEX('State '!$A$1:$C$62,MATCH($I1064,'State '!$B:$B,0),3)</f>
        <v>South Central</v>
      </c>
      <c r="M1064" s="49" t="str">
        <f>INDEX('State '!$A$1:$C$62,MATCH($J1064,'State '!$B:$B,0),3)</f>
        <v>South Central</v>
      </c>
      <c r="N1064" s="49"/>
      <c r="O1064" s="78"/>
      <c r="P1064" s="56">
        <v>50</v>
      </c>
      <c r="Q1064" s="52"/>
      <c r="R1064" s="53">
        <v>16</v>
      </c>
      <c r="S1064" s="49" t="s">
        <v>105</v>
      </c>
      <c r="T1064" s="49" t="s">
        <v>3349</v>
      </c>
      <c r="U1064" s="49"/>
      <c r="V1064" s="49" t="s">
        <v>107</v>
      </c>
      <c r="W1064" s="46" t="s">
        <v>3350</v>
      </c>
      <c r="X1064" s="46" t="s">
        <v>165</v>
      </c>
      <c r="Y1064" s="79"/>
    </row>
    <row r="1065" spans="1:25" ht="12.75" customHeight="1" x14ac:dyDescent="0.2">
      <c r="A1065" s="45">
        <v>44860</v>
      </c>
      <c r="B1065" s="46" t="s">
        <v>3351</v>
      </c>
      <c r="C1065" s="46" t="s">
        <v>277</v>
      </c>
      <c r="D1065" s="46" t="s">
        <v>89</v>
      </c>
      <c r="E1065" s="59" t="s">
        <v>90</v>
      </c>
      <c r="F1065" s="47">
        <v>44825</v>
      </c>
      <c r="G1065" s="48">
        <v>2022</v>
      </c>
      <c r="H1065" s="49" t="s">
        <v>2755</v>
      </c>
      <c r="I1065" s="49" t="str">
        <f t="shared" si="60"/>
        <v>KY</v>
      </c>
      <c r="J1065" s="49" t="str">
        <f t="shared" si="61"/>
        <v>LA</v>
      </c>
      <c r="K1065" s="50" t="str">
        <f t="shared" si="64"/>
        <v>Midwest, South Central</v>
      </c>
      <c r="L1065" s="49" t="str">
        <f>INDEX('State '!$A$1:$C$62,MATCH($I1065,'State '!$B:$B,0),3)</f>
        <v>Midwest</v>
      </c>
      <c r="M1065" s="49" t="str">
        <f>INDEX('State '!$A$1:$C$62,MATCH($J1065,'State '!$B:$B,0),3)</f>
        <v>South Central</v>
      </c>
      <c r="N1065" s="49"/>
      <c r="O1065" s="78">
        <v>472</v>
      </c>
      <c r="P1065" s="78"/>
      <c r="Q1065" s="52">
        <v>493</v>
      </c>
      <c r="R1065" s="53"/>
      <c r="S1065" s="49" t="s">
        <v>92</v>
      </c>
      <c r="T1065" s="49" t="s">
        <v>93</v>
      </c>
      <c r="U1065" s="49" t="s">
        <v>3352</v>
      </c>
      <c r="V1065" s="49" t="s">
        <v>95</v>
      </c>
      <c r="W1065" s="46" t="s">
        <v>3353</v>
      </c>
      <c r="X1065" s="46"/>
      <c r="Y1065" s="79"/>
    </row>
    <row r="1066" spans="1:25" ht="12.75" customHeight="1" x14ac:dyDescent="0.2">
      <c r="A1066" s="101">
        <v>44923</v>
      </c>
      <c r="B1066" s="86" t="s">
        <v>3354</v>
      </c>
      <c r="C1066" s="86" t="s">
        <v>3355</v>
      </c>
      <c r="D1066" s="86" t="s">
        <v>89</v>
      </c>
      <c r="E1066" s="86" t="s">
        <v>90</v>
      </c>
      <c r="F1066" s="90">
        <v>44834</v>
      </c>
      <c r="G1066" s="91">
        <v>2022</v>
      </c>
      <c r="H1066" s="89" t="s">
        <v>893</v>
      </c>
      <c r="I1066" s="49" t="str">
        <f t="shared" ref="I1066:I1097" si="65">LEFT($H1066,2)</f>
        <v>SC</v>
      </c>
      <c r="J1066" s="49" t="str">
        <f t="shared" ref="J1066:J1097" si="66">RIGHT($H1066,2)</f>
        <v>SC</v>
      </c>
      <c r="K1066" s="50" t="str">
        <f t="shared" si="64"/>
        <v>Southeast</v>
      </c>
      <c r="L1066" s="49" t="str">
        <f>INDEX('State '!$A$1:$C$62,MATCH($I1066,'State '!$B:$B,0),3)</f>
        <v>Southeast</v>
      </c>
      <c r="M1066" s="49" t="str">
        <f>INDEX('State '!$A$1:$C$62,MATCH($J1066,'State '!$B:$B,0),3)</f>
        <v>Southeast</v>
      </c>
      <c r="N1066" s="49"/>
      <c r="O1066" s="78">
        <v>5.5</v>
      </c>
      <c r="P1066" s="97"/>
      <c r="Q1066" s="93">
        <v>10</v>
      </c>
      <c r="R1066" s="91"/>
      <c r="S1066" s="89" t="s">
        <v>92</v>
      </c>
      <c r="T1066" s="89" t="s">
        <v>93</v>
      </c>
      <c r="U1066" s="89" t="s">
        <v>3356</v>
      </c>
      <c r="V1066" s="49" t="s">
        <v>107</v>
      </c>
      <c r="W1066" s="46" t="s">
        <v>3357</v>
      </c>
      <c r="X1066" s="46" t="s">
        <v>97</v>
      </c>
      <c r="Y1066" s="79"/>
    </row>
    <row r="1067" spans="1:25" ht="12.75" customHeight="1" x14ac:dyDescent="0.2">
      <c r="A1067" s="45">
        <v>44631</v>
      </c>
      <c r="B1067" s="46" t="s">
        <v>3358</v>
      </c>
      <c r="C1067" s="46" t="s">
        <v>465</v>
      </c>
      <c r="D1067" s="46" t="s">
        <v>125</v>
      </c>
      <c r="E1067" s="46" t="s">
        <v>90</v>
      </c>
      <c r="F1067" s="47">
        <v>44835</v>
      </c>
      <c r="G1067" s="53">
        <v>2022</v>
      </c>
      <c r="H1067" s="49" t="s">
        <v>1070</v>
      </c>
      <c r="I1067" s="49" t="str">
        <f t="shared" si="65"/>
        <v>IA</v>
      </c>
      <c r="J1067" s="49" t="str">
        <f t="shared" si="66"/>
        <v>IA</v>
      </c>
      <c r="K1067" s="49" t="s">
        <v>703</v>
      </c>
      <c r="L1067" s="49" t="str">
        <f>INDEX('State '!$A$1:$C$62,MATCH($I1067,'State '!$B:$B,0),3)</f>
        <v>Midwest</v>
      </c>
      <c r="M1067" s="49" t="str">
        <f>INDEX('State '!$A$1:$C$62,MATCH($J1067,'State '!$B:$B,0),3)</f>
        <v>Midwest</v>
      </c>
      <c r="N1067" s="49"/>
      <c r="O1067" s="78">
        <v>19.8</v>
      </c>
      <c r="P1067" s="98">
        <v>9.1999999999999993</v>
      </c>
      <c r="Q1067" s="52">
        <v>0</v>
      </c>
      <c r="R1067" s="53">
        <v>6</v>
      </c>
      <c r="S1067" s="49" t="s">
        <v>92</v>
      </c>
      <c r="T1067" s="49" t="s">
        <v>93</v>
      </c>
      <c r="U1067" s="49" t="s">
        <v>3359</v>
      </c>
      <c r="V1067" s="49" t="s">
        <v>107</v>
      </c>
      <c r="W1067" s="55" t="s">
        <v>3360</v>
      </c>
      <c r="X1067" s="55"/>
      <c r="Y1067" s="102" t="s">
        <v>525</v>
      </c>
    </row>
    <row r="1068" spans="1:25" ht="12.75" customHeight="1" x14ac:dyDescent="0.2">
      <c r="A1068" s="45">
        <v>44923</v>
      </c>
      <c r="B1068" s="46" t="s">
        <v>3361</v>
      </c>
      <c r="C1068" s="46" t="s">
        <v>3088</v>
      </c>
      <c r="D1068" s="46" t="s">
        <v>161</v>
      </c>
      <c r="E1068" s="46" t="s">
        <v>90</v>
      </c>
      <c r="F1068" s="47">
        <v>44836</v>
      </c>
      <c r="G1068" s="48">
        <v>2022</v>
      </c>
      <c r="H1068" s="49" t="s">
        <v>803</v>
      </c>
      <c r="I1068" s="49" t="str">
        <f t="shared" si="65"/>
        <v>MI</v>
      </c>
      <c r="J1068" s="49" t="str">
        <f t="shared" si="66"/>
        <v>MI</v>
      </c>
      <c r="K1068" s="50" t="str">
        <f>IF($L1068=$M1068,L1068,CONCATENATE($L1068,", ",IF(ISBLANK(N1068),"",CONCATENATE(N1068,", ")),$M1068))</f>
        <v>Midwest</v>
      </c>
      <c r="L1068" s="49" t="str">
        <f>INDEX('State '!$A$1:$C$62,MATCH($I1068,'State '!$B:$B,0),3)</f>
        <v>Midwest</v>
      </c>
      <c r="M1068" s="49" t="str">
        <f>INDEX('State '!$A$1:$C$62,MATCH($J1068,'State '!$B:$B,0),3)</f>
        <v>Midwest</v>
      </c>
      <c r="N1068" s="49"/>
      <c r="O1068" s="78">
        <v>1.6</v>
      </c>
      <c r="P1068" s="103">
        <v>0.01</v>
      </c>
      <c r="Q1068" s="104">
        <v>1.6</v>
      </c>
      <c r="R1068" s="53">
        <v>2</v>
      </c>
      <c r="S1068" s="49" t="s">
        <v>92</v>
      </c>
      <c r="T1068" s="49" t="s">
        <v>93</v>
      </c>
      <c r="U1068" s="49" t="s">
        <v>3362</v>
      </c>
      <c r="V1068" s="49" t="s">
        <v>107</v>
      </c>
      <c r="W1068" s="46" t="s">
        <v>3363</v>
      </c>
      <c r="X1068" s="46" t="s">
        <v>3364</v>
      </c>
      <c r="Y1068" s="79"/>
    </row>
    <row r="1069" spans="1:25" ht="12.75" customHeight="1" x14ac:dyDescent="0.2">
      <c r="A1069" s="101">
        <v>44923</v>
      </c>
      <c r="B1069" s="86" t="s">
        <v>3365</v>
      </c>
      <c r="C1069" s="86" t="s">
        <v>124</v>
      </c>
      <c r="D1069" s="86" t="s">
        <v>125</v>
      </c>
      <c r="E1069" s="86" t="s">
        <v>90</v>
      </c>
      <c r="F1069" s="90">
        <v>44860</v>
      </c>
      <c r="G1069" s="91">
        <v>2022</v>
      </c>
      <c r="H1069" s="89" t="s">
        <v>424</v>
      </c>
      <c r="I1069" s="49" t="str">
        <f t="shared" si="65"/>
        <v>WV</v>
      </c>
      <c r="J1069" s="49" t="str">
        <f t="shared" si="66"/>
        <v>WV</v>
      </c>
      <c r="K1069" s="50" t="s">
        <v>1772</v>
      </c>
      <c r="L1069" s="49" t="s">
        <v>1772</v>
      </c>
      <c r="M1069" s="49" t="s">
        <v>1772</v>
      </c>
      <c r="N1069" s="49"/>
      <c r="O1069" s="78">
        <v>77</v>
      </c>
      <c r="P1069" s="78"/>
      <c r="Q1069" s="93"/>
      <c r="R1069" s="91" t="s">
        <v>1137</v>
      </c>
      <c r="S1069" s="64" t="s">
        <v>105</v>
      </c>
      <c r="T1069" s="50" t="s">
        <v>93</v>
      </c>
      <c r="U1069" s="89" t="s">
        <v>3366</v>
      </c>
      <c r="V1069" s="49" t="s">
        <v>107</v>
      </c>
      <c r="W1069" s="46" t="s">
        <v>3367</v>
      </c>
      <c r="X1069" s="46"/>
      <c r="Y1069" s="54"/>
    </row>
    <row r="1070" spans="1:25" ht="12.75" customHeight="1" x14ac:dyDescent="0.2">
      <c r="A1070" s="45">
        <v>45288</v>
      </c>
      <c r="B1070" s="55" t="s">
        <v>3368</v>
      </c>
      <c r="C1070" s="55" t="s">
        <v>3247</v>
      </c>
      <c r="D1070" s="55" t="s">
        <v>125</v>
      </c>
      <c r="E1070" s="55" t="s">
        <v>90</v>
      </c>
      <c r="F1070" s="47">
        <v>44866</v>
      </c>
      <c r="G1070" s="48">
        <v>2022</v>
      </c>
      <c r="H1070" s="49" t="s">
        <v>249</v>
      </c>
      <c r="I1070" s="49" t="str">
        <f t="shared" si="65"/>
        <v>IL</v>
      </c>
      <c r="J1070" s="49" t="str">
        <f t="shared" si="66"/>
        <v>IL</v>
      </c>
      <c r="K1070" s="50" t="s">
        <v>703</v>
      </c>
      <c r="L1070" s="50" t="s">
        <v>703</v>
      </c>
      <c r="M1070" s="50" t="s">
        <v>703</v>
      </c>
      <c r="N1070" s="50"/>
      <c r="O1070" s="78">
        <v>400</v>
      </c>
      <c r="P1070" s="78"/>
      <c r="Q1070" s="52">
        <v>125</v>
      </c>
      <c r="R1070" s="53"/>
      <c r="S1070" s="49" t="s">
        <v>105</v>
      </c>
      <c r="T1070" s="50"/>
      <c r="U1070" s="50"/>
      <c r="V1070" s="50" t="s">
        <v>107</v>
      </c>
      <c r="W1070" s="55" t="s">
        <v>3369</v>
      </c>
      <c r="X1070" s="55" t="s">
        <v>165</v>
      </c>
      <c r="Y1070" s="54" t="s">
        <v>3370</v>
      </c>
    </row>
    <row r="1071" spans="1:25" ht="12.75" customHeight="1" x14ac:dyDescent="0.2">
      <c r="A1071" s="45">
        <v>44890</v>
      </c>
      <c r="B1071" s="46" t="s">
        <v>3371</v>
      </c>
      <c r="C1071" s="46" t="s">
        <v>791</v>
      </c>
      <c r="D1071" s="46" t="s">
        <v>89</v>
      </c>
      <c r="E1071" s="59" t="s">
        <v>90</v>
      </c>
      <c r="F1071" s="47">
        <v>44866</v>
      </c>
      <c r="G1071" s="48">
        <v>2022</v>
      </c>
      <c r="H1071" s="49" t="s">
        <v>344</v>
      </c>
      <c r="I1071" s="49" t="str">
        <f t="shared" si="65"/>
        <v>IL</v>
      </c>
      <c r="J1071" s="49" t="str">
        <f t="shared" si="66"/>
        <v>WI</v>
      </c>
      <c r="K1071" s="50" t="s">
        <v>703</v>
      </c>
      <c r="L1071" s="49" t="s">
        <v>703</v>
      </c>
      <c r="M1071" s="49" t="s">
        <v>703</v>
      </c>
      <c r="N1071" s="49"/>
      <c r="O1071" s="78">
        <v>5.5</v>
      </c>
      <c r="P1071" s="78"/>
      <c r="Q1071" s="62">
        <v>50.7</v>
      </c>
      <c r="R1071" s="53"/>
      <c r="S1071" s="49" t="s">
        <v>92</v>
      </c>
      <c r="T1071" s="49" t="s">
        <v>93</v>
      </c>
      <c r="U1071" s="49" t="s">
        <v>3372</v>
      </c>
      <c r="V1071" s="49" t="s">
        <v>95</v>
      </c>
      <c r="W1071" s="46" t="s">
        <v>3373</v>
      </c>
      <c r="X1071" s="46" t="s">
        <v>97</v>
      </c>
      <c r="Y1071" s="79"/>
    </row>
    <row r="1072" spans="1:25" ht="12.75" customHeight="1" x14ac:dyDescent="0.2">
      <c r="A1072" s="45">
        <v>44929</v>
      </c>
      <c r="B1072" s="46" t="s">
        <v>3374</v>
      </c>
      <c r="C1072" s="46" t="s">
        <v>3375</v>
      </c>
      <c r="D1072" s="46" t="s">
        <v>125</v>
      </c>
      <c r="E1072" s="46" t="s">
        <v>90</v>
      </c>
      <c r="F1072" s="47">
        <v>44882</v>
      </c>
      <c r="G1072" s="56">
        <v>2022</v>
      </c>
      <c r="H1072" s="49" t="s">
        <v>143</v>
      </c>
      <c r="I1072" s="49" t="str">
        <f t="shared" si="65"/>
        <v>OH</v>
      </c>
      <c r="J1072" s="49" t="str">
        <f t="shared" si="66"/>
        <v>OH</v>
      </c>
      <c r="K1072" s="50" t="str">
        <f>IF($L1072=$M1072,L1072,CONCATENATE($L1072,", ",IF(ISBLANK(N1072),"",CONCATENATE(N1072,", ")),$M1072))</f>
        <v>Northeast</v>
      </c>
      <c r="L1072" s="49" t="str">
        <f>INDEX('State '!$A$1:$C$62,MATCH($I1072,'State '!$B:$B,0),3)</f>
        <v>Northeast</v>
      </c>
      <c r="M1072" s="49" t="str">
        <f>INDEX('State '!$A$1:$C$62,MATCH($J1072,'State '!$B:$B,0),3)</f>
        <v>Northeast</v>
      </c>
      <c r="N1072" s="49"/>
      <c r="O1072" s="78">
        <v>2.15</v>
      </c>
      <c r="P1072" s="70">
        <v>1.2878799999999999E-2</v>
      </c>
      <c r="Q1072" s="52">
        <v>0</v>
      </c>
      <c r="R1072" s="53" t="s">
        <v>3376</v>
      </c>
      <c r="S1072" s="49" t="s">
        <v>92</v>
      </c>
      <c r="T1072" s="49" t="s">
        <v>93</v>
      </c>
      <c r="U1072" s="49" t="s">
        <v>3377</v>
      </c>
      <c r="V1072" s="49" t="s">
        <v>107</v>
      </c>
      <c r="W1072" s="46" t="s">
        <v>3378</v>
      </c>
      <c r="X1072" s="46"/>
      <c r="Y1072" s="79"/>
    </row>
    <row r="1073" spans="1:25" ht="12.75" customHeight="1" x14ac:dyDescent="0.2">
      <c r="A1073" s="45">
        <v>44923</v>
      </c>
      <c r="B1073" s="55" t="s">
        <v>3379</v>
      </c>
      <c r="C1073" s="69" t="s">
        <v>124</v>
      </c>
      <c r="D1073" s="69" t="s">
        <v>125</v>
      </c>
      <c r="E1073" s="69" t="s">
        <v>90</v>
      </c>
      <c r="F1073" s="47">
        <v>44894</v>
      </c>
      <c r="G1073" s="48">
        <v>2022</v>
      </c>
      <c r="H1073" s="49" t="s">
        <v>424</v>
      </c>
      <c r="I1073" s="49" t="str">
        <f t="shared" si="65"/>
        <v>WV</v>
      </c>
      <c r="J1073" s="49" t="str">
        <f t="shared" si="66"/>
        <v>WV</v>
      </c>
      <c r="K1073" s="50" t="s">
        <v>1772</v>
      </c>
      <c r="L1073" s="49" t="str">
        <f>INDEX('State '!$A$1:$C$62,MATCH($I1073,'State '!$B:$B,0),3)</f>
        <v>Northeast</v>
      </c>
      <c r="M1073" s="49" t="str">
        <f>INDEX('State '!$A$1:$C$62,MATCH($J1073,'State '!$B:$B,0),3)</f>
        <v>Northeast</v>
      </c>
      <c r="N1073" s="70"/>
      <c r="O1073" s="78">
        <v>30.5</v>
      </c>
      <c r="P1073" s="98">
        <v>1.47</v>
      </c>
      <c r="Q1073" s="52">
        <v>0</v>
      </c>
      <c r="R1073" s="53" t="s">
        <v>651</v>
      </c>
      <c r="S1073" s="49" t="s">
        <v>92</v>
      </c>
      <c r="T1073" s="49" t="s">
        <v>93</v>
      </c>
      <c r="U1073" s="49" t="s">
        <v>3380</v>
      </c>
      <c r="V1073" s="49" t="s">
        <v>107</v>
      </c>
      <c r="W1073" s="46" t="s">
        <v>3381</v>
      </c>
      <c r="X1073" s="55"/>
      <c r="Y1073" s="54"/>
    </row>
    <row r="1074" spans="1:25" ht="12.75" customHeight="1" x14ac:dyDescent="0.2">
      <c r="A1074" s="45">
        <v>44923</v>
      </c>
      <c r="B1074" s="46" t="s">
        <v>3382</v>
      </c>
      <c r="C1074" s="46" t="s">
        <v>465</v>
      </c>
      <c r="D1074" s="46" t="s">
        <v>89</v>
      </c>
      <c r="E1074" s="46" t="s">
        <v>90</v>
      </c>
      <c r="F1074" s="47">
        <v>44908</v>
      </c>
      <c r="G1074" s="53">
        <v>2022</v>
      </c>
      <c r="H1074" s="49" t="s">
        <v>809</v>
      </c>
      <c r="I1074" s="49" t="str">
        <f t="shared" si="65"/>
        <v>MN</v>
      </c>
      <c r="J1074" s="49" t="str">
        <f t="shared" si="66"/>
        <v>MN</v>
      </c>
      <c r="K1074" s="50" t="str">
        <f t="shared" ref="K1074:K1094" si="67">IF($L1074=$M1074,L1074,CONCATENATE($L1074,", ",IF(ISBLANK(N1074),"",CONCATENATE(N1074,", ")),$M1074))</f>
        <v>Midwest</v>
      </c>
      <c r="L1074" s="49" t="str">
        <f>INDEX('State '!$A$1:$C$62,MATCH($I1074,'State '!$B:$B,0),3)</f>
        <v>Midwest</v>
      </c>
      <c r="M1074" s="49" t="str">
        <f>INDEX('State '!$A$1:$C$62,MATCH($J1074,'State '!$B:$B,0),3)</f>
        <v>Midwest</v>
      </c>
      <c r="N1074" s="49"/>
      <c r="O1074" s="78">
        <v>57.4</v>
      </c>
      <c r="P1074" s="98">
        <f>8.3+13.3</f>
        <v>21.6</v>
      </c>
      <c r="Q1074" s="52">
        <v>45.7</v>
      </c>
      <c r="R1074" s="53" t="s">
        <v>1709</v>
      </c>
      <c r="S1074" s="49" t="s">
        <v>92</v>
      </c>
      <c r="T1074" s="49" t="s">
        <v>93</v>
      </c>
      <c r="U1074" s="49" t="s">
        <v>3383</v>
      </c>
      <c r="V1074" s="49" t="s">
        <v>107</v>
      </c>
      <c r="W1074" s="46" t="s">
        <v>3384</v>
      </c>
      <c r="X1074" s="46"/>
      <c r="Y1074" s="54" t="s">
        <v>3385</v>
      </c>
    </row>
    <row r="1075" spans="1:25" ht="12.75" customHeight="1" x14ac:dyDescent="0.2">
      <c r="A1075" s="45">
        <v>44922</v>
      </c>
      <c r="B1075" s="46" t="s">
        <v>3386</v>
      </c>
      <c r="C1075" s="55" t="s">
        <v>2829</v>
      </c>
      <c r="D1075" s="55" t="s">
        <v>101</v>
      </c>
      <c r="E1075" s="46" t="s">
        <v>90</v>
      </c>
      <c r="F1075" s="47">
        <v>44909</v>
      </c>
      <c r="G1075" s="48">
        <v>2022</v>
      </c>
      <c r="H1075" s="49" t="s">
        <v>170</v>
      </c>
      <c r="I1075" s="49" t="str">
        <f t="shared" si="65"/>
        <v>LA</v>
      </c>
      <c r="J1075" s="49" t="str">
        <f t="shared" si="66"/>
        <v>LA</v>
      </c>
      <c r="K1075" s="50" t="str">
        <f t="shared" si="67"/>
        <v>South Central</v>
      </c>
      <c r="L1075" s="49" t="str">
        <f>INDEX('State '!$A$1:$C$62,MATCH($I1075,'State '!$B:$B,0),3)</f>
        <v>South Central</v>
      </c>
      <c r="M1075" s="49" t="str">
        <f>INDEX('State '!$A$1:$C$62,MATCH($J1075,'State '!$B:$B,0),3)</f>
        <v>South Central</v>
      </c>
      <c r="N1075" s="49"/>
      <c r="O1075" s="78">
        <v>540</v>
      </c>
      <c r="P1075" s="56">
        <v>134</v>
      </c>
      <c r="Q1075" s="52">
        <v>1650</v>
      </c>
      <c r="R1075" s="53"/>
      <c r="S1075" s="49" t="s">
        <v>92</v>
      </c>
      <c r="T1075" s="49" t="s">
        <v>93</v>
      </c>
      <c r="U1075" s="49" t="s">
        <v>3387</v>
      </c>
      <c r="V1075" s="49" t="s">
        <v>107</v>
      </c>
      <c r="W1075" s="46" t="s">
        <v>3388</v>
      </c>
      <c r="X1075" s="46" t="s">
        <v>108</v>
      </c>
      <c r="Y1075" s="58" t="s">
        <v>3389</v>
      </c>
    </row>
    <row r="1076" spans="1:25" ht="12.75" customHeight="1" x14ac:dyDescent="0.2">
      <c r="A1076" s="45">
        <v>45114</v>
      </c>
      <c r="B1076" s="46" t="s">
        <v>3390</v>
      </c>
      <c r="C1076" s="46" t="s">
        <v>3391</v>
      </c>
      <c r="D1076" s="46" t="s">
        <v>866</v>
      </c>
      <c r="E1076" s="46" t="s">
        <v>90</v>
      </c>
      <c r="F1076" s="47">
        <v>44911</v>
      </c>
      <c r="G1076" s="48">
        <v>2022</v>
      </c>
      <c r="H1076" s="49" t="s">
        <v>331</v>
      </c>
      <c r="I1076" s="49" t="str">
        <f t="shared" si="65"/>
        <v>PA</v>
      </c>
      <c r="J1076" s="49" t="str">
        <f t="shared" si="66"/>
        <v>PA</v>
      </c>
      <c r="K1076" s="50" t="str">
        <f t="shared" si="67"/>
        <v>Northeast</v>
      </c>
      <c r="L1076" s="49" t="str">
        <f>INDEX('State '!$A$1:$C$62,MATCH($I1076,'State '!$B:$B,0),3)</f>
        <v>Northeast</v>
      </c>
      <c r="M1076" s="49" t="str">
        <f>INDEX('State '!$A$1:$C$62,MATCH($J1076,'State '!$B:$B,0),3)</f>
        <v>Northeast</v>
      </c>
      <c r="N1076" s="49"/>
      <c r="O1076" s="78">
        <v>143</v>
      </c>
      <c r="P1076" s="78">
        <v>4.75</v>
      </c>
      <c r="Q1076" s="52">
        <v>850</v>
      </c>
      <c r="R1076" s="53" t="s">
        <v>3392</v>
      </c>
      <c r="S1076" s="49" t="s">
        <v>92</v>
      </c>
      <c r="T1076" s="49" t="s">
        <v>93</v>
      </c>
      <c r="U1076" s="49" t="s">
        <v>3393</v>
      </c>
      <c r="V1076" s="49" t="s">
        <v>107</v>
      </c>
      <c r="W1076" s="46" t="s">
        <v>3394</v>
      </c>
      <c r="X1076" s="46" t="s">
        <v>3395</v>
      </c>
      <c r="Y1076" s="54" t="s">
        <v>3396</v>
      </c>
    </row>
    <row r="1077" spans="1:25" ht="12.75" customHeight="1" x14ac:dyDescent="0.2">
      <c r="A1077" s="45">
        <v>44923</v>
      </c>
      <c r="B1077" s="46" t="s">
        <v>3397</v>
      </c>
      <c r="C1077" s="46" t="s">
        <v>3088</v>
      </c>
      <c r="D1077" s="46" t="s">
        <v>161</v>
      </c>
      <c r="E1077" s="46" t="s">
        <v>90</v>
      </c>
      <c r="F1077" s="47">
        <v>44911</v>
      </c>
      <c r="G1077" s="48">
        <v>2022</v>
      </c>
      <c r="H1077" s="49" t="s">
        <v>143</v>
      </c>
      <c r="I1077" s="49" t="str">
        <f t="shared" si="65"/>
        <v>OH</v>
      </c>
      <c r="J1077" s="49" t="str">
        <f t="shared" si="66"/>
        <v>OH</v>
      </c>
      <c r="K1077" s="50" t="str">
        <f t="shared" si="67"/>
        <v>Northeast</v>
      </c>
      <c r="L1077" s="49" t="str">
        <f>INDEX('State '!$A$1:$C$62,MATCH($I1077,'State '!$B:$B,0),3)</f>
        <v>Northeast</v>
      </c>
      <c r="M1077" s="49" t="str">
        <f>INDEX('State '!$A$1:$C$62,MATCH($J1077,'State '!$B:$B,0),3)</f>
        <v>Northeast</v>
      </c>
      <c r="N1077" s="49"/>
      <c r="O1077" s="78">
        <v>0.78</v>
      </c>
      <c r="P1077" s="103">
        <v>0.02</v>
      </c>
      <c r="Q1077" s="52">
        <v>108</v>
      </c>
      <c r="R1077" s="53">
        <v>6</v>
      </c>
      <c r="S1077" s="49" t="s">
        <v>92</v>
      </c>
      <c r="T1077" s="49" t="s">
        <v>93</v>
      </c>
      <c r="U1077" s="49" t="s">
        <v>3398</v>
      </c>
      <c r="V1077" s="49" t="s">
        <v>107</v>
      </c>
      <c r="W1077" s="46" t="s">
        <v>3399</v>
      </c>
      <c r="X1077" s="46"/>
      <c r="Y1077" s="79"/>
    </row>
    <row r="1078" spans="1:25" ht="12.75" customHeight="1" x14ac:dyDescent="0.2">
      <c r="A1078" s="45">
        <v>45296</v>
      </c>
      <c r="B1078" s="46" t="s">
        <v>3400</v>
      </c>
      <c r="C1078" s="55" t="s">
        <v>3247</v>
      </c>
      <c r="D1078" s="55" t="s">
        <v>125</v>
      </c>
      <c r="E1078" s="46" t="s">
        <v>90</v>
      </c>
      <c r="F1078" s="47">
        <v>44785</v>
      </c>
      <c r="G1078" s="48">
        <v>2023</v>
      </c>
      <c r="H1078" s="49" t="s">
        <v>2069</v>
      </c>
      <c r="I1078" s="49" t="str">
        <f t="shared" si="65"/>
        <v>MD</v>
      </c>
      <c r="J1078" s="49" t="str">
        <f t="shared" si="66"/>
        <v>MD</v>
      </c>
      <c r="K1078" s="50" t="str">
        <f t="shared" si="67"/>
        <v>Northeast</v>
      </c>
      <c r="L1078" s="49" t="str">
        <f>INDEX('State '!$A$1:$C$62,MATCH($I1078,'State '!$B:$B,0),3)</f>
        <v>Northeast</v>
      </c>
      <c r="M1078" s="49" t="str">
        <f>INDEX('State '!$A$1:$C$62,MATCH($J1078,'State '!$B:$B,0),3)</f>
        <v>Northeast</v>
      </c>
      <c r="N1078" s="49"/>
      <c r="O1078" s="51"/>
      <c r="P1078" s="105">
        <v>14.2</v>
      </c>
      <c r="Q1078" s="52">
        <v>0</v>
      </c>
      <c r="R1078" s="53" t="s">
        <v>3401</v>
      </c>
      <c r="S1078" s="49" t="s">
        <v>92</v>
      </c>
      <c r="T1078" s="49" t="s">
        <v>93</v>
      </c>
      <c r="U1078" s="49" t="s">
        <v>3402</v>
      </c>
      <c r="V1078" s="49" t="s">
        <v>107</v>
      </c>
      <c r="W1078" s="46" t="s">
        <v>3403</v>
      </c>
      <c r="X1078" s="46"/>
      <c r="Y1078" s="58"/>
    </row>
    <row r="1079" spans="1:25" ht="12.75" customHeight="1" x14ac:dyDescent="0.2">
      <c r="A1079" s="45">
        <v>45576</v>
      </c>
      <c r="B1079" s="46" t="s">
        <v>3404</v>
      </c>
      <c r="C1079" s="46" t="s">
        <v>3405</v>
      </c>
      <c r="D1079" s="46" t="s">
        <v>89</v>
      </c>
      <c r="E1079" s="46" t="s">
        <v>90</v>
      </c>
      <c r="F1079" s="47">
        <v>44885</v>
      </c>
      <c r="G1079" s="53">
        <v>2023</v>
      </c>
      <c r="H1079" s="49" t="s">
        <v>91</v>
      </c>
      <c r="I1079" s="49" t="str">
        <f t="shared" si="65"/>
        <v>AL</v>
      </c>
      <c r="J1079" s="49" t="str">
        <f t="shared" si="66"/>
        <v>GA</v>
      </c>
      <c r="K1079" s="50" t="str">
        <f t="shared" si="67"/>
        <v>South Central, Southeast</v>
      </c>
      <c r="L1079" s="49" t="str">
        <f>INDEX('State '!$A$1:$C$62,MATCH($I1079,'State '!$B:$B,0),3)</f>
        <v>South Central</v>
      </c>
      <c r="M1079" s="49" t="str">
        <f>INDEX('State '!$A$1:$C$62,MATCH($J1079,'State '!$B:$B,0),3)</f>
        <v>Southeast</v>
      </c>
      <c r="N1079" s="49"/>
      <c r="O1079" s="51">
        <v>14.3</v>
      </c>
      <c r="P1079" s="56">
        <v>3</v>
      </c>
      <c r="Q1079" s="52">
        <v>25.5</v>
      </c>
      <c r="R1079" s="53">
        <v>36</v>
      </c>
      <c r="S1079" s="49" t="s">
        <v>92</v>
      </c>
      <c r="T1079" s="49" t="s">
        <v>93</v>
      </c>
      <c r="U1079" s="49" t="s">
        <v>3406</v>
      </c>
      <c r="V1079" s="49" t="s">
        <v>95</v>
      </c>
      <c r="W1079" s="46" t="s">
        <v>3407</v>
      </c>
      <c r="X1079" s="46"/>
      <c r="Y1079" s="81"/>
    </row>
    <row r="1080" spans="1:25" ht="12.75" customHeight="1" x14ac:dyDescent="0.2">
      <c r="A1080" s="45">
        <v>44923</v>
      </c>
      <c r="B1080" s="46" t="s">
        <v>3408</v>
      </c>
      <c r="C1080" s="46" t="s">
        <v>3405</v>
      </c>
      <c r="D1080" s="46" t="s">
        <v>89</v>
      </c>
      <c r="E1080" s="46" t="s">
        <v>90</v>
      </c>
      <c r="F1080" s="47">
        <v>44896</v>
      </c>
      <c r="G1080" s="48">
        <v>2023</v>
      </c>
      <c r="H1080" s="49" t="s">
        <v>349</v>
      </c>
      <c r="I1080" s="49" t="str">
        <f t="shared" si="65"/>
        <v>AL</v>
      </c>
      <c r="J1080" s="49" t="str">
        <f t="shared" si="66"/>
        <v>AL</v>
      </c>
      <c r="K1080" s="50" t="str">
        <f t="shared" si="67"/>
        <v>South Central</v>
      </c>
      <c r="L1080" s="49" t="str">
        <f>INDEX('State '!$A$1:$C$62,MATCH($I1080,'State '!$B:$B,0),3)</f>
        <v>South Central</v>
      </c>
      <c r="M1080" s="49" t="str">
        <f>INDEX('State '!$A$1:$C$62,MATCH($J1080,'State '!$B:$B,0),3)</f>
        <v>South Central</v>
      </c>
      <c r="N1080" s="49"/>
      <c r="O1080" s="78">
        <v>15.1</v>
      </c>
      <c r="P1080" s="78">
        <v>2.2000000000000002</v>
      </c>
      <c r="Q1080" s="52">
        <v>25</v>
      </c>
      <c r="R1080" s="53">
        <v>8</v>
      </c>
      <c r="S1080" s="49" t="s">
        <v>92</v>
      </c>
      <c r="T1080" s="49" t="s">
        <v>93</v>
      </c>
      <c r="U1080" s="49" t="s">
        <v>3409</v>
      </c>
      <c r="V1080" s="49" t="s">
        <v>107</v>
      </c>
      <c r="W1080" s="46" t="s">
        <v>3410</v>
      </c>
      <c r="X1080" s="46" t="s">
        <v>97</v>
      </c>
      <c r="Y1080" s="79"/>
    </row>
    <row r="1081" spans="1:25" ht="12.75" customHeight="1" x14ac:dyDescent="0.2">
      <c r="A1081" s="45">
        <v>45098</v>
      </c>
      <c r="B1081" s="86" t="s">
        <v>3411</v>
      </c>
      <c r="C1081" s="86" t="s">
        <v>428</v>
      </c>
      <c r="D1081" s="86" t="s">
        <v>89</v>
      </c>
      <c r="E1081" s="86" t="s">
        <v>90</v>
      </c>
      <c r="F1081" s="90">
        <v>44896</v>
      </c>
      <c r="G1081" s="91">
        <v>2023</v>
      </c>
      <c r="H1081" s="89" t="s">
        <v>121</v>
      </c>
      <c r="I1081" s="49" t="str">
        <f t="shared" si="65"/>
        <v>TX</v>
      </c>
      <c r="J1081" s="49" t="str">
        <f t="shared" si="66"/>
        <v>TX</v>
      </c>
      <c r="K1081" s="50" t="str">
        <f t="shared" si="67"/>
        <v>South Central</v>
      </c>
      <c r="L1081" s="49" t="str">
        <f>INDEX('State '!$A$1:$C$62,MATCH($I1081,'State '!$B:$B,0),3)</f>
        <v>South Central</v>
      </c>
      <c r="M1081" s="49" t="str">
        <f>INDEX('State '!$A$1:$C$62,MATCH($J1081,'State '!$B:$B,0),3)</f>
        <v>South Central</v>
      </c>
      <c r="N1081" s="49"/>
      <c r="O1081" s="51"/>
      <c r="P1081" s="78">
        <v>0</v>
      </c>
      <c r="Q1081" s="93">
        <v>60</v>
      </c>
      <c r="R1081" s="91"/>
      <c r="S1081" s="89" t="s">
        <v>105</v>
      </c>
      <c r="T1081" s="89" t="s">
        <v>122</v>
      </c>
      <c r="U1081" s="89"/>
      <c r="V1081" s="49" t="s">
        <v>107</v>
      </c>
      <c r="W1081" s="46" t="s">
        <v>3412</v>
      </c>
      <c r="X1081" s="46"/>
      <c r="Y1081" s="71" t="s">
        <v>3413</v>
      </c>
    </row>
    <row r="1082" spans="1:25" ht="12.75" customHeight="1" x14ac:dyDescent="0.2">
      <c r="A1082" s="45">
        <v>44923</v>
      </c>
      <c r="B1082" s="55" t="s">
        <v>3414</v>
      </c>
      <c r="C1082" s="55" t="s">
        <v>3247</v>
      </c>
      <c r="D1082" s="55" t="s">
        <v>89</v>
      </c>
      <c r="E1082" s="59" t="s">
        <v>90</v>
      </c>
      <c r="F1082" s="60">
        <v>44937</v>
      </c>
      <c r="G1082" s="61">
        <v>2023</v>
      </c>
      <c r="H1082" s="49" t="s">
        <v>3415</v>
      </c>
      <c r="I1082" s="49" t="str">
        <f t="shared" si="65"/>
        <v>MI</v>
      </c>
      <c r="J1082" s="49" t="str">
        <f t="shared" si="66"/>
        <v>LA</v>
      </c>
      <c r="K1082" s="50" t="str">
        <f t="shared" si="67"/>
        <v>Midwest, South Central</v>
      </c>
      <c r="L1082" s="49" t="str">
        <f>INDEX('State '!$A$1:$C$62,MATCH($I1082,'State '!$B:$B,0),3)</f>
        <v>Midwest</v>
      </c>
      <c r="M1082" s="49" t="str">
        <f>INDEX('State '!$A$1:$C$62,MATCH($J1082,'State '!$B:$B,0),3)</f>
        <v>South Central</v>
      </c>
      <c r="N1082" s="49"/>
      <c r="O1082" s="78">
        <v>81.099999999999994</v>
      </c>
      <c r="P1082" s="78"/>
      <c r="Q1082" s="62">
        <v>165</v>
      </c>
      <c r="R1082" s="63"/>
      <c r="S1082" s="64" t="s">
        <v>92</v>
      </c>
      <c r="T1082" s="50" t="s">
        <v>93</v>
      </c>
      <c r="U1082" s="57" t="s">
        <v>3416</v>
      </c>
      <c r="V1082" s="49" t="s">
        <v>95</v>
      </c>
      <c r="W1082" s="46" t="s">
        <v>3417</v>
      </c>
      <c r="X1082" s="46" t="s">
        <v>108</v>
      </c>
      <c r="Y1082" s="58"/>
    </row>
    <row r="1083" spans="1:25" s="84" customFormat="1" ht="12.75" customHeight="1" x14ac:dyDescent="0.2">
      <c r="A1083" s="45">
        <v>45572</v>
      </c>
      <c r="B1083" s="46" t="s">
        <v>3418</v>
      </c>
      <c r="C1083" s="55" t="s">
        <v>3419</v>
      </c>
      <c r="D1083" s="46" t="s">
        <v>866</v>
      </c>
      <c r="E1083" s="46" t="s">
        <v>90</v>
      </c>
      <c r="F1083" s="47">
        <v>44972</v>
      </c>
      <c r="G1083" s="48">
        <v>2023</v>
      </c>
      <c r="H1083" s="49" t="s">
        <v>803</v>
      </c>
      <c r="I1083" s="49" t="str">
        <f t="shared" si="65"/>
        <v>MI</v>
      </c>
      <c r="J1083" s="49" t="str">
        <f t="shared" si="66"/>
        <v>MI</v>
      </c>
      <c r="K1083" s="50" t="str">
        <f t="shared" si="67"/>
        <v>Midwest</v>
      </c>
      <c r="L1083" s="49" t="str">
        <f>INDEX('State '!$A$1:$C$62,MATCH($I1083,'State '!$B:$B,0),3)</f>
        <v>Midwest</v>
      </c>
      <c r="M1083" s="49" t="str">
        <f>INDEX('State '!$A$1:$C$62,MATCH($J1083,'State '!$B:$B,0),3)</f>
        <v>Midwest</v>
      </c>
      <c r="N1083" s="49"/>
      <c r="O1083" s="51">
        <v>28</v>
      </c>
      <c r="P1083" s="98"/>
      <c r="Q1083" s="52"/>
      <c r="R1083" s="53"/>
      <c r="S1083" s="49" t="s">
        <v>105</v>
      </c>
      <c r="T1083" s="49" t="s">
        <v>3420</v>
      </c>
      <c r="U1083" s="49" t="s">
        <v>3421</v>
      </c>
      <c r="V1083" s="49" t="s">
        <v>107</v>
      </c>
      <c r="W1083" s="46" t="s">
        <v>3422</v>
      </c>
      <c r="X1083" s="46"/>
      <c r="Y1083" s="58"/>
    </row>
    <row r="1084" spans="1:25" ht="12.75" customHeight="1" x14ac:dyDescent="0.2">
      <c r="A1084" s="45">
        <v>45113</v>
      </c>
      <c r="B1084" s="46" t="s">
        <v>3423</v>
      </c>
      <c r="C1084" s="46" t="s">
        <v>240</v>
      </c>
      <c r="D1084" s="46" t="s">
        <v>89</v>
      </c>
      <c r="E1084" s="46" t="s">
        <v>90</v>
      </c>
      <c r="F1084" s="47">
        <v>45047</v>
      </c>
      <c r="G1084" s="48">
        <v>2023</v>
      </c>
      <c r="H1084" s="49" t="s">
        <v>121</v>
      </c>
      <c r="I1084" s="49" t="str">
        <f t="shared" si="65"/>
        <v>TX</v>
      </c>
      <c r="J1084" s="49" t="str">
        <f t="shared" si="66"/>
        <v>TX</v>
      </c>
      <c r="K1084" s="50" t="str">
        <f t="shared" si="67"/>
        <v>South Central</v>
      </c>
      <c r="L1084" s="49" t="str">
        <f>INDEX('State '!$A$1:$C$62,MATCH($I1084,'State '!$B:$B,0),3)</f>
        <v>South Central</v>
      </c>
      <c r="M1084" s="49" t="str">
        <f>INDEX('State '!$A$1:$C$62,MATCH($J1084,'State '!$B:$B,0),3)</f>
        <v>South Central</v>
      </c>
      <c r="N1084" s="49"/>
      <c r="O1084" s="78">
        <v>23.2</v>
      </c>
      <c r="P1084" s="78"/>
      <c r="Q1084" s="52">
        <v>69</v>
      </c>
      <c r="R1084" s="53"/>
      <c r="S1084" s="49" t="s">
        <v>92</v>
      </c>
      <c r="T1084" s="49" t="s">
        <v>93</v>
      </c>
      <c r="U1084" s="49" t="s">
        <v>3424</v>
      </c>
      <c r="V1084" s="49" t="s">
        <v>107</v>
      </c>
      <c r="W1084" s="46" t="s">
        <v>3425</v>
      </c>
      <c r="X1084" s="46"/>
      <c r="Y1084" s="79"/>
    </row>
    <row r="1085" spans="1:25" ht="12.75" customHeight="1" x14ac:dyDescent="0.2">
      <c r="A1085" s="45">
        <v>45113</v>
      </c>
      <c r="B1085" s="46" t="s">
        <v>3426</v>
      </c>
      <c r="C1085" s="46" t="s">
        <v>3247</v>
      </c>
      <c r="D1085" s="46" t="s">
        <v>89</v>
      </c>
      <c r="E1085" s="46" t="s">
        <v>90</v>
      </c>
      <c r="F1085" s="47">
        <v>45071</v>
      </c>
      <c r="G1085" s="48">
        <v>2023</v>
      </c>
      <c r="H1085" s="49" t="s">
        <v>1408</v>
      </c>
      <c r="I1085" s="49" t="str">
        <f t="shared" si="65"/>
        <v>AZ</v>
      </c>
      <c r="J1085" s="49" t="str">
        <f t="shared" si="66"/>
        <v>MX</v>
      </c>
      <c r="K1085" s="50" t="str">
        <f t="shared" si="67"/>
        <v>Mountain, Pacific, Mexico</v>
      </c>
      <c r="L1085" s="49" t="str">
        <f>INDEX('State '!$A$1:$C$62,MATCH($I1085,'State '!$B:$B,0),3)</f>
        <v>Mountain</v>
      </c>
      <c r="M1085" s="49" t="str">
        <f>INDEX('State '!$A$1:$C$62,MATCH($J1085,'State '!$B:$B,0),3)</f>
        <v>Mexico</v>
      </c>
      <c r="N1085" s="49" t="s">
        <v>1409</v>
      </c>
      <c r="O1085" s="78">
        <v>127.2</v>
      </c>
      <c r="P1085" s="78"/>
      <c r="Q1085" s="52">
        <v>495</v>
      </c>
      <c r="R1085" s="53"/>
      <c r="S1085" s="49" t="s">
        <v>92</v>
      </c>
      <c r="T1085" s="49" t="s">
        <v>93</v>
      </c>
      <c r="U1085" s="49" t="s">
        <v>3427</v>
      </c>
      <c r="V1085" s="49" t="s">
        <v>95</v>
      </c>
      <c r="W1085" s="46" t="s">
        <v>3428</v>
      </c>
      <c r="X1085" s="46" t="s">
        <v>108</v>
      </c>
      <c r="Y1085" s="54" t="s">
        <v>3429</v>
      </c>
    </row>
    <row r="1086" spans="1:25" s="84" customFormat="1" ht="12.75" customHeight="1" x14ac:dyDescent="0.2">
      <c r="A1086" s="45">
        <v>45078</v>
      </c>
      <c r="B1086" s="86" t="s">
        <v>2359</v>
      </c>
      <c r="C1086" s="86" t="s">
        <v>2122</v>
      </c>
      <c r="D1086" s="86" t="s">
        <v>89</v>
      </c>
      <c r="E1086" s="86" t="s">
        <v>90</v>
      </c>
      <c r="F1086" s="47">
        <v>45077</v>
      </c>
      <c r="G1086" s="91">
        <v>2023</v>
      </c>
      <c r="H1086" s="89" t="s">
        <v>170</v>
      </c>
      <c r="I1086" s="49" t="str">
        <f t="shared" si="65"/>
        <v>LA</v>
      </c>
      <c r="J1086" s="49" t="str">
        <f t="shared" si="66"/>
        <v>LA</v>
      </c>
      <c r="K1086" s="50" t="str">
        <f t="shared" si="67"/>
        <v>South Central</v>
      </c>
      <c r="L1086" s="49" t="str">
        <f>INDEX('State '!$A$1:$C$62,MATCH($I1086,'State '!$B:$B,0),3)</f>
        <v>South Central</v>
      </c>
      <c r="M1086" s="49" t="str">
        <f>INDEX('State '!$A$1:$C$62,MATCH($J1086,'State '!$B:$B,0),3)</f>
        <v>South Central</v>
      </c>
      <c r="N1086" s="49"/>
      <c r="O1086" s="78">
        <v>3800</v>
      </c>
      <c r="P1086" s="78">
        <v>275</v>
      </c>
      <c r="Q1086" s="93">
        <v>400</v>
      </c>
      <c r="R1086" s="91"/>
      <c r="S1086" s="89" t="s">
        <v>105</v>
      </c>
      <c r="T1086" s="89"/>
      <c r="U1086" s="89"/>
      <c r="V1086" s="49" t="s">
        <v>107</v>
      </c>
      <c r="W1086" s="46" t="s">
        <v>3430</v>
      </c>
      <c r="X1086" s="46" t="s">
        <v>3431</v>
      </c>
      <c r="Y1086" s="58" t="s">
        <v>3432</v>
      </c>
    </row>
    <row r="1087" spans="1:25" ht="12.75" customHeight="1" x14ac:dyDescent="0.2">
      <c r="A1087" s="45">
        <v>45288</v>
      </c>
      <c r="B1087" s="46" t="s">
        <v>3433</v>
      </c>
      <c r="C1087" s="46" t="s">
        <v>124</v>
      </c>
      <c r="D1087" s="46" t="s">
        <v>125</v>
      </c>
      <c r="E1087" s="46" t="s">
        <v>90</v>
      </c>
      <c r="F1087" s="47">
        <v>45146</v>
      </c>
      <c r="G1087" s="48">
        <v>2023</v>
      </c>
      <c r="H1087" s="49" t="s">
        <v>331</v>
      </c>
      <c r="I1087" s="49" t="str">
        <f t="shared" si="65"/>
        <v>PA</v>
      </c>
      <c r="J1087" s="49" t="str">
        <f t="shared" si="66"/>
        <v>PA</v>
      </c>
      <c r="K1087" s="50" t="str">
        <f t="shared" si="67"/>
        <v>Northeast</v>
      </c>
      <c r="L1087" s="49" t="str">
        <f>INDEX('State '!$A$1:$C$62,MATCH($I1087,'State '!$B:$B,0),3)</f>
        <v>Northeast</v>
      </c>
      <c r="M1087" s="49" t="str">
        <f>INDEX('State '!$A$1:$C$62,MATCH($J1087,'State '!$B:$B,0),3)</f>
        <v>Northeast</v>
      </c>
      <c r="N1087" s="49"/>
      <c r="O1087" s="78">
        <v>15</v>
      </c>
      <c r="P1087" s="98">
        <v>0.5</v>
      </c>
      <c r="Q1087" s="52">
        <v>0</v>
      </c>
      <c r="R1087" s="53">
        <v>24</v>
      </c>
      <c r="S1087" s="49" t="s">
        <v>92</v>
      </c>
      <c r="T1087" s="49" t="s">
        <v>93</v>
      </c>
      <c r="U1087" s="49" t="s">
        <v>3434</v>
      </c>
      <c r="V1087" s="49" t="s">
        <v>107</v>
      </c>
      <c r="W1087" s="46" t="s">
        <v>3435</v>
      </c>
      <c r="X1087" s="46"/>
      <c r="Y1087" s="54"/>
    </row>
    <row r="1088" spans="1:25" ht="12.75" customHeight="1" x14ac:dyDescent="0.2">
      <c r="A1088" s="45">
        <v>45296</v>
      </c>
      <c r="B1088" s="86" t="s">
        <v>3436</v>
      </c>
      <c r="C1088" s="55" t="s">
        <v>3437</v>
      </c>
      <c r="D1088" s="55" t="s">
        <v>89</v>
      </c>
      <c r="E1088" s="86" t="s">
        <v>90</v>
      </c>
      <c r="F1088" s="60">
        <v>45163</v>
      </c>
      <c r="G1088" s="61">
        <v>2023</v>
      </c>
      <c r="H1088" s="49" t="s">
        <v>170</v>
      </c>
      <c r="I1088" s="49" t="str">
        <f t="shared" si="65"/>
        <v>LA</v>
      </c>
      <c r="J1088" s="49" t="str">
        <f t="shared" si="66"/>
        <v>LA</v>
      </c>
      <c r="K1088" s="50" t="str">
        <f t="shared" si="67"/>
        <v>South Central</v>
      </c>
      <c r="L1088" s="49" t="str">
        <f>INDEX('State '!$A$1:$C$62,MATCH($I1088,'State '!$B:$B,0),3)</f>
        <v>South Central</v>
      </c>
      <c r="M1088" s="49" t="str">
        <f>INDEX('State '!$A$1:$C$62,MATCH($J1088,'State '!$B:$B,0),3)</f>
        <v>South Central</v>
      </c>
      <c r="N1088" s="49"/>
      <c r="O1088" s="78">
        <v>30.6</v>
      </c>
      <c r="P1088" s="100">
        <v>0.2</v>
      </c>
      <c r="Q1088" s="62"/>
      <c r="R1088" s="63"/>
      <c r="S1088" s="64" t="s">
        <v>92</v>
      </c>
      <c r="T1088" s="89" t="s">
        <v>93</v>
      </c>
      <c r="U1088" s="89" t="s">
        <v>3438</v>
      </c>
      <c r="V1088" s="49" t="s">
        <v>107</v>
      </c>
      <c r="W1088" s="46" t="s">
        <v>3439</v>
      </c>
      <c r="X1088" s="46" t="s">
        <v>108</v>
      </c>
      <c r="Y1088" s="54"/>
    </row>
    <row r="1089" spans="1:25" ht="12.75" customHeight="1" x14ac:dyDescent="0.2">
      <c r="A1089" s="45">
        <v>45170</v>
      </c>
      <c r="B1089" s="46" t="s">
        <v>3440</v>
      </c>
      <c r="C1089" s="46" t="s">
        <v>393</v>
      </c>
      <c r="D1089" s="46" t="s">
        <v>89</v>
      </c>
      <c r="E1089" s="46" t="s">
        <v>90</v>
      </c>
      <c r="F1089" s="47">
        <v>45168</v>
      </c>
      <c r="G1089" s="53">
        <v>2023</v>
      </c>
      <c r="H1089" s="49" t="s">
        <v>170</v>
      </c>
      <c r="I1089" s="49" t="str">
        <f t="shared" si="65"/>
        <v>LA</v>
      </c>
      <c r="J1089" s="49" t="str">
        <f t="shared" si="66"/>
        <v>LA</v>
      </c>
      <c r="K1089" s="50" t="str">
        <f t="shared" si="67"/>
        <v>South Central</v>
      </c>
      <c r="L1089" s="49" t="str">
        <f>INDEX('State '!$A$1:$C$62,MATCH($I1089,'State '!$B:$B,0),3)</f>
        <v>South Central</v>
      </c>
      <c r="M1089" s="49" t="str">
        <f>INDEX('State '!$A$1:$C$62,MATCH($J1089,'State '!$B:$B,0),3)</f>
        <v>South Central</v>
      </c>
      <c r="N1089" s="49"/>
      <c r="O1089" s="51"/>
      <c r="P1089" s="78"/>
      <c r="Q1089" s="52">
        <v>300</v>
      </c>
      <c r="R1089" s="53"/>
      <c r="S1089" s="49" t="s">
        <v>105</v>
      </c>
      <c r="T1089" s="49"/>
      <c r="U1089" s="49"/>
      <c r="V1089" s="49" t="s">
        <v>107</v>
      </c>
      <c r="W1089" s="46" t="s">
        <v>3441</v>
      </c>
      <c r="X1089" s="46" t="s">
        <v>108</v>
      </c>
      <c r="Y1089" s="79"/>
    </row>
    <row r="1090" spans="1:25" ht="12.75" customHeight="1" x14ac:dyDescent="0.2">
      <c r="A1090" s="45">
        <v>45251</v>
      </c>
      <c r="B1090" s="46" t="s">
        <v>3442</v>
      </c>
      <c r="C1090" s="46" t="s">
        <v>3443</v>
      </c>
      <c r="D1090" s="46" t="s">
        <v>89</v>
      </c>
      <c r="E1090" s="46" t="s">
        <v>90</v>
      </c>
      <c r="F1090" s="47">
        <v>45199</v>
      </c>
      <c r="G1090" s="48">
        <v>2023</v>
      </c>
      <c r="H1090" s="49" t="s">
        <v>121</v>
      </c>
      <c r="I1090" s="49" t="str">
        <f t="shared" si="65"/>
        <v>TX</v>
      </c>
      <c r="J1090" s="49" t="str">
        <f t="shared" si="66"/>
        <v>TX</v>
      </c>
      <c r="K1090" s="50" t="str">
        <f t="shared" si="67"/>
        <v>South Central</v>
      </c>
      <c r="L1090" s="49" t="str">
        <f>INDEX('State '!$A$1:$C$62,MATCH($I1090,'State '!$B:$B,0),3)</f>
        <v>South Central</v>
      </c>
      <c r="M1090" s="49" t="str">
        <f>INDEX('State '!$A$1:$C$62,MATCH($J1090,'State '!$B:$B,0),3)</f>
        <v>South Central</v>
      </c>
      <c r="N1090" s="49"/>
      <c r="O1090" s="51"/>
      <c r="P1090" s="78"/>
      <c r="Q1090" s="52">
        <v>500</v>
      </c>
      <c r="R1090" s="53"/>
      <c r="S1090" s="49" t="s">
        <v>105</v>
      </c>
      <c r="T1090" s="49" t="s">
        <v>122</v>
      </c>
      <c r="U1090" s="49"/>
      <c r="V1090" s="49" t="s">
        <v>107</v>
      </c>
      <c r="W1090" s="46" t="s">
        <v>3444</v>
      </c>
      <c r="X1090" s="46"/>
      <c r="Y1090" s="79" t="s">
        <v>3445</v>
      </c>
    </row>
    <row r="1091" spans="1:25" s="84" customFormat="1" ht="12.75" customHeight="1" x14ac:dyDescent="0.2">
      <c r="A1091" s="45">
        <v>45002</v>
      </c>
      <c r="B1091" s="86" t="s">
        <v>3446</v>
      </c>
      <c r="C1091" s="86" t="s">
        <v>913</v>
      </c>
      <c r="D1091" s="55" t="s">
        <v>125</v>
      </c>
      <c r="E1091" s="86" t="s">
        <v>90</v>
      </c>
      <c r="F1091" s="90">
        <v>45205</v>
      </c>
      <c r="G1091" s="91">
        <v>2023</v>
      </c>
      <c r="H1091" s="89" t="s">
        <v>331</v>
      </c>
      <c r="I1091" s="49" t="str">
        <f t="shared" si="65"/>
        <v>PA</v>
      </c>
      <c r="J1091" s="49" t="str">
        <f t="shared" si="66"/>
        <v>PA</v>
      </c>
      <c r="K1091" s="50" t="str">
        <f t="shared" si="67"/>
        <v>Northeast</v>
      </c>
      <c r="L1091" s="49" t="str">
        <f>INDEX('State '!$A$1:$C$62,MATCH($I1091,'State '!$B:$B,0),3)</f>
        <v>Northeast</v>
      </c>
      <c r="M1091" s="49" t="str">
        <f>INDEX('State '!$A$1:$C$62,MATCH($J1091,'State '!$B:$B,0),3)</f>
        <v>Northeast</v>
      </c>
      <c r="N1091" s="49"/>
      <c r="O1091" s="78">
        <v>33.4</v>
      </c>
      <c r="P1091" s="97">
        <v>11.55</v>
      </c>
      <c r="Q1091" s="93">
        <v>15</v>
      </c>
      <c r="R1091" s="91">
        <v>20</v>
      </c>
      <c r="S1091" s="89" t="s">
        <v>92</v>
      </c>
      <c r="T1091" s="89" t="s">
        <v>93</v>
      </c>
      <c r="U1091" s="89" t="s">
        <v>3447</v>
      </c>
      <c r="V1091" s="49" t="s">
        <v>107</v>
      </c>
      <c r="W1091" s="46" t="s">
        <v>3448</v>
      </c>
      <c r="X1091" s="46"/>
      <c r="Y1091" s="58" t="s">
        <v>3449</v>
      </c>
    </row>
    <row r="1092" spans="1:25" ht="12.75" customHeight="1" x14ac:dyDescent="0.2">
      <c r="A1092" s="45">
        <v>45288</v>
      </c>
      <c r="B1092" s="55" t="s">
        <v>3450</v>
      </c>
      <c r="C1092" s="46" t="s">
        <v>465</v>
      </c>
      <c r="D1092" s="46" t="s">
        <v>125</v>
      </c>
      <c r="E1092" s="59" t="s">
        <v>90</v>
      </c>
      <c r="F1092" s="47">
        <v>45222</v>
      </c>
      <c r="G1092" s="48">
        <v>2023</v>
      </c>
      <c r="H1092" s="49" t="s">
        <v>1070</v>
      </c>
      <c r="I1092" s="49" t="str">
        <f t="shared" si="65"/>
        <v>IA</v>
      </c>
      <c r="J1092" s="49" t="str">
        <f t="shared" si="66"/>
        <v>IA</v>
      </c>
      <c r="K1092" s="50" t="str">
        <f t="shared" si="67"/>
        <v>Midwest</v>
      </c>
      <c r="L1092" s="49" t="str">
        <f>INDEX('State '!$A$1:$C$62,MATCH($I1092,'State '!$B:$B,0),3)</f>
        <v>Midwest</v>
      </c>
      <c r="M1092" s="49" t="str">
        <f>INDEX('State '!$A$1:$C$62,MATCH($J1092,'State '!$B:$B,0),3)</f>
        <v>Midwest</v>
      </c>
      <c r="N1092" s="49"/>
      <c r="O1092" s="78">
        <v>31.2</v>
      </c>
      <c r="P1092" s="98">
        <v>1.5</v>
      </c>
      <c r="Q1092" s="52">
        <v>0</v>
      </c>
      <c r="R1092" s="53"/>
      <c r="S1092" s="49" t="s">
        <v>92</v>
      </c>
      <c r="T1092" s="49" t="s">
        <v>93</v>
      </c>
      <c r="U1092" s="49" t="s">
        <v>3451</v>
      </c>
      <c r="V1092" s="49" t="s">
        <v>107</v>
      </c>
      <c r="W1092" s="46" t="s">
        <v>3452</v>
      </c>
      <c r="X1092" s="46"/>
      <c r="Y1092" s="58"/>
    </row>
    <row r="1093" spans="1:25" ht="12.75" customHeight="1" x14ac:dyDescent="0.2">
      <c r="A1093" s="45">
        <v>45288</v>
      </c>
      <c r="B1093" s="46" t="s">
        <v>3453</v>
      </c>
      <c r="C1093" s="46" t="s">
        <v>465</v>
      </c>
      <c r="D1093" s="46" t="s">
        <v>125</v>
      </c>
      <c r="E1093" s="46" t="s">
        <v>90</v>
      </c>
      <c r="F1093" s="47">
        <v>45231</v>
      </c>
      <c r="G1093" s="56">
        <v>2023</v>
      </c>
      <c r="H1093" s="49" t="s">
        <v>1070</v>
      </c>
      <c r="I1093" s="49" t="str">
        <f t="shared" si="65"/>
        <v>IA</v>
      </c>
      <c r="J1093" s="49" t="str">
        <f t="shared" si="66"/>
        <v>IA</v>
      </c>
      <c r="K1093" s="50" t="str">
        <f t="shared" si="67"/>
        <v>Midwest</v>
      </c>
      <c r="L1093" s="49" t="str">
        <f>INDEX('State '!$A$1:$C$62,MATCH($I1093,'State '!$B:$B,0),3)</f>
        <v>Midwest</v>
      </c>
      <c r="M1093" s="49" t="str">
        <f>INDEX('State '!$A$1:$C$62,MATCH($J1093,'State '!$B:$B,0),3)</f>
        <v>Midwest</v>
      </c>
      <c r="N1093" s="78"/>
      <c r="O1093" s="78">
        <v>37</v>
      </c>
      <c r="P1093" s="70">
        <v>9.07</v>
      </c>
      <c r="Q1093" s="52">
        <v>0</v>
      </c>
      <c r="R1093" s="53">
        <v>20</v>
      </c>
      <c r="S1093" s="49" t="s">
        <v>92</v>
      </c>
      <c r="T1093" s="49" t="s">
        <v>93</v>
      </c>
      <c r="U1093" s="49" t="s">
        <v>3454</v>
      </c>
      <c r="V1093" s="49" t="s">
        <v>107</v>
      </c>
      <c r="W1093" s="46" t="s">
        <v>3455</v>
      </c>
      <c r="X1093" s="46"/>
      <c r="Y1093" s="79"/>
    </row>
    <row r="1094" spans="1:25" ht="12.75" customHeight="1" x14ac:dyDescent="0.2">
      <c r="A1094" s="45">
        <v>45309</v>
      </c>
      <c r="B1094" s="86" t="s">
        <v>3456</v>
      </c>
      <c r="C1094" s="86" t="s">
        <v>3457</v>
      </c>
      <c r="D1094" s="86" t="s">
        <v>101</v>
      </c>
      <c r="E1094" s="86" t="s">
        <v>90</v>
      </c>
      <c r="F1094" s="90">
        <v>45231</v>
      </c>
      <c r="G1094" s="48">
        <v>2023</v>
      </c>
      <c r="H1094" s="89" t="s">
        <v>121</v>
      </c>
      <c r="I1094" s="49" t="str">
        <f t="shared" si="65"/>
        <v>TX</v>
      </c>
      <c r="J1094" s="49" t="str">
        <f t="shared" si="66"/>
        <v>TX</v>
      </c>
      <c r="K1094" s="50" t="str">
        <f t="shared" si="67"/>
        <v>South Central</v>
      </c>
      <c r="L1094" s="49" t="str">
        <f>INDEX('State '!$A$1:$C$62,MATCH($I1094,'State '!$B:$B,0),3)</f>
        <v>South Central</v>
      </c>
      <c r="M1094" s="49" t="str">
        <f>INDEX('State '!$A$1:$C$62,MATCH($J1094,'State '!$B:$B,0),3)</f>
        <v>South Central</v>
      </c>
      <c r="N1094" s="49"/>
      <c r="O1094" s="78">
        <v>251</v>
      </c>
      <c r="P1094" s="92">
        <v>67</v>
      </c>
      <c r="Q1094" s="52">
        <v>2000</v>
      </c>
      <c r="R1094" s="53">
        <v>42</v>
      </c>
      <c r="S1094" s="89" t="s">
        <v>105</v>
      </c>
      <c r="T1094" s="89"/>
      <c r="U1094" s="89"/>
      <c r="V1094" s="49" t="s">
        <v>107</v>
      </c>
      <c r="W1094" s="46" t="s">
        <v>3458</v>
      </c>
      <c r="X1094" s="46" t="s">
        <v>3459</v>
      </c>
      <c r="Y1094" s="54" t="s">
        <v>3460</v>
      </c>
    </row>
    <row r="1095" spans="1:25" ht="12.75" customHeight="1" x14ac:dyDescent="0.2">
      <c r="A1095" s="45">
        <v>45321</v>
      </c>
      <c r="B1095" s="86" t="s">
        <v>3461</v>
      </c>
      <c r="C1095" s="86" t="s">
        <v>3462</v>
      </c>
      <c r="D1095" s="86" t="s">
        <v>101</v>
      </c>
      <c r="E1095" s="86" t="s">
        <v>90</v>
      </c>
      <c r="F1095" s="90">
        <v>45240</v>
      </c>
      <c r="G1095" s="48">
        <v>2023</v>
      </c>
      <c r="H1095" s="89" t="s">
        <v>121</v>
      </c>
      <c r="I1095" s="49" t="str">
        <f t="shared" si="65"/>
        <v>TX</v>
      </c>
      <c r="J1095" s="49" t="str">
        <f t="shared" si="66"/>
        <v>TX</v>
      </c>
      <c r="K1095" s="50" t="s">
        <v>697</v>
      </c>
      <c r="L1095" s="49" t="s">
        <v>697</v>
      </c>
      <c r="M1095" s="49" t="s">
        <v>697</v>
      </c>
      <c r="N1095" s="49"/>
      <c r="O1095" s="51"/>
      <c r="P1095" s="92">
        <v>51</v>
      </c>
      <c r="Q1095" s="52">
        <v>1000</v>
      </c>
      <c r="R1095" s="53">
        <v>36</v>
      </c>
      <c r="S1095" s="89" t="s">
        <v>105</v>
      </c>
      <c r="T1095" s="89"/>
      <c r="U1095" s="89"/>
      <c r="V1095" s="49" t="s">
        <v>107</v>
      </c>
      <c r="W1095" s="46" t="s">
        <v>3463</v>
      </c>
      <c r="X1095" s="46" t="s">
        <v>3459</v>
      </c>
      <c r="Y1095" s="54" t="s">
        <v>3464</v>
      </c>
    </row>
    <row r="1096" spans="1:25" ht="12.75" customHeight="1" x14ac:dyDescent="0.2">
      <c r="A1096" s="45">
        <v>45251</v>
      </c>
      <c r="B1096" s="46" t="s">
        <v>3465</v>
      </c>
      <c r="C1096" s="46" t="s">
        <v>240</v>
      </c>
      <c r="D1096" s="46" t="s">
        <v>125</v>
      </c>
      <c r="E1096" s="46" t="s">
        <v>90</v>
      </c>
      <c r="F1096" s="47">
        <v>45246</v>
      </c>
      <c r="G1096" s="48">
        <v>2023</v>
      </c>
      <c r="H1096" s="49" t="s">
        <v>127</v>
      </c>
      <c r="I1096" s="49" t="str">
        <f t="shared" si="65"/>
        <v>PA</v>
      </c>
      <c r="J1096" s="49" t="str">
        <f t="shared" si="66"/>
        <v>NJ</v>
      </c>
      <c r="K1096" s="50" t="str">
        <f t="shared" ref="K1096:K1108" si="68">IF($L1096=$M1096,L1096,CONCATENATE($L1096,", ",IF(ISBLANK(N1096),"",CONCATENATE(N1096,", ")),$M1096))</f>
        <v>Northeast</v>
      </c>
      <c r="L1096" s="49" t="str">
        <f>INDEX('State '!$A$1:$C$62,MATCH($I1096,'State '!$B:$B,0),3)</f>
        <v>Northeast</v>
      </c>
      <c r="M1096" s="49" t="str">
        <f>INDEX('State '!$A$1:$C$62,MATCH($J1096,'State '!$B:$B,0),3)</f>
        <v>Northeast</v>
      </c>
      <c r="N1096" s="49"/>
      <c r="O1096" s="78">
        <v>246.3</v>
      </c>
      <c r="P1096" s="78"/>
      <c r="Q1096" s="52">
        <v>115</v>
      </c>
      <c r="R1096" s="53"/>
      <c r="S1096" s="49" t="s">
        <v>92</v>
      </c>
      <c r="T1096" s="49" t="s">
        <v>93</v>
      </c>
      <c r="U1096" s="49" t="s">
        <v>3466</v>
      </c>
      <c r="V1096" s="49" t="s">
        <v>95</v>
      </c>
      <c r="W1096" s="46" t="s">
        <v>3467</v>
      </c>
      <c r="X1096" s="46"/>
      <c r="Y1096" s="79"/>
    </row>
    <row r="1097" spans="1:25" ht="12.75" customHeight="1" x14ac:dyDescent="0.2">
      <c r="A1097" s="45">
        <v>45272</v>
      </c>
      <c r="B1097" s="46" t="s">
        <v>3468</v>
      </c>
      <c r="C1097" s="46" t="s">
        <v>339</v>
      </c>
      <c r="D1097" s="46" t="s">
        <v>89</v>
      </c>
      <c r="E1097" s="46" t="s">
        <v>90</v>
      </c>
      <c r="F1097" s="47">
        <v>45261</v>
      </c>
      <c r="G1097" s="48">
        <v>2023</v>
      </c>
      <c r="H1097" s="49" t="s">
        <v>121</v>
      </c>
      <c r="I1097" s="49" t="str">
        <f t="shared" si="65"/>
        <v>TX</v>
      </c>
      <c r="J1097" s="49" t="str">
        <f t="shared" si="66"/>
        <v>TX</v>
      </c>
      <c r="K1097" s="50" t="str">
        <f t="shared" si="68"/>
        <v>South Central</v>
      </c>
      <c r="L1097" s="49" t="str">
        <f>INDEX('State '!$A$1:$C$62,MATCH($I1097,'State '!$B:$B,0),3)</f>
        <v>South Central</v>
      </c>
      <c r="M1097" s="49" t="str">
        <f>INDEX('State '!$A$1:$C$62,MATCH($J1097,'State '!$B:$B,0),3)</f>
        <v>South Central</v>
      </c>
      <c r="N1097" s="49"/>
      <c r="O1097" s="51"/>
      <c r="P1097" s="78">
        <v>15</v>
      </c>
      <c r="Q1097" s="52">
        <v>550</v>
      </c>
      <c r="R1097" s="53"/>
      <c r="S1097" s="49" t="s">
        <v>105</v>
      </c>
      <c r="T1097" s="49" t="s">
        <v>122</v>
      </c>
      <c r="U1097" s="49"/>
      <c r="V1097" s="49" t="s">
        <v>107</v>
      </c>
      <c r="W1097" s="46" t="s">
        <v>3469</v>
      </c>
      <c r="X1097" s="46"/>
      <c r="Y1097" s="58" t="s">
        <v>3470</v>
      </c>
    </row>
    <row r="1098" spans="1:25" ht="12.75" customHeight="1" x14ac:dyDescent="0.2">
      <c r="A1098" s="45">
        <v>45296</v>
      </c>
      <c r="B1098" s="46" t="s">
        <v>3471</v>
      </c>
      <c r="C1098" s="46" t="s">
        <v>149</v>
      </c>
      <c r="D1098" s="46" t="s">
        <v>161</v>
      </c>
      <c r="E1098" s="46" t="s">
        <v>90</v>
      </c>
      <c r="F1098" s="47">
        <v>45281</v>
      </c>
      <c r="G1098" s="48">
        <v>2023</v>
      </c>
      <c r="H1098" s="49" t="s">
        <v>3472</v>
      </c>
      <c r="I1098" s="49" t="str">
        <f t="shared" ref="I1098:I1129" si="69">LEFT($H1098,2)</f>
        <v>ND</v>
      </c>
      <c r="J1098" s="49" t="str">
        <f t="shared" ref="J1098:J1129" si="70">RIGHT($H1098,2)</f>
        <v>WY</v>
      </c>
      <c r="K1098" s="50" t="str">
        <f t="shared" si="68"/>
        <v>Mountain</v>
      </c>
      <c r="L1098" s="49" t="str">
        <f>INDEX('State '!$A$1:$C$62,MATCH($I1098,'State '!$B:$B,0),3)</f>
        <v>Mountain</v>
      </c>
      <c r="M1098" s="49" t="str">
        <f>INDEX('State '!$A$1:$C$62,MATCH($J1098,'State '!$B:$B,0),3)</f>
        <v>Mountain</v>
      </c>
      <c r="N1098" s="49"/>
      <c r="O1098" s="78">
        <v>30.7</v>
      </c>
      <c r="P1098" s="70">
        <v>15.3</v>
      </c>
      <c r="Q1098" s="52">
        <v>94</v>
      </c>
      <c r="R1098" s="53">
        <v>12</v>
      </c>
      <c r="S1098" s="49" t="s">
        <v>92</v>
      </c>
      <c r="T1098" s="49" t="s">
        <v>93</v>
      </c>
      <c r="U1098" s="49" t="s">
        <v>3473</v>
      </c>
      <c r="V1098" s="49" t="s">
        <v>95</v>
      </c>
      <c r="W1098" s="46" t="s">
        <v>3474</v>
      </c>
      <c r="X1098" s="46"/>
      <c r="Y1098" s="58"/>
    </row>
    <row r="1099" spans="1:25" ht="12.75" customHeight="1" x14ac:dyDescent="0.2">
      <c r="A1099" s="45">
        <v>45405</v>
      </c>
      <c r="B1099" s="46" t="s">
        <v>3475</v>
      </c>
      <c r="C1099" s="46" t="s">
        <v>1469</v>
      </c>
      <c r="D1099" s="46" t="s">
        <v>89</v>
      </c>
      <c r="E1099" s="46" t="s">
        <v>90</v>
      </c>
      <c r="F1099" s="47"/>
      <c r="G1099" s="48">
        <v>2023</v>
      </c>
      <c r="H1099" s="49" t="s">
        <v>121</v>
      </c>
      <c r="I1099" s="49" t="str">
        <f t="shared" si="69"/>
        <v>TX</v>
      </c>
      <c r="J1099" s="49" t="str">
        <f t="shared" si="70"/>
        <v>TX</v>
      </c>
      <c r="K1099" s="50" t="str">
        <f t="shared" si="68"/>
        <v>South Central</v>
      </c>
      <c r="L1099" s="49" t="str">
        <f>INDEX('State '!$A$1:$C$62,MATCH($I1099,'State '!$B:$B,0),3)</f>
        <v>South Central</v>
      </c>
      <c r="M1099" s="49" t="str">
        <f>INDEX('State '!$A$1:$C$62,MATCH($J1099,'State '!$B:$B,0),3)</f>
        <v>South Central</v>
      </c>
      <c r="N1099" s="49"/>
      <c r="O1099" s="51">
        <v>180</v>
      </c>
      <c r="P1099" s="56">
        <v>30</v>
      </c>
      <c r="Q1099" s="52">
        <v>500</v>
      </c>
      <c r="R1099" s="53">
        <v>30</v>
      </c>
      <c r="S1099" s="49" t="s">
        <v>105</v>
      </c>
      <c r="T1099" s="49"/>
      <c r="U1099" s="49"/>
      <c r="V1099" s="49" t="s">
        <v>107</v>
      </c>
      <c r="W1099" s="46" t="s">
        <v>3476</v>
      </c>
      <c r="X1099" s="46"/>
      <c r="Y1099" s="58" t="s">
        <v>3477</v>
      </c>
    </row>
    <row r="1100" spans="1:25" ht="12.75" customHeight="1" x14ac:dyDescent="0.2">
      <c r="A1100" s="45">
        <v>45569</v>
      </c>
      <c r="B1100" s="86" t="s">
        <v>3478</v>
      </c>
      <c r="C1100" s="46" t="s">
        <v>3479</v>
      </c>
      <c r="D1100" s="46" t="s">
        <v>89</v>
      </c>
      <c r="E1100" s="46" t="s">
        <v>90</v>
      </c>
      <c r="F1100" s="47">
        <v>45214</v>
      </c>
      <c r="G1100" s="48">
        <v>2024</v>
      </c>
      <c r="H1100" s="49" t="s">
        <v>1038</v>
      </c>
      <c r="I1100" s="49" t="str">
        <f t="shared" si="69"/>
        <v>CA</v>
      </c>
      <c r="J1100" s="49" t="str">
        <f t="shared" si="70"/>
        <v>CA</v>
      </c>
      <c r="K1100" s="50" t="str">
        <f t="shared" si="68"/>
        <v>Pacific</v>
      </c>
      <c r="L1100" s="49" t="str">
        <f>INDEX('State '!$A$1:$C$62,MATCH($I1100,'State '!$B:$B,0),3)</f>
        <v>Pacific</v>
      </c>
      <c r="M1100" s="49" t="str">
        <f>INDEX('State '!$A$1:$C$62,MATCH($J1100,'State '!$B:$B,0),3)</f>
        <v>Pacific</v>
      </c>
      <c r="N1100" s="49"/>
      <c r="O1100" s="78">
        <v>677</v>
      </c>
      <c r="P1100" s="56">
        <v>49</v>
      </c>
      <c r="Q1100" s="52">
        <v>200</v>
      </c>
      <c r="R1100" s="53">
        <v>36</v>
      </c>
      <c r="S1100" s="49" t="s">
        <v>105</v>
      </c>
      <c r="T1100" s="49" t="s">
        <v>3480</v>
      </c>
      <c r="U1100" s="49"/>
      <c r="V1100" s="49" t="s">
        <v>107</v>
      </c>
      <c r="W1100" s="46" t="s">
        <v>3481</v>
      </c>
      <c r="X1100" s="46"/>
      <c r="Y1100" s="58" t="s">
        <v>3482</v>
      </c>
    </row>
    <row r="1101" spans="1:25" ht="12.75" customHeight="1" x14ac:dyDescent="0.2">
      <c r="A1101" s="45">
        <v>45272</v>
      </c>
      <c r="B1101" s="46" t="s">
        <v>3483</v>
      </c>
      <c r="C1101" s="46" t="s">
        <v>393</v>
      </c>
      <c r="D1101" s="46" t="s">
        <v>89</v>
      </c>
      <c r="E1101" s="46" t="s">
        <v>90</v>
      </c>
      <c r="F1101" s="47">
        <v>45266</v>
      </c>
      <c r="G1101" s="53">
        <v>2024</v>
      </c>
      <c r="H1101" s="49" t="s">
        <v>170</v>
      </c>
      <c r="I1101" s="49" t="str">
        <f t="shared" si="69"/>
        <v>LA</v>
      </c>
      <c r="J1101" s="49" t="str">
        <f t="shared" si="70"/>
        <v>LA</v>
      </c>
      <c r="K1101" s="50" t="str">
        <f t="shared" si="68"/>
        <v>South Central</v>
      </c>
      <c r="L1101" s="49" t="str">
        <f>INDEX('State '!$A$1:$C$62,MATCH($I1101,'State '!$B:$B,0),3)</f>
        <v>South Central</v>
      </c>
      <c r="M1101" s="49" t="str">
        <f>INDEX('State '!$A$1:$C$62,MATCH($J1101,'State '!$B:$B,0),3)</f>
        <v>South Central</v>
      </c>
      <c r="N1101" s="49"/>
      <c r="O1101" s="51"/>
      <c r="P1101" s="78"/>
      <c r="Q1101" s="52">
        <v>400</v>
      </c>
      <c r="R1101" s="53"/>
      <c r="S1101" s="49" t="s">
        <v>105</v>
      </c>
      <c r="T1101" s="49"/>
      <c r="U1101" s="49"/>
      <c r="V1101" s="49" t="s">
        <v>107</v>
      </c>
      <c r="W1101" s="46" t="s">
        <v>3484</v>
      </c>
      <c r="X1101" s="46" t="s">
        <v>3485</v>
      </c>
      <c r="Y1101" s="58" t="s">
        <v>3486</v>
      </c>
    </row>
    <row r="1102" spans="1:25" ht="12.75" customHeight="1" x14ac:dyDescent="0.2">
      <c r="A1102" s="45">
        <v>45372</v>
      </c>
      <c r="B1102" s="46" t="s">
        <v>3487</v>
      </c>
      <c r="C1102" s="46" t="s">
        <v>3375</v>
      </c>
      <c r="D1102" s="46" t="s">
        <v>89</v>
      </c>
      <c r="E1102" s="46" t="s">
        <v>90</v>
      </c>
      <c r="F1102" s="47">
        <v>45323</v>
      </c>
      <c r="G1102" s="53">
        <v>2024</v>
      </c>
      <c r="H1102" s="49" t="s">
        <v>209</v>
      </c>
      <c r="I1102" s="49" t="str">
        <f t="shared" si="69"/>
        <v>VA</v>
      </c>
      <c r="J1102" s="49" t="str">
        <f t="shared" si="70"/>
        <v>VA</v>
      </c>
      <c r="K1102" s="50" t="str">
        <f t="shared" si="68"/>
        <v>Northeast</v>
      </c>
      <c r="L1102" s="49" t="str">
        <f>INDEX('State '!$A$1:$C$62,MATCH($I1102,'State '!$B:$B,0),3)</f>
        <v>Northeast</v>
      </c>
      <c r="M1102" s="49" t="str">
        <f>INDEX('State '!$A$1:$C$62,MATCH($J1102,'State '!$B:$B,0),3)</f>
        <v>Northeast</v>
      </c>
      <c r="N1102" s="49"/>
      <c r="O1102" s="78">
        <v>142.69999999999999</v>
      </c>
      <c r="P1102" s="56"/>
      <c r="Q1102" s="52">
        <v>350</v>
      </c>
      <c r="R1102" s="53"/>
      <c r="S1102" s="49" t="s">
        <v>92</v>
      </c>
      <c r="T1102" s="49" t="s">
        <v>93</v>
      </c>
      <c r="U1102" s="49" t="s">
        <v>3488</v>
      </c>
      <c r="V1102" s="49" t="s">
        <v>107</v>
      </c>
      <c r="W1102" s="46" t="s">
        <v>3489</v>
      </c>
      <c r="X1102" s="46"/>
      <c r="Y1102" s="79"/>
    </row>
    <row r="1103" spans="1:25" ht="12.75" customHeight="1" x14ac:dyDescent="0.2">
      <c r="A1103" s="45">
        <v>45551</v>
      </c>
      <c r="B1103" s="46" t="s">
        <v>3490</v>
      </c>
      <c r="C1103" s="46" t="s">
        <v>3247</v>
      </c>
      <c r="D1103" s="46" t="s">
        <v>101</v>
      </c>
      <c r="E1103" s="46" t="s">
        <v>90</v>
      </c>
      <c r="F1103" s="47">
        <v>45337</v>
      </c>
      <c r="G1103" s="48">
        <v>2024</v>
      </c>
      <c r="H1103" s="49" t="s">
        <v>170</v>
      </c>
      <c r="I1103" s="49" t="str">
        <f t="shared" si="69"/>
        <v>LA</v>
      </c>
      <c r="J1103" s="49" t="str">
        <f t="shared" si="70"/>
        <v>LA</v>
      </c>
      <c r="K1103" s="50" t="str">
        <f t="shared" si="68"/>
        <v>South Central</v>
      </c>
      <c r="L1103" s="49" t="str">
        <f>INDEX('State '!$A$1:$C$62,MATCH($I1103,'State '!$B:$B,0),3)</f>
        <v>South Central</v>
      </c>
      <c r="M1103" s="49" t="str">
        <f>INDEX('State '!$A$1:$C$62,MATCH($J1103,'State '!$B:$B,0),3)</f>
        <v>South Central</v>
      </c>
      <c r="N1103" s="49"/>
      <c r="O1103" s="78">
        <v>400</v>
      </c>
      <c r="P1103" s="48">
        <v>42</v>
      </c>
      <c r="Q1103" s="52">
        <v>1500</v>
      </c>
      <c r="R1103" s="53"/>
      <c r="S1103" s="49" t="s">
        <v>105</v>
      </c>
      <c r="T1103" s="49"/>
      <c r="U1103" s="49"/>
      <c r="V1103" s="49" t="s">
        <v>107</v>
      </c>
      <c r="W1103" s="46" t="s">
        <v>3491</v>
      </c>
      <c r="X1103" s="46" t="s">
        <v>108</v>
      </c>
      <c r="Y1103" s="58" t="s">
        <v>3492</v>
      </c>
    </row>
    <row r="1104" spans="1:25" ht="12.75" customHeight="1" x14ac:dyDescent="0.2">
      <c r="A1104" s="45">
        <v>45569</v>
      </c>
      <c r="B1104" s="46" t="s">
        <v>3493</v>
      </c>
      <c r="C1104" s="46" t="s">
        <v>553</v>
      </c>
      <c r="D1104" s="46" t="s">
        <v>101</v>
      </c>
      <c r="E1104" s="46" t="s">
        <v>90</v>
      </c>
      <c r="F1104" s="47">
        <v>45351</v>
      </c>
      <c r="G1104" s="56">
        <v>2024</v>
      </c>
      <c r="H1104" s="49" t="s">
        <v>953</v>
      </c>
      <c r="I1104" s="49" t="str">
        <f t="shared" si="69"/>
        <v>NC</v>
      </c>
      <c r="J1104" s="49" t="str">
        <f t="shared" si="70"/>
        <v>NC</v>
      </c>
      <c r="K1104" s="50" t="str">
        <f t="shared" si="68"/>
        <v>Southeast</v>
      </c>
      <c r="L1104" s="49" t="str">
        <f>INDEX('State '!$A$1:$C$62,MATCH($I1104,'State '!$B:$B,0),3)</f>
        <v>Southeast</v>
      </c>
      <c r="M1104" s="49" t="str">
        <f>INDEX('State '!$A$1:$C$62,MATCH($J1104,'State '!$B:$B,0),3)</f>
        <v>Southeast</v>
      </c>
      <c r="N1104" s="49"/>
      <c r="O1104" s="78">
        <v>32.6</v>
      </c>
      <c r="P1104" s="78">
        <v>2.0099999999999998</v>
      </c>
      <c r="Q1104" s="52">
        <v>78</v>
      </c>
      <c r="R1104" s="53">
        <v>42</v>
      </c>
      <c r="S1104" s="49" t="s">
        <v>92</v>
      </c>
      <c r="T1104" s="49" t="s">
        <v>93</v>
      </c>
      <c r="U1104" s="49" t="s">
        <v>3494</v>
      </c>
      <c r="V1104" s="49" t="s">
        <v>107</v>
      </c>
      <c r="W1104" s="46" t="s">
        <v>3495</v>
      </c>
      <c r="X1104" s="46" t="s">
        <v>436</v>
      </c>
      <c r="Y1104" s="79"/>
    </row>
    <row r="1105" spans="1:25" ht="12.75" customHeight="1" x14ac:dyDescent="0.2">
      <c r="A1105" s="45">
        <v>45656</v>
      </c>
      <c r="B1105" s="46" t="s">
        <v>3496</v>
      </c>
      <c r="C1105" s="46" t="s">
        <v>149</v>
      </c>
      <c r="D1105" s="46" t="s">
        <v>89</v>
      </c>
      <c r="E1105" s="46" t="s">
        <v>90</v>
      </c>
      <c r="F1105" s="47">
        <v>45366</v>
      </c>
      <c r="G1105" s="48">
        <v>2024</v>
      </c>
      <c r="H1105" s="49" t="s">
        <v>150</v>
      </c>
      <c r="I1105" s="49" t="str">
        <f t="shared" si="69"/>
        <v>ND</v>
      </c>
      <c r="J1105" s="49" t="str">
        <f t="shared" si="70"/>
        <v>ND</v>
      </c>
      <c r="K1105" s="50" t="str">
        <f t="shared" si="68"/>
        <v>Mountain</v>
      </c>
      <c r="L1105" s="49" t="str">
        <f>INDEX('State '!$A$1:$C$62,MATCH($I1105,'State '!$B:$B,0),3)</f>
        <v>Mountain</v>
      </c>
      <c r="M1105" s="49" t="str">
        <f>INDEX('State '!$A$1:$C$62,MATCH($J1105,'State '!$B:$B,0),3)</f>
        <v>Mountain</v>
      </c>
      <c r="N1105" s="49"/>
      <c r="O1105" s="51">
        <v>32.6</v>
      </c>
      <c r="P1105" s="98"/>
      <c r="Q1105" s="52">
        <v>175</v>
      </c>
      <c r="R1105" s="53">
        <v>24</v>
      </c>
      <c r="S1105" s="49" t="s">
        <v>92</v>
      </c>
      <c r="T1105" s="49" t="s">
        <v>93</v>
      </c>
      <c r="U1105" s="49" t="s">
        <v>3497</v>
      </c>
      <c r="V1105" s="49" t="s">
        <v>107</v>
      </c>
      <c r="W1105" s="46" t="s">
        <v>3498</v>
      </c>
      <c r="X1105" s="46"/>
      <c r="Y1105" s="58" t="s">
        <v>3499</v>
      </c>
    </row>
    <row r="1106" spans="1:25" ht="12.75" customHeight="1" x14ac:dyDescent="0.2">
      <c r="A1106" s="45">
        <v>45595</v>
      </c>
      <c r="B1106" s="86" t="s">
        <v>3500</v>
      </c>
      <c r="C1106" s="55" t="s">
        <v>3437</v>
      </c>
      <c r="D1106" s="55" t="s">
        <v>161</v>
      </c>
      <c r="E1106" s="46" t="s">
        <v>90</v>
      </c>
      <c r="F1106" s="60">
        <v>45378</v>
      </c>
      <c r="G1106" s="61">
        <v>2024</v>
      </c>
      <c r="H1106" s="49" t="s">
        <v>170</v>
      </c>
      <c r="I1106" s="49" t="str">
        <f t="shared" si="69"/>
        <v>LA</v>
      </c>
      <c r="J1106" s="49" t="str">
        <f t="shared" si="70"/>
        <v>LA</v>
      </c>
      <c r="K1106" s="50" t="str">
        <f t="shared" si="68"/>
        <v>South Central</v>
      </c>
      <c r="L1106" s="49" t="str">
        <f>INDEX('State '!$A$1:$C$62,MATCH($I1106,'State '!$B:$B,0),3)</f>
        <v>South Central</v>
      </c>
      <c r="M1106" s="49" t="str">
        <f>INDEX('State '!$A$1:$C$62,MATCH($J1106,'State '!$B:$B,0),3)</f>
        <v>South Central</v>
      </c>
      <c r="N1106" s="49"/>
      <c r="O1106" s="51"/>
      <c r="P1106" s="48">
        <v>12</v>
      </c>
      <c r="Q1106" s="62">
        <v>1970</v>
      </c>
      <c r="R1106" s="63">
        <v>42</v>
      </c>
      <c r="S1106" s="64" t="s">
        <v>92</v>
      </c>
      <c r="T1106" s="89" t="s">
        <v>93</v>
      </c>
      <c r="U1106" s="89" t="s">
        <v>3501</v>
      </c>
      <c r="V1106" s="49" t="s">
        <v>107</v>
      </c>
      <c r="W1106" s="46" t="s">
        <v>3502</v>
      </c>
      <c r="X1106" s="46" t="s">
        <v>108</v>
      </c>
      <c r="Y1106" s="54" t="s">
        <v>3503</v>
      </c>
    </row>
    <row r="1107" spans="1:25" ht="12.75" customHeight="1" x14ac:dyDescent="0.2">
      <c r="A1107" s="45">
        <v>45656</v>
      </c>
      <c r="B1107" s="46" t="s">
        <v>3504</v>
      </c>
      <c r="C1107" s="46" t="s">
        <v>3505</v>
      </c>
      <c r="D1107" s="46" t="s">
        <v>125</v>
      </c>
      <c r="E1107" s="46" t="s">
        <v>90</v>
      </c>
      <c r="F1107" s="47">
        <v>45382</v>
      </c>
      <c r="G1107" s="48">
        <v>2024</v>
      </c>
      <c r="H1107" s="49" t="s">
        <v>326</v>
      </c>
      <c r="I1107" s="49" t="str">
        <f t="shared" si="69"/>
        <v>NV</v>
      </c>
      <c r="J1107" s="49" t="str">
        <f t="shared" si="70"/>
        <v>NV</v>
      </c>
      <c r="K1107" s="50" t="str">
        <f t="shared" si="68"/>
        <v>Mountain</v>
      </c>
      <c r="L1107" s="49" t="str">
        <f>INDEX('State '!$A$1:$C$62,MATCH($I1107,'State '!$B:$B,0),3)</f>
        <v>Mountain</v>
      </c>
      <c r="M1107" s="49" t="str">
        <f>INDEX('State '!$A$1:$C$62,MATCH($J1107,'State '!$B:$B,0),3)</f>
        <v>Mountain</v>
      </c>
      <c r="N1107" s="49"/>
      <c r="O1107" s="51">
        <v>47.1</v>
      </c>
      <c r="P1107" s="78">
        <v>20.36</v>
      </c>
      <c r="Q1107" s="52"/>
      <c r="R1107" s="53">
        <v>16</v>
      </c>
      <c r="S1107" s="49" t="s">
        <v>92</v>
      </c>
      <c r="T1107" s="49" t="s">
        <v>93</v>
      </c>
      <c r="U1107" s="49" t="s">
        <v>3506</v>
      </c>
      <c r="V1107" s="49" t="s">
        <v>107</v>
      </c>
      <c r="W1107" s="46" t="s">
        <v>3507</v>
      </c>
      <c r="X1107" s="46"/>
      <c r="Y1107" s="79"/>
    </row>
    <row r="1108" spans="1:25" ht="12.75" customHeight="1" x14ac:dyDescent="0.2">
      <c r="A1108" s="45">
        <v>45566</v>
      </c>
      <c r="B1108" s="46" t="s">
        <v>2251</v>
      </c>
      <c r="C1108" s="46" t="s">
        <v>3508</v>
      </c>
      <c r="D1108" s="46" t="s">
        <v>161</v>
      </c>
      <c r="E1108" s="46" t="s">
        <v>90</v>
      </c>
      <c r="F1108" s="47">
        <v>45383</v>
      </c>
      <c r="G1108" s="48">
        <v>2024</v>
      </c>
      <c r="H1108" s="49" t="s">
        <v>116</v>
      </c>
      <c r="I1108" s="49" t="str">
        <f t="shared" si="69"/>
        <v>UT</v>
      </c>
      <c r="J1108" s="49" t="str">
        <f t="shared" si="70"/>
        <v>UT</v>
      </c>
      <c r="K1108" s="50" t="str">
        <f t="shared" si="68"/>
        <v>Mountain</v>
      </c>
      <c r="L1108" s="49" t="str">
        <f>INDEX('State '!$A$1:$C$62,MATCH($I1108,'State '!$B:$B,0),3)</f>
        <v>Mountain</v>
      </c>
      <c r="M1108" s="49" t="str">
        <f>INDEX('State '!$A$1:$C$62,MATCH($J1108,'State '!$B:$B,0),3)</f>
        <v>Mountain</v>
      </c>
      <c r="N1108" s="49"/>
      <c r="O1108" s="78">
        <v>93.1</v>
      </c>
      <c r="P1108" s="78">
        <v>35</v>
      </c>
      <c r="Q1108" s="52">
        <v>140</v>
      </c>
      <c r="R1108" s="53">
        <v>24</v>
      </c>
      <c r="S1108" s="49" t="s">
        <v>92</v>
      </c>
      <c r="T1108" s="49" t="s">
        <v>93</v>
      </c>
      <c r="U1108" s="49" t="s">
        <v>3509</v>
      </c>
      <c r="V1108" s="49" t="s">
        <v>107</v>
      </c>
      <c r="W1108" s="46" t="s">
        <v>3510</v>
      </c>
      <c r="X1108" s="46" t="s">
        <v>165</v>
      </c>
      <c r="Y1108" s="58" t="s">
        <v>3511</v>
      </c>
    </row>
    <row r="1109" spans="1:25" ht="12.75" customHeight="1" x14ac:dyDescent="0.2">
      <c r="A1109" s="45">
        <v>45569</v>
      </c>
      <c r="B1109" s="46" t="s">
        <v>3512</v>
      </c>
      <c r="C1109" s="55" t="s">
        <v>178</v>
      </c>
      <c r="D1109" s="46" t="s">
        <v>161</v>
      </c>
      <c r="E1109" s="46" t="s">
        <v>90</v>
      </c>
      <c r="F1109" s="47">
        <v>45413</v>
      </c>
      <c r="G1109" s="48">
        <v>2024</v>
      </c>
      <c r="H1109" s="49" t="s">
        <v>2606</v>
      </c>
      <c r="I1109" s="49" t="str">
        <f t="shared" si="69"/>
        <v>KY</v>
      </c>
      <c r="J1109" s="49" t="str">
        <f t="shared" si="70"/>
        <v>IN</v>
      </c>
      <c r="K1109" s="50" t="s">
        <v>703</v>
      </c>
      <c r="L1109" s="49" t="str">
        <f>INDEX('State '!$A$1:$C$62,MATCH($I1109,'State '!$B:$B,0),3)</f>
        <v>Midwest</v>
      </c>
      <c r="M1109" s="49" t="str">
        <f>INDEX('State '!$A$1:$C$62,MATCH($J1109,'State '!$B:$B,0),3)</f>
        <v>Midwest</v>
      </c>
      <c r="N1109" s="49"/>
      <c r="O1109" s="51"/>
      <c r="P1109" s="78">
        <v>24</v>
      </c>
      <c r="Q1109" s="52">
        <v>220</v>
      </c>
      <c r="R1109" s="53">
        <v>20</v>
      </c>
      <c r="S1109" s="49" t="s">
        <v>92</v>
      </c>
      <c r="T1109" s="49" t="s">
        <v>93</v>
      </c>
      <c r="U1109" s="49" t="s">
        <v>3513</v>
      </c>
      <c r="V1109" s="49" t="s">
        <v>95</v>
      </c>
      <c r="W1109" s="46" t="s">
        <v>3514</v>
      </c>
      <c r="X1109" s="46" t="s">
        <v>165</v>
      </c>
      <c r="Y1109" s="54" t="s">
        <v>3515</v>
      </c>
    </row>
    <row r="1110" spans="1:25" ht="12.75" customHeight="1" x14ac:dyDescent="0.2">
      <c r="A1110" s="45">
        <v>45551</v>
      </c>
      <c r="B1110" s="46" t="s">
        <v>3516</v>
      </c>
      <c r="C1110" s="46" t="s">
        <v>393</v>
      </c>
      <c r="D1110" s="46" t="s">
        <v>89</v>
      </c>
      <c r="E1110" s="46" t="s">
        <v>90</v>
      </c>
      <c r="F1110" s="47">
        <v>45443</v>
      </c>
      <c r="G1110" s="53">
        <v>2024</v>
      </c>
      <c r="H1110" s="49" t="s">
        <v>170</v>
      </c>
      <c r="I1110" s="49" t="str">
        <f t="shared" si="69"/>
        <v>LA</v>
      </c>
      <c r="J1110" s="49" t="str">
        <f t="shared" si="70"/>
        <v>LA</v>
      </c>
      <c r="K1110" s="50" t="str">
        <f t="shared" ref="K1110:K1117" si="71">IF($L1110=$M1110,L1110,CONCATENATE($L1110,", ",IF(ISBLANK(N1110),"",CONCATENATE(N1110,", ")),$M1110))</f>
        <v>South Central</v>
      </c>
      <c r="L1110" s="49" t="str">
        <f>INDEX('State '!$A$1:$C$62,MATCH($I1110,'State '!$B:$B,0),3)</f>
        <v>South Central</v>
      </c>
      <c r="M1110" s="49" t="str">
        <f>INDEX('State '!$A$1:$C$62,MATCH($J1110,'State '!$B:$B,0),3)</f>
        <v>South Central</v>
      </c>
      <c r="N1110" s="49"/>
      <c r="O1110" s="51"/>
      <c r="P1110" s="78"/>
      <c r="Q1110" s="52">
        <v>200</v>
      </c>
      <c r="R1110" s="53"/>
      <c r="S1110" s="49" t="s">
        <v>105</v>
      </c>
      <c r="T1110" s="49"/>
      <c r="U1110" s="49"/>
      <c r="V1110" s="49" t="s">
        <v>107</v>
      </c>
      <c r="W1110" s="46" t="s">
        <v>3484</v>
      </c>
      <c r="X1110" s="46" t="s">
        <v>3485</v>
      </c>
      <c r="Y1110" s="58" t="s">
        <v>3517</v>
      </c>
    </row>
    <row r="1111" spans="1:25" ht="12.75" customHeight="1" x14ac:dyDescent="0.2">
      <c r="A1111" s="45">
        <v>45455</v>
      </c>
      <c r="B1111" s="46" t="s">
        <v>3518</v>
      </c>
      <c r="C1111" s="46" t="s">
        <v>425</v>
      </c>
      <c r="D1111" s="46" t="s">
        <v>101</v>
      </c>
      <c r="E1111" s="46" t="s">
        <v>90</v>
      </c>
      <c r="F1111" s="47">
        <v>45454</v>
      </c>
      <c r="G1111" s="48">
        <v>2024</v>
      </c>
      <c r="H1111" s="49" t="s">
        <v>433</v>
      </c>
      <c r="I1111" s="49" t="str">
        <f t="shared" si="69"/>
        <v>WV</v>
      </c>
      <c r="J1111" s="49" t="str">
        <f t="shared" si="70"/>
        <v>VA</v>
      </c>
      <c r="K1111" s="50" t="str">
        <f t="shared" si="71"/>
        <v>Northeast</v>
      </c>
      <c r="L1111" s="49" t="str">
        <f>INDEX('State '!$A$1:$C$62,MATCH($I1111,'State '!$B:$B,0),3)</f>
        <v>Northeast</v>
      </c>
      <c r="M1111" s="49" t="str">
        <f>INDEX('State '!$A$1:$C$62,MATCH($J1111,'State '!$B:$B,0),3)</f>
        <v>Northeast</v>
      </c>
      <c r="N1111" s="49"/>
      <c r="O1111" s="78">
        <v>6600</v>
      </c>
      <c r="P1111" s="78">
        <v>303.5</v>
      </c>
      <c r="Q1111" s="52">
        <v>2000</v>
      </c>
      <c r="R1111" s="53">
        <v>42</v>
      </c>
      <c r="S1111" s="49" t="s">
        <v>92</v>
      </c>
      <c r="T1111" s="49" t="s">
        <v>93</v>
      </c>
      <c r="U1111" s="49" t="s">
        <v>3519</v>
      </c>
      <c r="V1111" s="49" t="s">
        <v>95</v>
      </c>
      <c r="W1111" s="46" t="s">
        <v>3520</v>
      </c>
      <c r="X1111" s="46"/>
      <c r="Y1111" s="58" t="s">
        <v>3521</v>
      </c>
    </row>
    <row r="1112" spans="1:25" ht="12.75" customHeight="1" x14ac:dyDescent="0.2">
      <c r="A1112" s="45">
        <v>45568</v>
      </c>
      <c r="B1112" s="46" t="s">
        <v>3522</v>
      </c>
      <c r="C1112" s="46" t="s">
        <v>425</v>
      </c>
      <c r="D1112" s="46" t="s">
        <v>89</v>
      </c>
      <c r="E1112" s="46" t="s">
        <v>90</v>
      </c>
      <c r="F1112" s="47">
        <v>45457</v>
      </c>
      <c r="G1112" s="48">
        <v>2024</v>
      </c>
      <c r="H1112" s="49" t="s">
        <v>424</v>
      </c>
      <c r="I1112" s="49" t="str">
        <f t="shared" si="69"/>
        <v>WV</v>
      </c>
      <c r="J1112" s="49" t="str">
        <f t="shared" si="70"/>
        <v>WV</v>
      </c>
      <c r="K1112" s="50" t="str">
        <f t="shared" si="71"/>
        <v>Northeast</v>
      </c>
      <c r="L1112" s="49" t="str">
        <f>INDEX('State '!$A$1:$C$62,MATCH($I1112,'State '!$B:$B,0),3)</f>
        <v>Northeast</v>
      </c>
      <c r="M1112" s="49" t="str">
        <f>INDEX('State '!$A$1:$C$62,MATCH($J1112,'State '!$B:$B,0),3)</f>
        <v>Northeast</v>
      </c>
      <c r="N1112" s="49"/>
      <c r="O1112" s="78">
        <v>28</v>
      </c>
      <c r="P1112" s="78"/>
      <c r="Q1112" s="52"/>
      <c r="R1112" s="53"/>
      <c r="S1112" s="49" t="s">
        <v>92</v>
      </c>
      <c r="T1112" s="49" t="s">
        <v>93</v>
      </c>
      <c r="U1112" s="49" t="s">
        <v>3523</v>
      </c>
      <c r="V1112" s="49" t="s">
        <v>107</v>
      </c>
      <c r="W1112" s="46" t="s">
        <v>3524</v>
      </c>
      <c r="X1112" s="46"/>
      <c r="Y1112" s="58"/>
    </row>
    <row r="1113" spans="1:25" ht="12.75" customHeight="1" x14ac:dyDescent="0.2">
      <c r="A1113" s="45">
        <v>45489</v>
      </c>
      <c r="B1113" s="86" t="s">
        <v>3525</v>
      </c>
      <c r="C1113" s="86" t="s">
        <v>175</v>
      </c>
      <c r="D1113" s="86" t="s">
        <v>101</v>
      </c>
      <c r="E1113" s="46" t="s">
        <v>90</v>
      </c>
      <c r="F1113" s="47">
        <v>45474</v>
      </c>
      <c r="G1113" s="91">
        <v>2024</v>
      </c>
      <c r="H1113" s="89" t="s">
        <v>121</v>
      </c>
      <c r="I1113" s="49" t="str">
        <f t="shared" si="69"/>
        <v>TX</v>
      </c>
      <c r="J1113" s="49" t="str">
        <f t="shared" si="70"/>
        <v>TX</v>
      </c>
      <c r="K1113" s="50" t="str">
        <f t="shared" si="71"/>
        <v>South Central</v>
      </c>
      <c r="L1113" s="49" t="str">
        <f>INDEX('State '!$A$1:$C$62,MATCH($I1113,'State '!$B:$B,0),3)</f>
        <v>South Central</v>
      </c>
      <c r="M1113" s="49" t="str">
        <f>INDEX('State '!$A$1:$C$62,MATCH($J1113,'State '!$B:$B,0),3)</f>
        <v>South Central</v>
      </c>
      <c r="N1113" s="49"/>
      <c r="O1113" s="51"/>
      <c r="P1113" s="78">
        <v>41</v>
      </c>
      <c r="Q1113" s="93">
        <v>1700</v>
      </c>
      <c r="R1113" s="91">
        <v>42</v>
      </c>
      <c r="S1113" s="89" t="s">
        <v>105</v>
      </c>
      <c r="T1113" s="89" t="s">
        <v>122</v>
      </c>
      <c r="U1113" s="89"/>
      <c r="V1113" s="49" t="s">
        <v>107</v>
      </c>
      <c r="W1113" s="46" t="s">
        <v>3526</v>
      </c>
      <c r="X1113" s="46" t="s">
        <v>108</v>
      </c>
      <c r="Y1113" s="58" t="s">
        <v>3527</v>
      </c>
    </row>
    <row r="1114" spans="1:25" ht="12.75" customHeight="1" x14ac:dyDescent="0.2">
      <c r="A1114" s="45">
        <v>45499</v>
      </c>
      <c r="B1114" s="46" t="s">
        <v>3528</v>
      </c>
      <c r="C1114" s="46" t="s">
        <v>553</v>
      </c>
      <c r="D1114" s="46" t="s">
        <v>89</v>
      </c>
      <c r="E1114" s="46" t="s">
        <v>90</v>
      </c>
      <c r="F1114" s="47">
        <v>45485</v>
      </c>
      <c r="G1114" s="53">
        <v>2024</v>
      </c>
      <c r="H1114" s="49" t="s">
        <v>127</v>
      </c>
      <c r="I1114" s="49" t="str">
        <f t="shared" si="69"/>
        <v>PA</v>
      </c>
      <c r="J1114" s="49" t="str">
        <f t="shared" si="70"/>
        <v>NJ</v>
      </c>
      <c r="K1114" s="50" t="str">
        <f t="shared" si="71"/>
        <v>Northeast</v>
      </c>
      <c r="L1114" s="49" t="s">
        <v>1772</v>
      </c>
      <c r="M1114" s="49" t="s">
        <v>1772</v>
      </c>
      <c r="N1114" s="49"/>
      <c r="O1114" s="51"/>
      <c r="P1114" s="98">
        <f>22+13.8</f>
        <v>35.799999999999997</v>
      </c>
      <c r="Q1114" s="52">
        <v>829</v>
      </c>
      <c r="R1114" s="53" t="s">
        <v>1864</v>
      </c>
      <c r="S1114" s="49" t="s">
        <v>92</v>
      </c>
      <c r="T1114" s="49" t="s">
        <v>93</v>
      </c>
      <c r="U1114" s="57" t="s">
        <v>3529</v>
      </c>
      <c r="V1114" s="49" t="s">
        <v>95</v>
      </c>
      <c r="W1114" s="46" t="s">
        <v>3530</v>
      </c>
      <c r="X1114" s="46" t="s">
        <v>436</v>
      </c>
      <c r="Y1114" s="58"/>
    </row>
    <row r="1115" spans="1:25" ht="12.75" customHeight="1" x14ac:dyDescent="0.2">
      <c r="A1115" s="45">
        <v>45656</v>
      </c>
      <c r="B1115" s="46" t="s">
        <v>3531</v>
      </c>
      <c r="C1115" s="46" t="s">
        <v>3532</v>
      </c>
      <c r="D1115" s="46" t="s">
        <v>101</v>
      </c>
      <c r="E1115" s="46" t="s">
        <v>90</v>
      </c>
      <c r="F1115" s="47">
        <v>45536</v>
      </c>
      <c r="G1115" s="53">
        <v>2024</v>
      </c>
      <c r="H1115" s="49" t="s">
        <v>121</v>
      </c>
      <c r="I1115" s="49" t="str">
        <f t="shared" si="69"/>
        <v>TX</v>
      </c>
      <c r="J1115" s="49" t="str">
        <f t="shared" si="70"/>
        <v>TX</v>
      </c>
      <c r="K1115" s="50" t="str">
        <f t="shared" si="71"/>
        <v>South Central</v>
      </c>
      <c r="L1115" s="49" t="str">
        <f>INDEX('State '!$A$1:$C$62,MATCH($I1115,'State '!$B:$B,0),3)</f>
        <v>South Central</v>
      </c>
      <c r="M1115" s="49" t="str">
        <f>INDEX('State '!$A$1:$C$62,MATCH($J1115,'State '!$B:$B,0),3)</f>
        <v>South Central</v>
      </c>
      <c r="N1115" s="49"/>
      <c r="O1115" s="51"/>
      <c r="P1115" s="56">
        <v>41.66</v>
      </c>
      <c r="Q1115" s="52">
        <v>1000</v>
      </c>
      <c r="R1115" s="53">
        <v>36</v>
      </c>
      <c r="S1115" s="49" t="s">
        <v>105</v>
      </c>
      <c r="T1115" s="49"/>
      <c r="U1115" s="49"/>
      <c r="V1115" s="49" t="s">
        <v>107</v>
      </c>
      <c r="W1115" s="46" t="s">
        <v>3533</v>
      </c>
      <c r="X1115" s="46"/>
      <c r="Y1115" s="58" t="s">
        <v>3534</v>
      </c>
    </row>
    <row r="1116" spans="1:25" ht="12.75" customHeight="1" x14ac:dyDescent="0.2">
      <c r="A1116" s="45">
        <v>45580</v>
      </c>
      <c r="B1116" s="46" t="s">
        <v>3535</v>
      </c>
      <c r="C1116" s="55" t="s">
        <v>175</v>
      </c>
      <c r="D1116" s="46" t="s">
        <v>101</v>
      </c>
      <c r="E1116" s="46" t="s">
        <v>90</v>
      </c>
      <c r="F1116" s="47">
        <v>45550</v>
      </c>
      <c r="G1116" s="48">
        <v>2024</v>
      </c>
      <c r="H1116" s="49" t="s">
        <v>121</v>
      </c>
      <c r="I1116" s="49" t="str">
        <f t="shared" si="69"/>
        <v>TX</v>
      </c>
      <c r="J1116" s="49" t="str">
        <f t="shared" si="70"/>
        <v>TX</v>
      </c>
      <c r="K1116" s="50" t="str">
        <f t="shared" si="71"/>
        <v>South Central</v>
      </c>
      <c r="L1116" s="49" t="str">
        <f>INDEX('State '!$A$1:$C$62,MATCH($I1116,'State '!$B:$B,0),3)</f>
        <v>South Central</v>
      </c>
      <c r="M1116" s="49" t="str">
        <f>INDEX('State '!$A$1:$C$62,MATCH($J1116,'State '!$B:$B,0),3)</f>
        <v>South Central</v>
      </c>
      <c r="N1116" s="49"/>
      <c r="O1116" s="51"/>
      <c r="P1116" s="78">
        <v>687</v>
      </c>
      <c r="Q1116" s="52">
        <v>2500</v>
      </c>
      <c r="R1116" s="53">
        <v>42</v>
      </c>
      <c r="S1116" s="49" t="s">
        <v>105</v>
      </c>
      <c r="T1116" s="49" t="s">
        <v>122</v>
      </c>
      <c r="U1116" s="49"/>
      <c r="V1116" s="49" t="s">
        <v>107</v>
      </c>
      <c r="W1116" s="46" t="s">
        <v>3536</v>
      </c>
      <c r="X1116" s="46"/>
      <c r="Y1116" s="58" t="s">
        <v>3537</v>
      </c>
    </row>
    <row r="1117" spans="1:25" ht="12.75" customHeight="1" x14ac:dyDescent="0.2">
      <c r="A1117" s="45">
        <v>45686</v>
      </c>
      <c r="B1117" s="55" t="s">
        <v>3538</v>
      </c>
      <c r="C1117" s="55" t="s">
        <v>980</v>
      </c>
      <c r="D1117" s="55" t="s">
        <v>89</v>
      </c>
      <c r="E1117" s="46" t="s">
        <v>90</v>
      </c>
      <c r="F1117" s="47">
        <v>45550</v>
      </c>
      <c r="G1117" s="53">
        <v>2024</v>
      </c>
      <c r="H1117" s="49" t="s">
        <v>170</v>
      </c>
      <c r="I1117" s="49" t="str">
        <f t="shared" si="69"/>
        <v>LA</v>
      </c>
      <c r="J1117" s="49" t="str">
        <f t="shared" si="70"/>
        <v>LA</v>
      </c>
      <c r="K1117" s="50" t="str">
        <f t="shared" si="71"/>
        <v>South Central</v>
      </c>
      <c r="L1117" s="49" t="str">
        <f>INDEX('State '!$A$1:$C$62,MATCH($I1117,'State '!$B:$B,0),3)</f>
        <v>South Central</v>
      </c>
      <c r="M1117" s="49" t="str">
        <f>INDEX('State '!$A$1:$C$62,MATCH($J1117,'State '!$B:$B,0),3)</f>
        <v>South Central</v>
      </c>
      <c r="N1117" s="49"/>
      <c r="O1117" s="78"/>
      <c r="P1117" s="70"/>
      <c r="Q1117" s="62">
        <v>100</v>
      </c>
      <c r="R1117" s="96"/>
      <c r="S1117" s="72" t="s">
        <v>92</v>
      </c>
      <c r="T1117" s="49" t="s">
        <v>93</v>
      </c>
      <c r="U1117" s="49" t="s">
        <v>3539</v>
      </c>
      <c r="V1117" s="49" t="s">
        <v>107</v>
      </c>
      <c r="W1117" s="46" t="s">
        <v>3540</v>
      </c>
      <c r="X1117" s="46"/>
      <c r="Y1117" s="81"/>
    </row>
    <row r="1118" spans="1:25" ht="12.75" customHeight="1" x14ac:dyDescent="0.2">
      <c r="A1118" s="45">
        <v>45576</v>
      </c>
      <c r="B1118" s="46" t="s">
        <v>3541</v>
      </c>
      <c r="C1118" s="46" t="s">
        <v>1214</v>
      </c>
      <c r="D1118" s="46" t="s">
        <v>161</v>
      </c>
      <c r="E1118" s="46" t="s">
        <v>90</v>
      </c>
      <c r="F1118" s="47">
        <v>45551</v>
      </c>
      <c r="G1118" s="48">
        <v>2024</v>
      </c>
      <c r="H1118" s="49" t="s">
        <v>249</v>
      </c>
      <c r="I1118" s="49" t="str">
        <f t="shared" si="69"/>
        <v>IL</v>
      </c>
      <c r="J1118" s="49" t="str">
        <f t="shared" si="70"/>
        <v>IL</v>
      </c>
      <c r="K1118" s="50" t="s">
        <v>703</v>
      </c>
      <c r="L1118" s="49" t="s">
        <v>703</v>
      </c>
      <c r="M1118" s="49" t="s">
        <v>703</v>
      </c>
      <c r="N1118" s="49"/>
      <c r="O1118" s="78">
        <v>27.7</v>
      </c>
      <c r="P1118" s="78">
        <v>2.85</v>
      </c>
      <c r="Q1118" s="52">
        <v>210</v>
      </c>
      <c r="R1118" s="53">
        <v>20</v>
      </c>
      <c r="S1118" s="49" t="s">
        <v>92</v>
      </c>
      <c r="T1118" s="49" t="s">
        <v>93</v>
      </c>
      <c r="U1118" s="49" t="s">
        <v>3542</v>
      </c>
      <c r="V1118" s="49" t="s">
        <v>107</v>
      </c>
      <c r="W1118" s="46" t="s">
        <v>3543</v>
      </c>
      <c r="X1118" s="46" t="s">
        <v>165</v>
      </c>
      <c r="Y1118" s="79"/>
    </row>
    <row r="1119" spans="1:25" ht="12.75" customHeight="1" x14ac:dyDescent="0.2">
      <c r="A1119" s="45">
        <v>45593</v>
      </c>
      <c r="B1119" s="55" t="s">
        <v>3544</v>
      </c>
      <c r="C1119" s="46" t="s">
        <v>1469</v>
      </c>
      <c r="D1119" s="55" t="s">
        <v>89</v>
      </c>
      <c r="E1119" s="46" t="s">
        <v>90</v>
      </c>
      <c r="F1119" s="60">
        <v>45565</v>
      </c>
      <c r="G1119" s="61">
        <v>2024</v>
      </c>
      <c r="H1119" s="49" t="s">
        <v>121</v>
      </c>
      <c r="I1119" s="49" t="str">
        <f t="shared" si="69"/>
        <v>TX</v>
      </c>
      <c r="J1119" s="49" t="str">
        <f t="shared" si="70"/>
        <v>TX</v>
      </c>
      <c r="K1119" s="50" t="str">
        <f t="shared" ref="K1119:K1127" si="72">IF($L1119=$M1119,L1119,CONCATENATE($L1119,", ",IF(ISBLANK(N1119),"",CONCATENATE(N1119,", ")),$M1119))</f>
        <v>South Central</v>
      </c>
      <c r="L1119" s="49" t="str">
        <f>INDEX('State '!$A$1:$C$62,MATCH($I1119,'State '!$B:$B,0),3)</f>
        <v>South Central</v>
      </c>
      <c r="M1119" s="49" t="str">
        <f>INDEX('State '!$A$1:$C$62,MATCH($J1119,'State '!$B:$B,0),3)</f>
        <v>South Central</v>
      </c>
      <c r="N1119" s="49"/>
      <c r="O1119" s="78">
        <v>158</v>
      </c>
      <c r="P1119" s="78"/>
      <c r="Q1119" s="62">
        <v>400</v>
      </c>
      <c r="R1119" s="63"/>
      <c r="S1119" s="64" t="s">
        <v>105</v>
      </c>
      <c r="T1119" s="50" t="s">
        <v>3545</v>
      </c>
      <c r="U1119" s="49"/>
      <c r="V1119" s="49" t="s">
        <v>107</v>
      </c>
      <c r="W1119" s="46" t="s">
        <v>3546</v>
      </c>
      <c r="X1119" s="68"/>
      <c r="Y1119" s="65" t="s">
        <v>3432</v>
      </c>
    </row>
    <row r="1120" spans="1:25" ht="12.75" customHeight="1" x14ac:dyDescent="0.2">
      <c r="A1120" s="45">
        <v>45595</v>
      </c>
      <c r="B1120" s="55" t="s">
        <v>3547</v>
      </c>
      <c r="C1120" s="55" t="s">
        <v>465</v>
      </c>
      <c r="D1120" s="55" t="s">
        <v>89</v>
      </c>
      <c r="E1120" s="46" t="s">
        <v>90</v>
      </c>
      <c r="F1120" s="60">
        <v>45585</v>
      </c>
      <c r="G1120" s="61">
        <v>2024</v>
      </c>
      <c r="H1120" s="49" t="s">
        <v>466</v>
      </c>
      <c r="I1120" s="49" t="str">
        <f t="shared" si="69"/>
        <v>MN</v>
      </c>
      <c r="J1120" s="49" t="str">
        <f t="shared" si="70"/>
        <v>WI</v>
      </c>
      <c r="K1120" s="50" t="str">
        <f t="shared" si="72"/>
        <v>Midwest</v>
      </c>
      <c r="L1120" s="49" t="str">
        <f>INDEX('State '!$A$1:$C$62,MATCH($I1120,'State '!$B:$B,0),3)</f>
        <v>Midwest</v>
      </c>
      <c r="M1120" s="49" t="str">
        <f>INDEX('State '!$A$1:$C$62,MATCH($J1120,'State '!$B:$B,0),3)</f>
        <v>Midwest</v>
      </c>
      <c r="N1120" s="49"/>
      <c r="O1120" s="78">
        <v>48.7</v>
      </c>
      <c r="P1120" s="78">
        <v>9.4</v>
      </c>
      <c r="Q1120" s="62">
        <v>50.9</v>
      </c>
      <c r="R1120" s="63" t="s">
        <v>3548</v>
      </c>
      <c r="S1120" s="64" t="s">
        <v>92</v>
      </c>
      <c r="T1120" s="50" t="s">
        <v>93</v>
      </c>
      <c r="U1120" s="57" t="s">
        <v>3549</v>
      </c>
      <c r="V1120" s="49" t="s">
        <v>95</v>
      </c>
      <c r="W1120" s="46" t="s">
        <v>3550</v>
      </c>
      <c r="X1120" s="46"/>
      <c r="Y1120" s="58"/>
    </row>
    <row r="1121" spans="1:25" ht="12.75" customHeight="1" x14ac:dyDescent="0.2">
      <c r="A1121" s="67">
        <v>45656</v>
      </c>
      <c r="B1121" s="106" t="s">
        <v>3551</v>
      </c>
      <c r="C1121" s="80" t="s">
        <v>3437</v>
      </c>
      <c r="D1121" s="106" t="s">
        <v>161</v>
      </c>
      <c r="E1121" s="46" t="s">
        <v>90</v>
      </c>
      <c r="F1121" s="107">
        <v>45597</v>
      </c>
      <c r="G1121" s="108">
        <v>2024</v>
      </c>
      <c r="H1121" s="109" t="s">
        <v>170</v>
      </c>
      <c r="I1121" s="67" t="str">
        <f t="shared" si="69"/>
        <v>LA</v>
      </c>
      <c r="J1121" s="67" t="str">
        <f t="shared" si="70"/>
        <v>LA</v>
      </c>
      <c r="K1121" s="84" t="str">
        <f t="shared" si="72"/>
        <v>South Central</v>
      </c>
      <c r="L1121" s="67" t="str">
        <f>INDEX('State '!$A$1:$C$62,MATCH($I1121,'State '!$B:$B,0),3)</f>
        <v>South Central</v>
      </c>
      <c r="M1121" s="67" t="str">
        <f>INDEX('State '!$A$1:$C$62,MATCH($J1121,'State '!$B:$B,0),3)</f>
        <v>South Central</v>
      </c>
      <c r="N1121" s="67"/>
      <c r="O1121" s="51"/>
      <c r="P1121" s="97">
        <v>15</v>
      </c>
      <c r="Q1121" s="110">
        <v>1970</v>
      </c>
      <c r="R1121" s="111">
        <v>42</v>
      </c>
      <c r="S1121" s="109" t="s">
        <v>92</v>
      </c>
      <c r="T1121" s="109" t="s">
        <v>93</v>
      </c>
      <c r="U1121" s="109" t="s">
        <v>3501</v>
      </c>
      <c r="V1121" s="67" t="s">
        <v>107</v>
      </c>
      <c r="W1121" s="68" t="s">
        <v>3552</v>
      </c>
      <c r="X1121" s="68" t="s">
        <v>108</v>
      </c>
      <c r="Y1121" s="11" t="s">
        <v>3553</v>
      </c>
    </row>
    <row r="1122" spans="1:25" ht="12.75" customHeight="1" x14ac:dyDescent="0.2">
      <c r="A1122" s="45">
        <v>45656</v>
      </c>
      <c r="B1122" s="46" t="s">
        <v>3554</v>
      </c>
      <c r="C1122" s="46" t="s">
        <v>3247</v>
      </c>
      <c r="D1122" s="46" t="s">
        <v>89</v>
      </c>
      <c r="E1122" s="46" t="s">
        <v>90</v>
      </c>
      <c r="F1122" s="47">
        <v>45597</v>
      </c>
      <c r="G1122" s="48">
        <v>2024</v>
      </c>
      <c r="H1122" s="49" t="s">
        <v>3555</v>
      </c>
      <c r="I1122" s="49" t="str">
        <f t="shared" si="69"/>
        <v>BC</v>
      </c>
      <c r="J1122" s="49" t="str">
        <f t="shared" si="70"/>
        <v>OR</v>
      </c>
      <c r="K1122" s="50" t="str">
        <f t="shared" si="72"/>
        <v>Canada, Mountain, Pacific</v>
      </c>
      <c r="L1122" s="49" t="str">
        <f>INDEX('State '!$A$1:$C$62,MATCH($I1122,'State '!$B:$B,0),3)</f>
        <v>Canada</v>
      </c>
      <c r="M1122" s="49" t="str">
        <f>INDEX('State '!$A$1:$C$62,MATCH($J1122,'State '!$B:$B,0),3)</f>
        <v>Pacific</v>
      </c>
      <c r="N1122" s="49" t="s">
        <v>831</v>
      </c>
      <c r="O1122" s="78">
        <v>335</v>
      </c>
      <c r="P1122" s="70"/>
      <c r="Q1122" s="52">
        <v>150</v>
      </c>
      <c r="R1122" s="53"/>
      <c r="S1122" s="49" t="s">
        <v>92</v>
      </c>
      <c r="T1122" s="49" t="s">
        <v>93</v>
      </c>
      <c r="U1122" s="49" t="s">
        <v>3556</v>
      </c>
      <c r="V1122" s="49" t="s">
        <v>95</v>
      </c>
      <c r="W1122" s="46" t="s">
        <v>3557</v>
      </c>
      <c r="X1122" s="46"/>
      <c r="Y1122" s="58" t="s">
        <v>3558</v>
      </c>
    </row>
    <row r="1123" spans="1:25" ht="12.75" customHeight="1" x14ac:dyDescent="0.2">
      <c r="A1123" s="45">
        <v>45656</v>
      </c>
      <c r="B1123" s="55" t="s">
        <v>3559</v>
      </c>
      <c r="C1123" s="46" t="s">
        <v>149</v>
      </c>
      <c r="D1123" s="55" t="s">
        <v>89</v>
      </c>
      <c r="E1123" s="46" t="s">
        <v>90</v>
      </c>
      <c r="F1123" s="60">
        <v>45597</v>
      </c>
      <c r="G1123" s="61">
        <v>2024</v>
      </c>
      <c r="H1123" s="49" t="s">
        <v>150</v>
      </c>
      <c r="I1123" s="49" t="str">
        <f t="shared" si="69"/>
        <v>ND</v>
      </c>
      <c r="J1123" s="49" t="str">
        <f t="shared" si="70"/>
        <v>ND</v>
      </c>
      <c r="K1123" s="50" t="str">
        <f t="shared" si="72"/>
        <v>Mountain</v>
      </c>
      <c r="L1123" s="49" t="str">
        <f>INDEX('State '!$A$1:$C$62,MATCH($I1123,'State '!$B:$B,0),3)</f>
        <v>Mountain</v>
      </c>
      <c r="M1123" s="49" t="str">
        <f>INDEX('State '!$A$1:$C$62,MATCH($J1123,'State '!$B:$B,0),3)</f>
        <v>Mountain</v>
      </c>
      <c r="N1123" s="49"/>
      <c r="O1123" s="78">
        <v>75</v>
      </c>
      <c r="P1123" s="78">
        <v>60</v>
      </c>
      <c r="Q1123" s="62">
        <v>20.6</v>
      </c>
      <c r="R1123" s="63">
        <v>12</v>
      </c>
      <c r="S1123" s="64" t="s">
        <v>92</v>
      </c>
      <c r="T1123" s="50" t="s">
        <v>93</v>
      </c>
      <c r="U1123" s="57" t="s">
        <v>3560</v>
      </c>
      <c r="V1123" s="49" t="s">
        <v>107</v>
      </c>
      <c r="W1123" s="46" t="s">
        <v>3561</v>
      </c>
      <c r="X1123" s="46" t="s">
        <v>97</v>
      </c>
      <c r="Y1123" s="58" t="s">
        <v>3562</v>
      </c>
    </row>
    <row r="1124" spans="1:25" ht="12.75" customHeight="1" x14ac:dyDescent="0.2">
      <c r="A1124" s="112">
        <v>45664</v>
      </c>
      <c r="B1124" s="113" t="s">
        <v>3563</v>
      </c>
      <c r="C1124" s="113" t="s">
        <v>553</v>
      </c>
      <c r="D1124" s="113" t="s">
        <v>89</v>
      </c>
      <c r="E1124" s="46" t="s">
        <v>90</v>
      </c>
      <c r="F1124" s="114">
        <v>45616</v>
      </c>
      <c r="G1124" s="115">
        <v>2024</v>
      </c>
      <c r="H1124" s="116" t="s">
        <v>3564</v>
      </c>
      <c r="I1124" s="116" t="str">
        <f t="shared" si="69"/>
        <v>NC</v>
      </c>
      <c r="J1124" s="116" t="str">
        <f t="shared" si="70"/>
        <v>VA</v>
      </c>
      <c r="K1124" s="117" t="str">
        <f t="shared" si="72"/>
        <v>Southeast, Northeast</v>
      </c>
      <c r="L1124" s="116" t="str">
        <f>INDEX('State '!$A$1:$C$62,MATCH($I1124,'State '!$B:$B,0),3)</f>
        <v>Southeast</v>
      </c>
      <c r="M1124" s="116" t="str">
        <f>INDEX('State '!$A$1:$C$62,MATCH($J1124,'State '!$B:$B,0),3)</f>
        <v>Northeast</v>
      </c>
      <c r="N1124" s="116"/>
      <c r="O1124" s="78">
        <v>212.5</v>
      </c>
      <c r="P1124" s="118">
        <v>88.8</v>
      </c>
      <c r="Q1124" s="52">
        <v>423</v>
      </c>
      <c r="R1124" s="115"/>
      <c r="S1124" s="116" t="s">
        <v>92</v>
      </c>
      <c r="T1124" s="116" t="s">
        <v>93</v>
      </c>
      <c r="U1124" s="116" t="s">
        <v>3565</v>
      </c>
      <c r="V1124" s="116" t="s">
        <v>95</v>
      </c>
      <c r="W1124" s="113" t="s">
        <v>3566</v>
      </c>
      <c r="X1124" s="113" t="s">
        <v>97</v>
      </c>
      <c r="Y1124" s="119" t="s">
        <v>3567</v>
      </c>
    </row>
    <row r="1125" spans="1:25" ht="12.75" customHeight="1" x14ac:dyDescent="0.2">
      <c r="A1125" s="45">
        <v>45656</v>
      </c>
      <c r="B1125" s="86" t="s">
        <v>3568</v>
      </c>
      <c r="C1125" s="86" t="s">
        <v>124</v>
      </c>
      <c r="D1125" s="86" t="s">
        <v>89</v>
      </c>
      <c r="E1125" s="46" t="s">
        <v>90</v>
      </c>
      <c r="F1125" s="90">
        <v>45641</v>
      </c>
      <c r="G1125" s="94">
        <v>2025</v>
      </c>
      <c r="H1125" s="89" t="s">
        <v>170</v>
      </c>
      <c r="I1125" s="49" t="str">
        <f t="shared" si="69"/>
        <v>LA</v>
      </c>
      <c r="J1125" s="49" t="str">
        <f t="shared" si="70"/>
        <v>LA</v>
      </c>
      <c r="K1125" s="50" t="str">
        <f t="shared" si="72"/>
        <v>South Central</v>
      </c>
      <c r="L1125" s="49" t="str">
        <f>INDEX('State '!$A$1:$C$62,MATCH($I1125,'State '!$B:$B,0),3)</f>
        <v>South Central</v>
      </c>
      <c r="M1125" s="49" t="str">
        <f>INDEX('State '!$A$1:$C$62,MATCH($J1125,'State '!$B:$B,0),3)</f>
        <v>South Central</v>
      </c>
      <c r="N1125" s="49"/>
      <c r="O1125" s="78">
        <v>360.3</v>
      </c>
      <c r="P1125" s="92">
        <v>3</v>
      </c>
      <c r="Q1125" s="93">
        <v>1260</v>
      </c>
      <c r="R1125" s="91">
        <v>42</v>
      </c>
      <c r="S1125" s="89" t="s">
        <v>92</v>
      </c>
      <c r="T1125" s="89" t="s">
        <v>93</v>
      </c>
      <c r="U1125" s="89" t="s">
        <v>3569</v>
      </c>
      <c r="V1125" s="49" t="s">
        <v>107</v>
      </c>
      <c r="W1125" s="46" t="s">
        <v>3570</v>
      </c>
      <c r="X1125" s="46" t="s">
        <v>108</v>
      </c>
      <c r="Y1125" s="58" t="s">
        <v>3571</v>
      </c>
    </row>
    <row r="1126" spans="1:25" ht="12.75" customHeight="1" x14ac:dyDescent="0.2">
      <c r="A1126" s="45">
        <v>44313</v>
      </c>
      <c r="B1126" s="55" t="s">
        <v>3572</v>
      </c>
      <c r="C1126" s="55" t="s">
        <v>204</v>
      </c>
      <c r="D1126" s="55" t="s">
        <v>89</v>
      </c>
      <c r="E1126" s="46" t="s">
        <v>90</v>
      </c>
      <c r="F1126" s="60">
        <v>44055</v>
      </c>
      <c r="G1126" s="73" t="s">
        <v>144</v>
      </c>
      <c r="H1126" s="49" t="s">
        <v>205</v>
      </c>
      <c r="I1126" s="49" t="str">
        <f t="shared" si="69"/>
        <v>OK</v>
      </c>
      <c r="J1126" s="49" t="str">
        <f t="shared" si="70"/>
        <v>OK</v>
      </c>
      <c r="K1126" s="50" t="str">
        <f t="shared" si="72"/>
        <v>South Central</v>
      </c>
      <c r="L1126" s="49" t="str">
        <f>INDEX('State '!$A$1:$C$62,MATCH($I1126,'State '!$B:$B,0),3)</f>
        <v>South Central</v>
      </c>
      <c r="M1126" s="49" t="str">
        <f>INDEX('State '!$A$1:$C$62,MATCH($J1126,'State '!$B:$B,0),3)</f>
        <v>South Central</v>
      </c>
      <c r="N1126" s="49"/>
      <c r="O1126" s="78">
        <v>13</v>
      </c>
      <c r="P1126" s="95"/>
      <c r="Q1126" s="62">
        <v>40</v>
      </c>
      <c r="R1126" s="63"/>
      <c r="S1126" s="64" t="s">
        <v>92</v>
      </c>
      <c r="T1126" s="50" t="s">
        <v>93</v>
      </c>
      <c r="U1126" s="57" t="s">
        <v>3573</v>
      </c>
      <c r="V1126" s="49" t="s">
        <v>107</v>
      </c>
      <c r="W1126" s="46" t="s">
        <v>3574</v>
      </c>
      <c r="X1126" s="46"/>
      <c r="Y1126" s="79"/>
    </row>
    <row r="1127" spans="1:25" ht="12.75" customHeight="1" x14ac:dyDescent="0.2">
      <c r="A1127" s="45">
        <v>44018</v>
      </c>
      <c r="B1127" s="46" t="s">
        <v>3575</v>
      </c>
      <c r="C1127" s="46" t="s">
        <v>3575</v>
      </c>
      <c r="D1127" s="46" t="s">
        <v>101</v>
      </c>
      <c r="E1127" s="59" t="s">
        <v>2936</v>
      </c>
      <c r="F1127" s="47"/>
      <c r="G1127" s="48" t="s">
        <v>144</v>
      </c>
      <c r="H1127" s="49" t="s">
        <v>3576</v>
      </c>
      <c r="I1127" s="49" t="str">
        <f t="shared" si="69"/>
        <v>WV</v>
      </c>
      <c r="J1127" s="49" t="str">
        <f t="shared" si="70"/>
        <v>NC</v>
      </c>
      <c r="K1127" s="50" t="str">
        <f t="shared" si="72"/>
        <v>Northeast, Southeast</v>
      </c>
      <c r="L1127" s="49" t="str">
        <f>INDEX('State '!$A$1:$C$62,MATCH($I1127,'State '!$B:$B,0),3)</f>
        <v>Northeast</v>
      </c>
      <c r="M1127" s="49" t="str">
        <f>INDEX('State '!$A$1:$C$62,MATCH($J1127,'State '!$B:$B,0),3)</f>
        <v>Southeast</v>
      </c>
      <c r="N1127" s="49"/>
      <c r="O1127" s="78">
        <v>5100</v>
      </c>
      <c r="P1127" s="78">
        <v>600</v>
      </c>
      <c r="Q1127" s="52">
        <v>1500</v>
      </c>
      <c r="R1127" s="53" t="s">
        <v>3577</v>
      </c>
      <c r="S1127" s="49" t="s">
        <v>92</v>
      </c>
      <c r="T1127" s="49" t="s">
        <v>93</v>
      </c>
      <c r="U1127" s="49" t="s">
        <v>3578</v>
      </c>
      <c r="V1127" s="49" t="s">
        <v>95</v>
      </c>
      <c r="W1127" s="46" t="s">
        <v>3579</v>
      </c>
      <c r="X1127" s="46" t="s">
        <v>165</v>
      </c>
      <c r="Y1127" s="11" t="s">
        <v>3580</v>
      </c>
    </row>
    <row r="1128" spans="1:25" ht="12.75" customHeight="1" x14ac:dyDescent="0.2">
      <c r="A1128" s="45">
        <v>44645</v>
      </c>
      <c r="B1128" s="46" t="s">
        <v>3581</v>
      </c>
      <c r="C1128" s="55" t="s">
        <v>1064</v>
      </c>
      <c r="D1128" s="46" t="s">
        <v>89</v>
      </c>
      <c r="E1128" s="59" t="s">
        <v>2936</v>
      </c>
      <c r="F1128" s="47"/>
      <c r="G1128" s="48" t="s">
        <v>144</v>
      </c>
      <c r="H1128" s="49" t="s">
        <v>734</v>
      </c>
      <c r="I1128" s="49" t="str">
        <f t="shared" si="69"/>
        <v>FL</v>
      </c>
      <c r="J1128" s="49" t="str">
        <f t="shared" si="70"/>
        <v>FL</v>
      </c>
      <c r="K1128" s="50" t="s">
        <v>1772</v>
      </c>
      <c r="L1128" s="49" t="str">
        <f>INDEX('State '!$A$1:$C$62,MATCH($I1128,'State '!$B:$B,0),3)</f>
        <v>Southeast</v>
      </c>
      <c r="M1128" s="49" t="str">
        <f>INDEX('State '!$A$1:$C$62,MATCH($J1128,'State '!$B:$B,0),3)</f>
        <v>Southeast</v>
      </c>
      <c r="N1128" s="49"/>
      <c r="O1128" s="78">
        <v>38</v>
      </c>
      <c r="P1128" s="98">
        <v>3.2</v>
      </c>
      <c r="Q1128" s="52">
        <v>29</v>
      </c>
      <c r="R1128" s="53">
        <v>36</v>
      </c>
      <c r="S1128" s="49" t="s">
        <v>105</v>
      </c>
      <c r="T1128" s="49" t="s">
        <v>93</v>
      </c>
      <c r="U1128" s="49" t="s">
        <v>3582</v>
      </c>
      <c r="V1128" s="49" t="s">
        <v>107</v>
      </c>
      <c r="W1128" s="46" t="s">
        <v>3583</v>
      </c>
      <c r="X1128" s="46" t="s">
        <v>97</v>
      </c>
      <c r="Y1128" s="54"/>
    </row>
    <row r="1129" spans="1:25" ht="12.75" customHeight="1" x14ac:dyDescent="0.2">
      <c r="A1129" s="45">
        <v>43885</v>
      </c>
      <c r="B1129" s="46" t="s">
        <v>3584</v>
      </c>
      <c r="C1129" s="46" t="s">
        <v>3585</v>
      </c>
      <c r="D1129" s="46" t="s">
        <v>101</v>
      </c>
      <c r="E1129" s="46" t="s">
        <v>2936</v>
      </c>
      <c r="F1129" s="47"/>
      <c r="G1129" s="56" t="s">
        <v>144</v>
      </c>
      <c r="H1129" s="49" t="s">
        <v>708</v>
      </c>
      <c r="I1129" s="49" t="str">
        <f t="shared" si="69"/>
        <v>PA</v>
      </c>
      <c r="J1129" s="49" t="str">
        <f t="shared" si="70"/>
        <v>NY</v>
      </c>
      <c r="K1129" s="50" t="str">
        <f>IF($L1129=$M1129,L1129,CONCATENATE($L1129,", ",IF(ISBLANK(N1129),"",CONCATENATE(N1129,", ")),$M1129))</f>
        <v>Northeast</v>
      </c>
      <c r="L1129" s="49" t="str">
        <f>INDEX('State '!$A$1:$C$62,MATCH($I1129,'State '!$B:$B,0),3)</f>
        <v>Northeast</v>
      </c>
      <c r="M1129" s="49" t="str">
        <f>INDEX('State '!$A$1:$C$62,MATCH($J1129,'State '!$B:$B,0),3)</f>
        <v>Northeast</v>
      </c>
      <c r="N1129" s="49"/>
      <c r="O1129" s="78">
        <v>683</v>
      </c>
      <c r="P1129" s="56">
        <v>121</v>
      </c>
      <c r="Q1129" s="52">
        <v>650</v>
      </c>
      <c r="R1129" s="53">
        <v>30</v>
      </c>
      <c r="S1129" s="49" t="s">
        <v>92</v>
      </c>
      <c r="T1129" s="49" t="s">
        <v>93</v>
      </c>
      <c r="U1129" s="49" t="s">
        <v>3586</v>
      </c>
      <c r="V1129" s="49" t="s">
        <v>95</v>
      </c>
      <c r="W1129" s="46" t="s">
        <v>3587</v>
      </c>
      <c r="X1129" s="46"/>
      <c r="Y1129" s="79"/>
    </row>
    <row r="1130" spans="1:25" ht="12.75" customHeight="1" x14ac:dyDescent="0.2">
      <c r="A1130" s="45">
        <v>43993</v>
      </c>
      <c r="B1130" s="46" t="s">
        <v>2651</v>
      </c>
      <c r="C1130" s="46" t="s">
        <v>1951</v>
      </c>
      <c r="D1130" s="46" t="s">
        <v>383</v>
      </c>
      <c r="E1130" s="46" t="s">
        <v>2936</v>
      </c>
      <c r="F1130" s="47"/>
      <c r="G1130" s="48" t="s">
        <v>144</v>
      </c>
      <c r="H1130" s="49" t="s">
        <v>170</v>
      </c>
      <c r="I1130" s="49" t="str">
        <f t="shared" ref="I1130:I1136" si="73">LEFT($H1130,2)</f>
        <v>LA</v>
      </c>
      <c r="J1130" s="49" t="str">
        <f t="shared" ref="J1130:J1136" si="74">RIGHT($H1130,2)</f>
        <v>LA</v>
      </c>
      <c r="K1130" s="50" t="str">
        <f>IF($L1130=$M1130,L1130,CONCATENATE($L1130,", ",IF(ISBLANK(N1130),"",CONCATENATE(N1130,", ")),$M1130))</f>
        <v>South Central</v>
      </c>
      <c r="L1130" s="49" t="str">
        <f>INDEX('State '!$A$1:$C$62,MATCH($I1130,'State '!$B:$B,0),3)</f>
        <v>South Central</v>
      </c>
      <c r="M1130" s="49" t="str">
        <f>INDEX('State '!$A$1:$C$62,MATCH($J1130,'State '!$B:$B,0),3)</f>
        <v>South Central</v>
      </c>
      <c r="N1130" s="49"/>
      <c r="O1130" s="78">
        <v>610</v>
      </c>
      <c r="P1130" s="78">
        <v>104.3</v>
      </c>
      <c r="Q1130" s="52">
        <v>1500</v>
      </c>
      <c r="R1130" s="53">
        <v>42</v>
      </c>
      <c r="S1130" s="49" t="s">
        <v>92</v>
      </c>
      <c r="T1130" s="49" t="s">
        <v>93</v>
      </c>
      <c r="U1130" s="49" t="s">
        <v>2652</v>
      </c>
      <c r="V1130" s="49" t="s">
        <v>107</v>
      </c>
      <c r="W1130" s="46" t="s">
        <v>3588</v>
      </c>
      <c r="X1130" s="46" t="s">
        <v>108</v>
      </c>
      <c r="Y1130" s="81"/>
    </row>
    <row r="1131" spans="1:25" ht="12.75" customHeight="1" x14ac:dyDescent="0.2">
      <c r="A1131" s="45">
        <v>44729</v>
      </c>
      <c r="B1131" s="86" t="s">
        <v>3589</v>
      </c>
      <c r="C1131" s="55" t="s">
        <v>3590</v>
      </c>
      <c r="D1131" s="55" t="s">
        <v>101</v>
      </c>
      <c r="E1131" s="59" t="s">
        <v>2936</v>
      </c>
      <c r="F1131" s="60"/>
      <c r="G1131" s="53" t="s">
        <v>144</v>
      </c>
      <c r="H1131" s="49" t="s">
        <v>121</v>
      </c>
      <c r="I1131" s="49" t="str">
        <f t="shared" si="73"/>
        <v>TX</v>
      </c>
      <c r="J1131" s="49" t="str">
        <f t="shared" si="74"/>
        <v>TX</v>
      </c>
      <c r="K1131" s="50" t="str">
        <f>IF($L1131=$M1131,L1131,CONCATENATE($L1131,", ",IF(ISBLANK(N1131),"",CONCATENATE(N1131,", ")),$M1131))</f>
        <v>South Central</v>
      </c>
      <c r="L1131" s="49" t="str">
        <f>INDEX('State '!$A$1:$C$62,MATCH($I1131,'State '!$B:$B,0),3)</f>
        <v>South Central</v>
      </c>
      <c r="M1131" s="49" t="str">
        <f>INDEX('State '!$A$1:$C$62,MATCH($J1131,'State '!$B:$B,0),3)</f>
        <v>South Central</v>
      </c>
      <c r="N1131" s="49"/>
      <c r="O1131" s="78"/>
      <c r="P1131" s="95">
        <v>150</v>
      </c>
      <c r="Q1131" s="62">
        <v>1500</v>
      </c>
      <c r="R1131" s="63">
        <v>36</v>
      </c>
      <c r="S1131" s="64" t="s">
        <v>105</v>
      </c>
      <c r="T1131" s="89" t="s">
        <v>122</v>
      </c>
      <c r="U1131" s="89"/>
      <c r="V1131" s="49" t="s">
        <v>107</v>
      </c>
      <c r="W1131" s="46" t="s">
        <v>3591</v>
      </c>
      <c r="X1131" s="46"/>
      <c r="Y1131" s="54" t="s">
        <v>3592</v>
      </c>
    </row>
    <row r="1132" spans="1:25" ht="12.75" customHeight="1" x14ac:dyDescent="0.2">
      <c r="A1132" s="45">
        <v>44313</v>
      </c>
      <c r="B1132" s="46" t="s">
        <v>3593</v>
      </c>
      <c r="C1132" s="46" t="s">
        <v>3594</v>
      </c>
      <c r="D1132" s="46" t="s">
        <v>161</v>
      </c>
      <c r="E1132" s="46" t="s">
        <v>2936</v>
      </c>
      <c r="F1132" s="47"/>
      <c r="G1132" s="48" t="s">
        <v>144</v>
      </c>
      <c r="H1132" s="49" t="s">
        <v>3595</v>
      </c>
      <c r="I1132" s="49" t="str">
        <f t="shared" si="73"/>
        <v>KY</v>
      </c>
      <c r="J1132" s="49" t="str">
        <f t="shared" si="74"/>
        <v>TN</v>
      </c>
      <c r="K1132" s="50" t="str">
        <f>IF($L1132=$M1132,L1132,CONCATENATE($L1132,", ",IF(ISBLANK(N1132),"",CONCATENATE(N1132,", ")),$M1132))</f>
        <v>Midwest</v>
      </c>
      <c r="L1132" s="49" t="str">
        <f>INDEX('State '!$A$1:$C$62,MATCH($I1132,'State '!$B:$B,0),3)</f>
        <v>Midwest</v>
      </c>
      <c r="M1132" s="49" t="str">
        <f>INDEX('State '!$A$1:$C$62,MATCH($J1132,'State '!$B:$B,0),3)</f>
        <v>Midwest</v>
      </c>
      <c r="N1132" s="49"/>
      <c r="O1132" s="51"/>
      <c r="P1132" s="56">
        <v>23</v>
      </c>
      <c r="Q1132" s="52">
        <v>52</v>
      </c>
      <c r="R1132" s="53">
        <v>12</v>
      </c>
      <c r="S1132" s="49" t="s">
        <v>92</v>
      </c>
      <c r="T1132" s="49" t="s">
        <v>93</v>
      </c>
      <c r="U1132" s="49" t="s">
        <v>3596</v>
      </c>
      <c r="V1132" s="49" t="s">
        <v>95</v>
      </c>
      <c r="W1132" s="46"/>
      <c r="X1132" s="46"/>
      <c r="Y1132" s="79"/>
    </row>
    <row r="1133" spans="1:25" ht="12.75" customHeight="1" x14ac:dyDescent="0.2">
      <c r="A1133" s="45">
        <v>44923</v>
      </c>
      <c r="B1133" s="46" t="s">
        <v>3597</v>
      </c>
      <c r="C1133" s="46" t="s">
        <v>1136</v>
      </c>
      <c r="D1133" s="46" t="s">
        <v>161</v>
      </c>
      <c r="E1133" s="46" t="s">
        <v>2936</v>
      </c>
      <c r="F1133" s="47"/>
      <c r="G1133" s="48" t="s">
        <v>144</v>
      </c>
      <c r="H1133" s="49" t="s">
        <v>361</v>
      </c>
      <c r="I1133" s="49" t="str">
        <f t="shared" si="73"/>
        <v>WA</v>
      </c>
      <c r="J1133" s="49" t="str">
        <f t="shared" si="74"/>
        <v>WA</v>
      </c>
      <c r="K1133" s="50" t="str">
        <f>IF($L1133=$M1133,L1133,CONCATENATE($L1133,", ",IF(ISBLANK(N1133),"",CONCATENATE(N1133,", ")),$M1133))</f>
        <v>Pacific</v>
      </c>
      <c r="L1133" s="49" t="str">
        <f>INDEX('State '!$A$1:$C$62,MATCH($I1133,'State '!$B:$B,0),3)</f>
        <v>Pacific</v>
      </c>
      <c r="M1133" s="49" t="str">
        <f>INDEX('State '!$A$1:$C$62,MATCH($J1133,'State '!$B:$B,0),3)</f>
        <v>Pacific</v>
      </c>
      <c r="N1133" s="49"/>
      <c r="O1133" s="78">
        <v>22.8</v>
      </c>
      <c r="P1133" s="78">
        <v>3</v>
      </c>
      <c r="Q1133" s="52"/>
      <c r="R1133" s="53">
        <v>24</v>
      </c>
      <c r="S1133" s="72" t="s">
        <v>92</v>
      </c>
      <c r="T1133" s="49" t="s">
        <v>93</v>
      </c>
      <c r="U1133" s="49" t="s">
        <v>3598</v>
      </c>
      <c r="V1133" s="49" t="s">
        <v>107</v>
      </c>
      <c r="W1133" s="46" t="s">
        <v>3599</v>
      </c>
      <c r="X1133" s="46"/>
      <c r="Y1133" s="79"/>
    </row>
    <row r="1134" spans="1:25" ht="12.75" customHeight="1" x14ac:dyDescent="0.2">
      <c r="A1134" s="45">
        <v>44923</v>
      </c>
      <c r="B1134" s="86" t="s">
        <v>3600</v>
      </c>
      <c r="C1134" s="86" t="s">
        <v>282</v>
      </c>
      <c r="D1134" s="86" t="s">
        <v>125</v>
      </c>
      <c r="E1134" s="59" t="s">
        <v>2936</v>
      </c>
      <c r="F1134" s="90"/>
      <c r="G1134" s="94" t="s">
        <v>144</v>
      </c>
      <c r="H1134" s="89" t="s">
        <v>179</v>
      </c>
      <c r="I1134" s="49" t="str">
        <f t="shared" si="73"/>
        <v>KY</v>
      </c>
      <c r="J1134" s="49" t="str">
        <f t="shared" si="74"/>
        <v>KY</v>
      </c>
      <c r="K1134" s="50" t="s">
        <v>703</v>
      </c>
      <c r="L1134" s="49" t="s">
        <v>703</v>
      </c>
      <c r="M1134" s="49" t="s">
        <v>703</v>
      </c>
      <c r="N1134" s="49"/>
      <c r="O1134" s="78">
        <v>18.899999999999999</v>
      </c>
      <c r="P1134" s="98">
        <v>0.5</v>
      </c>
      <c r="Q1134" s="93"/>
      <c r="R1134" s="91">
        <v>30</v>
      </c>
      <c r="S1134" s="49" t="s">
        <v>105</v>
      </c>
      <c r="T1134" s="49" t="s">
        <v>93</v>
      </c>
      <c r="U1134" s="89" t="s">
        <v>3601</v>
      </c>
      <c r="V1134" s="49" t="s">
        <v>107</v>
      </c>
      <c r="W1134" s="46" t="s">
        <v>3602</v>
      </c>
      <c r="X1134" s="46"/>
      <c r="Y1134" s="54"/>
    </row>
    <row r="1135" spans="1:25" ht="12.75" customHeight="1" x14ac:dyDescent="0.2">
      <c r="A1135" s="45">
        <v>44656</v>
      </c>
      <c r="B1135" s="46" t="s">
        <v>3603</v>
      </c>
      <c r="C1135" s="46" t="s">
        <v>137</v>
      </c>
      <c r="D1135" s="46" t="s">
        <v>89</v>
      </c>
      <c r="E1135" s="46" t="s">
        <v>2936</v>
      </c>
      <c r="F1135" s="47"/>
      <c r="G1135" s="48" t="s">
        <v>144</v>
      </c>
      <c r="H1135" s="49" t="s">
        <v>3604</v>
      </c>
      <c r="I1135" s="49" t="str">
        <f t="shared" si="73"/>
        <v>PA</v>
      </c>
      <c r="J1135" s="49" t="str">
        <f t="shared" si="74"/>
        <v>VA</v>
      </c>
      <c r="K1135" s="50" t="s">
        <v>1772</v>
      </c>
      <c r="L1135" s="49" t="s">
        <v>1772</v>
      </c>
      <c r="M1135" s="49" t="s">
        <v>1772</v>
      </c>
      <c r="N1135" s="49"/>
      <c r="O1135" s="78"/>
      <c r="P1135" s="78">
        <v>0</v>
      </c>
      <c r="Q1135" s="52">
        <v>25</v>
      </c>
      <c r="R1135" s="53"/>
      <c r="S1135" s="49" t="s">
        <v>92</v>
      </c>
      <c r="T1135" s="49" t="s">
        <v>93</v>
      </c>
      <c r="U1135" s="67" t="s">
        <v>3605</v>
      </c>
      <c r="V1135" s="49" t="s">
        <v>95</v>
      </c>
      <c r="W1135" s="46" t="s">
        <v>3606</v>
      </c>
      <c r="X1135" s="46"/>
      <c r="Y1135" s="79"/>
    </row>
    <row r="1136" spans="1:25" ht="12.75" customHeight="1" x14ac:dyDescent="0.2">
      <c r="A1136" s="45">
        <v>44575</v>
      </c>
      <c r="B1136" s="46" t="s">
        <v>3607</v>
      </c>
      <c r="C1136" s="46" t="s">
        <v>137</v>
      </c>
      <c r="D1136" s="46" t="s">
        <v>89</v>
      </c>
      <c r="E1136" s="59" t="s">
        <v>2936</v>
      </c>
      <c r="F1136" s="47"/>
      <c r="G1136" s="48" t="s">
        <v>144</v>
      </c>
      <c r="H1136" s="49" t="s">
        <v>424</v>
      </c>
      <c r="I1136" s="49" t="str">
        <f t="shared" si="73"/>
        <v>WV</v>
      </c>
      <c r="J1136" s="49" t="str">
        <f t="shared" si="74"/>
        <v>WV</v>
      </c>
      <c r="K1136" s="50" t="str">
        <f>IF($L1136=$M1136,L1136,CONCATENATE($L1136,", ",IF(ISBLANK(N1136),"",CONCATENATE(N1136,", ")),$M1136))</f>
        <v>Northeast</v>
      </c>
      <c r="L1136" s="49" t="str">
        <f>INDEX('State '!$A$1:$C$62,MATCH($I1136,'State '!$B:$B,0),3)</f>
        <v>Northeast</v>
      </c>
      <c r="M1136" s="49" t="str">
        <f>INDEX('State '!$A$1:$C$62,MATCH($J1136,'State '!$B:$B,0),3)</f>
        <v>Northeast</v>
      </c>
      <c r="N1136" s="49"/>
      <c r="O1136" s="78">
        <v>190.8</v>
      </c>
      <c r="P1136" s="70">
        <v>21</v>
      </c>
      <c r="Q1136" s="52">
        <v>240</v>
      </c>
      <c r="R1136" s="53"/>
      <c r="S1136" s="49" t="s">
        <v>92</v>
      </c>
      <c r="T1136" s="49" t="s">
        <v>93</v>
      </c>
      <c r="U1136" s="49" t="s">
        <v>3608</v>
      </c>
      <c r="V1136" s="49" t="s">
        <v>107</v>
      </c>
      <c r="W1136" s="46" t="s">
        <v>3609</v>
      </c>
      <c r="X1136" s="46"/>
      <c r="Y1136" s="58" t="s">
        <v>3610</v>
      </c>
    </row>
    <row r="1137" spans="1:25" ht="11.25" customHeight="1" x14ac:dyDescent="0.2">
      <c r="A1137" s="45">
        <v>44575</v>
      </c>
      <c r="B1137" s="46" t="s">
        <v>3611</v>
      </c>
      <c r="C1137" s="46" t="s">
        <v>3612</v>
      </c>
      <c r="D1137" s="46" t="s">
        <v>101</v>
      </c>
      <c r="E1137" s="59" t="s">
        <v>2936</v>
      </c>
      <c r="F1137" s="47"/>
      <c r="G1137" s="53" t="s">
        <v>144</v>
      </c>
      <c r="H1137" s="49" t="s">
        <v>127</v>
      </c>
      <c r="I1137" s="49" t="str">
        <f t="shared" ref="I1137:I1173" si="75">LEFT($H1137,2)</f>
        <v>PA</v>
      </c>
      <c r="J1137" s="49" t="str">
        <f t="shared" ref="J1137:J1173" si="76">RIGHT($H1137,2)</f>
        <v>NJ</v>
      </c>
      <c r="K1137" s="50" t="str">
        <f t="shared" ref="K1137:K1173" si="77">IF($L1137=$M1137,L1137,CONCATENATE($L1137,", ",IF(ISBLANK(N1137),"",CONCATENATE(N1137,", ")),$M1137))</f>
        <v>Northeast</v>
      </c>
      <c r="L1137" s="49" t="str">
        <f>INDEX('State '!$A$1:$C$62,MATCH($I1137,'State '!$B:$B,0),3)</f>
        <v>Northeast</v>
      </c>
      <c r="M1137" s="49" t="str">
        <f>INDEX('State '!$A$1:$C$62,MATCH($J1137,'State '!$B:$B,0),3)</f>
        <v>Northeast</v>
      </c>
      <c r="N1137" s="49"/>
      <c r="O1137" s="78">
        <v>1300</v>
      </c>
      <c r="P1137" s="56">
        <v>68</v>
      </c>
      <c r="Q1137" s="52">
        <v>1107</v>
      </c>
      <c r="R1137" s="53">
        <v>36</v>
      </c>
      <c r="S1137" s="49" t="s">
        <v>92</v>
      </c>
      <c r="T1137" s="49" t="s">
        <v>93</v>
      </c>
      <c r="U1137" s="49" t="s">
        <v>3613</v>
      </c>
      <c r="V1137" s="49" t="s">
        <v>107</v>
      </c>
      <c r="W1137" s="46" t="s">
        <v>3614</v>
      </c>
      <c r="X1137" s="46"/>
      <c r="Y1137" s="79"/>
    </row>
    <row r="1138" spans="1:25" ht="11.25" customHeight="1" x14ac:dyDescent="0.2">
      <c r="A1138" s="45">
        <v>44470</v>
      </c>
      <c r="B1138" s="46" t="s">
        <v>3615</v>
      </c>
      <c r="C1138" s="46" t="s">
        <v>3612</v>
      </c>
      <c r="D1138" s="46" t="s">
        <v>101</v>
      </c>
      <c r="E1138" s="59" t="s">
        <v>2936</v>
      </c>
      <c r="F1138" s="47"/>
      <c r="G1138" s="53" t="s">
        <v>144</v>
      </c>
      <c r="H1138" s="49" t="s">
        <v>127</v>
      </c>
      <c r="I1138" s="49" t="str">
        <f t="shared" si="75"/>
        <v>PA</v>
      </c>
      <c r="J1138" s="49" t="str">
        <f t="shared" si="76"/>
        <v>NJ</v>
      </c>
      <c r="K1138" s="50" t="str">
        <f t="shared" si="77"/>
        <v>Northeast</v>
      </c>
      <c r="L1138" s="49" t="str">
        <f>INDEX('State '!$A$1:$C$62,MATCH($I1138,'State '!$B:$B,0),3)</f>
        <v>Northeast</v>
      </c>
      <c r="M1138" s="49" t="str">
        <f>INDEX('State '!$A$1:$C$62,MATCH($J1138,'State '!$B:$B,0),3)</f>
        <v>Northeast</v>
      </c>
      <c r="N1138" s="49"/>
      <c r="O1138" s="78"/>
      <c r="P1138" s="56">
        <v>50</v>
      </c>
      <c r="Q1138" s="52">
        <v>1107</v>
      </c>
      <c r="R1138" s="53" t="s">
        <v>934</v>
      </c>
      <c r="S1138" s="49" t="s">
        <v>92</v>
      </c>
      <c r="T1138" s="49" t="s">
        <v>93</v>
      </c>
      <c r="U1138" s="49" t="s">
        <v>3613</v>
      </c>
      <c r="V1138" s="49" t="s">
        <v>95</v>
      </c>
      <c r="W1138" s="46" t="s">
        <v>3614</v>
      </c>
      <c r="X1138" s="46"/>
      <c r="Y1138" s="79"/>
    </row>
    <row r="1139" spans="1:25" ht="11.25" customHeight="1" x14ac:dyDescent="0.2">
      <c r="A1139" s="45">
        <v>44168</v>
      </c>
      <c r="B1139" s="46" t="s">
        <v>3616</v>
      </c>
      <c r="C1139" s="46" t="s">
        <v>3617</v>
      </c>
      <c r="D1139" s="46" t="s">
        <v>101</v>
      </c>
      <c r="E1139" s="59" t="s">
        <v>2936</v>
      </c>
      <c r="F1139" s="47"/>
      <c r="G1139" s="53" t="s">
        <v>144</v>
      </c>
      <c r="H1139" s="49" t="s">
        <v>217</v>
      </c>
      <c r="I1139" s="49" t="str">
        <f t="shared" si="75"/>
        <v>TX</v>
      </c>
      <c r="J1139" s="49" t="str">
        <f t="shared" si="76"/>
        <v>LA</v>
      </c>
      <c r="K1139" s="50" t="str">
        <f t="shared" si="77"/>
        <v>South Central</v>
      </c>
      <c r="L1139" s="49" t="str">
        <f>INDEX('State '!$A$1:$C$62,MATCH($I1139,'State '!$B:$B,0),3)</f>
        <v>South Central</v>
      </c>
      <c r="M1139" s="49" t="str">
        <f>INDEX('State '!$A$1:$C$62,MATCH($J1139,'State '!$B:$B,0),3)</f>
        <v>South Central</v>
      </c>
      <c r="N1139" s="49"/>
      <c r="O1139" s="78"/>
      <c r="P1139" s="78"/>
      <c r="Q1139" s="52">
        <v>2000</v>
      </c>
      <c r="R1139" s="53"/>
      <c r="S1139" s="49" t="s">
        <v>92</v>
      </c>
      <c r="T1139" s="49" t="s">
        <v>93</v>
      </c>
      <c r="U1139" s="49"/>
      <c r="V1139" s="49" t="s">
        <v>95</v>
      </c>
      <c r="W1139" s="46" t="s">
        <v>3618</v>
      </c>
      <c r="X1139" s="46" t="s">
        <v>108</v>
      </c>
      <c r="Y1139" s="79"/>
    </row>
    <row r="1140" spans="1:25" ht="11.25" customHeight="1" x14ac:dyDescent="0.2">
      <c r="A1140" s="45">
        <v>43994</v>
      </c>
      <c r="B1140" s="46" t="s">
        <v>3619</v>
      </c>
      <c r="C1140" s="46" t="s">
        <v>3620</v>
      </c>
      <c r="D1140" s="46" t="s">
        <v>101</v>
      </c>
      <c r="E1140" s="46" t="s">
        <v>2936</v>
      </c>
      <c r="F1140" s="47"/>
      <c r="G1140" s="48" t="s">
        <v>144</v>
      </c>
      <c r="H1140" s="49" t="s">
        <v>121</v>
      </c>
      <c r="I1140" s="49" t="str">
        <f t="shared" si="75"/>
        <v>TX</v>
      </c>
      <c r="J1140" s="49" t="str">
        <f t="shared" si="76"/>
        <v>TX</v>
      </c>
      <c r="K1140" s="50" t="str">
        <f t="shared" si="77"/>
        <v>South Central</v>
      </c>
      <c r="L1140" s="49" t="str">
        <f>INDEX('State '!$A$1:$C$62,MATCH($I1140,'State '!$B:$B,0),3)</f>
        <v>South Central</v>
      </c>
      <c r="M1140" s="49" t="str">
        <f>INDEX('State '!$A$1:$C$62,MATCH($J1140,'State '!$B:$B,0),3)</f>
        <v>South Central</v>
      </c>
      <c r="N1140" s="49"/>
      <c r="O1140" s="78"/>
      <c r="P1140" s="78">
        <v>520</v>
      </c>
      <c r="Q1140" s="52">
        <v>2000</v>
      </c>
      <c r="R1140" s="53" t="s">
        <v>417</v>
      </c>
      <c r="S1140" s="64" t="s">
        <v>105</v>
      </c>
      <c r="T1140" s="49"/>
      <c r="U1140" s="49"/>
      <c r="V1140" s="49" t="s">
        <v>107</v>
      </c>
      <c r="W1140" s="46" t="s">
        <v>2691</v>
      </c>
      <c r="X1140" s="46"/>
      <c r="Y1140" s="58" t="s">
        <v>3621</v>
      </c>
    </row>
    <row r="1141" spans="1:25" ht="11.25" customHeight="1" x14ac:dyDescent="0.2">
      <c r="A1141" s="45">
        <v>44923</v>
      </c>
      <c r="B1141" s="46" t="s">
        <v>3622</v>
      </c>
      <c r="C1141" s="46" t="s">
        <v>791</v>
      </c>
      <c r="D1141" s="46" t="s">
        <v>125</v>
      </c>
      <c r="E1141" s="46" t="s">
        <v>2936</v>
      </c>
      <c r="F1141" s="47"/>
      <c r="G1141" s="48" t="s">
        <v>144</v>
      </c>
      <c r="H1141" s="49" t="s">
        <v>1070</v>
      </c>
      <c r="I1141" s="49" t="str">
        <f t="shared" si="75"/>
        <v>IA</v>
      </c>
      <c r="J1141" s="49" t="str">
        <f t="shared" si="76"/>
        <v>IA</v>
      </c>
      <c r="K1141" s="50" t="str">
        <f t="shared" si="77"/>
        <v>Midwest</v>
      </c>
      <c r="L1141" s="49" t="str">
        <f>INDEX('State '!$A$1:$C$62,MATCH($I1141,'State '!$B:$B,0),3)</f>
        <v>Midwest</v>
      </c>
      <c r="M1141" s="49" t="str">
        <f>INDEX('State '!$A$1:$C$62,MATCH($J1141,'State '!$B:$B,0),3)</f>
        <v>Midwest</v>
      </c>
      <c r="N1141" s="49"/>
      <c r="O1141" s="78">
        <v>4.3</v>
      </c>
      <c r="P1141" s="98">
        <v>0.35599999999999998</v>
      </c>
      <c r="Q1141" s="52">
        <v>0</v>
      </c>
      <c r="R1141" s="53">
        <v>24</v>
      </c>
      <c r="S1141" s="49" t="s">
        <v>92</v>
      </c>
      <c r="T1141" s="49" t="s">
        <v>93</v>
      </c>
      <c r="U1141" s="49" t="s">
        <v>3623</v>
      </c>
      <c r="V1141" s="49" t="s">
        <v>107</v>
      </c>
      <c r="W1141" s="46" t="s">
        <v>3624</v>
      </c>
      <c r="X1141" s="46"/>
      <c r="Y1141" s="11"/>
    </row>
    <row r="1142" spans="1:25" ht="11.25" customHeight="1" x14ac:dyDescent="0.2">
      <c r="A1142" s="45">
        <v>44575</v>
      </c>
      <c r="B1142" s="46" t="s">
        <v>3625</v>
      </c>
      <c r="C1142" s="46" t="s">
        <v>1136</v>
      </c>
      <c r="D1142" s="46" t="s">
        <v>89</v>
      </c>
      <c r="E1142" s="46" t="s">
        <v>3626</v>
      </c>
      <c r="F1142" s="47"/>
      <c r="G1142" s="53" t="s">
        <v>144</v>
      </c>
      <c r="H1142" s="49" t="s">
        <v>1141</v>
      </c>
      <c r="I1142" s="49" t="str">
        <f t="shared" si="75"/>
        <v>OR</v>
      </c>
      <c r="J1142" s="49" t="str">
        <f t="shared" si="76"/>
        <v>OR</v>
      </c>
      <c r="K1142" s="50" t="str">
        <f t="shared" si="77"/>
        <v>Pacific</v>
      </c>
      <c r="L1142" s="49" t="str">
        <f>INDEX('State '!$A$1:$C$62,MATCH($I1142,'State '!$B:$B,0),3)</f>
        <v>Pacific</v>
      </c>
      <c r="M1142" s="49" t="str">
        <f>INDEX('State '!$A$1:$C$62,MATCH($J1142,'State '!$B:$B,0),3)</f>
        <v>Pacific</v>
      </c>
      <c r="N1142" s="49"/>
      <c r="O1142" s="78">
        <v>800</v>
      </c>
      <c r="P1142" s="56">
        <v>106</v>
      </c>
      <c r="Q1142" s="52">
        <v>450</v>
      </c>
      <c r="R1142" s="53">
        <v>30</v>
      </c>
      <c r="S1142" s="49" t="s">
        <v>92</v>
      </c>
      <c r="T1142" s="49" t="s">
        <v>93</v>
      </c>
      <c r="U1142" s="49" t="s">
        <v>144</v>
      </c>
      <c r="V1142" s="49" t="s">
        <v>107</v>
      </c>
      <c r="W1142" s="46"/>
      <c r="X1142" s="46"/>
      <c r="Y1142" s="79"/>
    </row>
    <row r="1143" spans="1:25" ht="11.25" customHeight="1" x14ac:dyDescent="0.2">
      <c r="A1143" s="101">
        <v>44292</v>
      </c>
      <c r="B1143" s="86" t="s">
        <v>3627</v>
      </c>
      <c r="C1143" s="86" t="s">
        <v>2201</v>
      </c>
      <c r="D1143" s="86" t="s">
        <v>89</v>
      </c>
      <c r="E1143" s="86" t="s">
        <v>2936</v>
      </c>
      <c r="F1143" s="90"/>
      <c r="G1143" s="53" t="s">
        <v>144</v>
      </c>
      <c r="H1143" s="89" t="s">
        <v>209</v>
      </c>
      <c r="I1143" s="49" t="str">
        <f t="shared" si="75"/>
        <v>VA</v>
      </c>
      <c r="J1143" s="49" t="str">
        <f t="shared" si="76"/>
        <v>VA</v>
      </c>
      <c r="K1143" s="50" t="str">
        <f t="shared" si="77"/>
        <v>Northeast</v>
      </c>
      <c r="L1143" s="49" t="str">
        <f>INDEX('State '!$A$1:$C$62,MATCH($I1143,'State '!$B:$B,0),3)</f>
        <v>Northeast</v>
      </c>
      <c r="M1143" s="49" t="str">
        <f>INDEX('State '!$A$1:$C$62,MATCH($J1143,'State '!$B:$B,0),3)</f>
        <v>Northeast</v>
      </c>
      <c r="N1143" s="49"/>
      <c r="O1143" s="78">
        <v>205</v>
      </c>
      <c r="P1143" s="97">
        <v>10</v>
      </c>
      <c r="Q1143" s="93">
        <v>245</v>
      </c>
      <c r="R1143" s="91"/>
      <c r="S1143" s="89" t="s">
        <v>105</v>
      </c>
      <c r="T1143" s="89" t="s">
        <v>3628</v>
      </c>
      <c r="U1143" s="89"/>
      <c r="V1143" s="49" t="s">
        <v>107</v>
      </c>
      <c r="W1143" s="46" t="s">
        <v>3629</v>
      </c>
      <c r="X1143" s="46"/>
      <c r="Y1143" s="79"/>
    </row>
    <row r="1144" spans="1:25" ht="11.25" customHeight="1" x14ac:dyDescent="0.2">
      <c r="A1144" s="45">
        <v>44018</v>
      </c>
      <c r="B1144" s="46" t="s">
        <v>3630</v>
      </c>
      <c r="C1144" s="46" t="s">
        <v>3631</v>
      </c>
      <c r="D1144" s="46" t="s">
        <v>101</v>
      </c>
      <c r="E1144" s="46" t="s">
        <v>2936</v>
      </c>
      <c r="F1144" s="47"/>
      <c r="G1144" s="53" t="s">
        <v>144</v>
      </c>
      <c r="H1144" s="49" t="s">
        <v>3632</v>
      </c>
      <c r="I1144" s="49" t="str">
        <f t="shared" si="75"/>
        <v>UT</v>
      </c>
      <c r="J1144" s="49" t="str">
        <f t="shared" si="76"/>
        <v>MX</v>
      </c>
      <c r="K1144" s="50" t="str">
        <f t="shared" si="77"/>
        <v>Mountain, Mexico</v>
      </c>
      <c r="L1144" s="49" t="str">
        <f>INDEX('State '!$A$1:$C$62,MATCH($I1144,'State '!$B:$B,0),3)</f>
        <v>Mountain</v>
      </c>
      <c r="M1144" s="49" t="str">
        <f>INDEX('State '!$A$1:$C$62,MATCH($J1144,'State '!$B:$B,0),3)</f>
        <v>Mexico</v>
      </c>
      <c r="N1144" s="49"/>
      <c r="O1144" s="78"/>
      <c r="P1144" s="78">
        <v>650</v>
      </c>
      <c r="Q1144" s="52">
        <v>2000</v>
      </c>
      <c r="R1144" s="53" t="s">
        <v>3633</v>
      </c>
      <c r="S1144" s="49" t="s">
        <v>92</v>
      </c>
      <c r="T1144" s="49" t="s">
        <v>93</v>
      </c>
      <c r="U1144" s="49"/>
      <c r="V1144" s="49" t="s">
        <v>95</v>
      </c>
      <c r="W1144" s="46" t="s">
        <v>3634</v>
      </c>
      <c r="X1144" s="46"/>
      <c r="Y1144" s="58" t="s">
        <v>3635</v>
      </c>
    </row>
    <row r="1145" spans="1:25" ht="11.25" customHeight="1" x14ac:dyDescent="0.2">
      <c r="A1145" s="45">
        <v>43922</v>
      </c>
      <c r="B1145" s="55" t="s">
        <v>711</v>
      </c>
      <c r="C1145" s="55" t="s">
        <v>367</v>
      </c>
      <c r="D1145" s="55" t="s">
        <v>89</v>
      </c>
      <c r="E1145" s="59" t="s">
        <v>2936</v>
      </c>
      <c r="F1145" s="60"/>
      <c r="G1145" s="73" t="s">
        <v>144</v>
      </c>
      <c r="H1145" s="49" t="s">
        <v>713</v>
      </c>
      <c r="I1145" s="49" t="str">
        <f t="shared" si="75"/>
        <v>NY</v>
      </c>
      <c r="J1145" s="49" t="str">
        <f t="shared" si="76"/>
        <v>NY</v>
      </c>
      <c r="K1145" s="50" t="str">
        <f t="shared" si="77"/>
        <v>Northeast</v>
      </c>
      <c r="L1145" s="49" t="str">
        <f>INDEX('State '!$A$1:$C$62,MATCH($I1145,'State '!$B:$B,0),3)</f>
        <v>Northeast</v>
      </c>
      <c r="M1145" s="49" t="str">
        <f>INDEX('State '!$A$1:$C$62,MATCH($J1145,'State '!$B:$B,0),3)</f>
        <v>Northeast</v>
      </c>
      <c r="N1145" s="49"/>
      <c r="O1145" s="78">
        <v>75</v>
      </c>
      <c r="P1145" s="95"/>
      <c r="Q1145" s="62">
        <v>650</v>
      </c>
      <c r="R1145" s="63"/>
      <c r="S1145" s="64" t="s">
        <v>92</v>
      </c>
      <c r="T1145" s="50" t="s">
        <v>93</v>
      </c>
      <c r="U1145" s="57" t="s">
        <v>3636</v>
      </c>
      <c r="V1145" s="49" t="s">
        <v>107</v>
      </c>
      <c r="W1145" s="46" t="s">
        <v>3637</v>
      </c>
      <c r="X1145" s="46"/>
      <c r="Y1145" s="58" t="s">
        <v>3638</v>
      </c>
    </row>
    <row r="1146" spans="1:25" ht="11.25" customHeight="1" x14ac:dyDescent="0.2">
      <c r="A1146" s="45">
        <v>43124</v>
      </c>
      <c r="B1146" s="46" t="s">
        <v>3639</v>
      </c>
      <c r="C1146" s="46" t="s">
        <v>488</v>
      </c>
      <c r="D1146" s="46" t="s">
        <v>89</v>
      </c>
      <c r="E1146" s="46" t="s">
        <v>2936</v>
      </c>
      <c r="F1146" s="47"/>
      <c r="G1146" s="48"/>
      <c r="H1146" s="49" t="s">
        <v>3640</v>
      </c>
      <c r="I1146" s="49" t="str">
        <f t="shared" si="75"/>
        <v>NY</v>
      </c>
      <c r="J1146" s="49" t="str">
        <f t="shared" si="76"/>
        <v>MA</v>
      </c>
      <c r="K1146" s="50" t="str">
        <f t="shared" si="77"/>
        <v>Northeast</v>
      </c>
      <c r="L1146" s="49" t="str">
        <f>INDEX('State '!$A$1:$C$62,MATCH($I1146,'State '!$B:$B,0),3)</f>
        <v>Northeast</v>
      </c>
      <c r="M1146" s="49" t="str">
        <f>INDEX('State '!$A$1:$C$62,MATCH($J1146,'State '!$B:$B,0),3)</f>
        <v>Northeast</v>
      </c>
      <c r="N1146" s="49"/>
      <c r="O1146" s="78">
        <v>3000</v>
      </c>
      <c r="P1146" s="70">
        <v>123</v>
      </c>
      <c r="Q1146" s="52">
        <v>925</v>
      </c>
      <c r="R1146" s="53"/>
      <c r="S1146" s="49" t="s">
        <v>92</v>
      </c>
      <c r="T1146" s="49" t="s">
        <v>93</v>
      </c>
      <c r="U1146" s="49" t="s">
        <v>144</v>
      </c>
      <c r="V1146" s="49" t="s">
        <v>95</v>
      </c>
      <c r="W1146" s="46"/>
      <c r="X1146" s="46"/>
      <c r="Y1146" s="79"/>
    </row>
    <row r="1147" spans="1:25" ht="11.25" customHeight="1" x14ac:dyDescent="0.2">
      <c r="A1147" s="45">
        <v>43124</v>
      </c>
      <c r="B1147" s="46" t="s">
        <v>3641</v>
      </c>
      <c r="C1147" s="46" t="s">
        <v>124</v>
      </c>
      <c r="D1147" s="46" t="s">
        <v>89</v>
      </c>
      <c r="E1147" s="46" t="s">
        <v>2936</v>
      </c>
      <c r="F1147" s="47"/>
      <c r="G1147" s="48"/>
      <c r="H1147" s="49" t="s">
        <v>820</v>
      </c>
      <c r="I1147" s="49" t="str">
        <f t="shared" si="75"/>
        <v>OH</v>
      </c>
      <c r="J1147" s="49" t="str">
        <f t="shared" si="76"/>
        <v>NJ</v>
      </c>
      <c r="K1147" s="50" t="str">
        <f t="shared" si="77"/>
        <v>Northeast</v>
      </c>
      <c r="L1147" s="49" t="str">
        <f>INDEX('State '!$A$1:$C$62,MATCH($I1147,'State '!$B:$B,0),3)</f>
        <v>Northeast</v>
      </c>
      <c r="M1147" s="49" t="str">
        <f>INDEX('State '!$A$1:$C$62,MATCH($J1147,'State '!$B:$B,0),3)</f>
        <v>Northeast</v>
      </c>
      <c r="N1147" s="49"/>
      <c r="O1147" s="78"/>
      <c r="P1147" s="70"/>
      <c r="Q1147" s="52">
        <v>1000</v>
      </c>
      <c r="R1147" s="53"/>
      <c r="S1147" s="49" t="s">
        <v>92</v>
      </c>
      <c r="T1147" s="49" t="s">
        <v>93</v>
      </c>
      <c r="U1147" s="49" t="s">
        <v>144</v>
      </c>
      <c r="V1147" s="49" t="s">
        <v>95</v>
      </c>
      <c r="W1147" s="46"/>
      <c r="X1147" s="46"/>
      <c r="Y1147" s="79"/>
    </row>
    <row r="1148" spans="1:25" ht="11.25" customHeight="1" x14ac:dyDescent="0.2">
      <c r="A1148" s="45">
        <v>43291</v>
      </c>
      <c r="B1148" s="46" t="s">
        <v>3642</v>
      </c>
      <c r="C1148" s="46" t="s">
        <v>2501</v>
      </c>
      <c r="D1148" s="46" t="s">
        <v>89</v>
      </c>
      <c r="E1148" s="46" t="s">
        <v>2936</v>
      </c>
      <c r="F1148" s="47"/>
      <c r="G1148" s="53"/>
      <c r="H1148" s="49" t="s">
        <v>3643</v>
      </c>
      <c r="I1148" s="49" t="str">
        <f t="shared" si="75"/>
        <v>OK</v>
      </c>
      <c r="J1148" s="49" t="str">
        <f t="shared" si="76"/>
        <v>KS</v>
      </c>
      <c r="K1148" s="50" t="str">
        <f t="shared" si="77"/>
        <v>South Central</v>
      </c>
      <c r="L1148" s="49" t="str">
        <f>INDEX('State '!$A$1:$C$62,MATCH($I1148,'State '!$B:$B,0),3)</f>
        <v>South Central</v>
      </c>
      <c r="M1148" s="49" t="str">
        <f>INDEX('State '!$A$1:$C$62,MATCH($J1148,'State '!$B:$B,0),3)</f>
        <v>South Central</v>
      </c>
      <c r="N1148" s="49"/>
      <c r="O1148" s="78"/>
      <c r="P1148" s="70">
        <v>48</v>
      </c>
      <c r="Q1148" s="52">
        <v>631</v>
      </c>
      <c r="R1148" s="53"/>
      <c r="S1148" s="49" t="s">
        <v>92</v>
      </c>
      <c r="T1148" s="49" t="s">
        <v>93</v>
      </c>
      <c r="U1148" s="49" t="s">
        <v>3644</v>
      </c>
      <c r="V1148" s="49" t="s">
        <v>95</v>
      </c>
      <c r="W1148" s="46" t="s">
        <v>3645</v>
      </c>
      <c r="X1148" s="46"/>
      <c r="Y1148" s="79"/>
    </row>
    <row r="1149" spans="1:25" ht="11.25" customHeight="1" x14ac:dyDescent="0.2">
      <c r="A1149" s="101">
        <v>43756</v>
      </c>
      <c r="B1149" s="86" t="s">
        <v>3646</v>
      </c>
      <c r="C1149" s="86" t="s">
        <v>3647</v>
      </c>
      <c r="D1149" s="86" t="s">
        <v>101</v>
      </c>
      <c r="E1149" s="86" t="s">
        <v>2936</v>
      </c>
      <c r="F1149" s="90"/>
      <c r="G1149" s="91"/>
      <c r="H1149" s="89" t="s">
        <v>828</v>
      </c>
      <c r="I1149" s="89" t="str">
        <f t="shared" si="75"/>
        <v>MN</v>
      </c>
      <c r="J1149" s="89" t="str">
        <f t="shared" si="76"/>
        <v>ND</v>
      </c>
      <c r="K1149" s="50" t="str">
        <f t="shared" si="77"/>
        <v>Midwest, Mountain</v>
      </c>
      <c r="L1149" s="49" t="str">
        <f>INDEX('State '!$A$1:$C$62,MATCH($I1149,'State '!$B:$B,0),3)</f>
        <v>Midwest</v>
      </c>
      <c r="M1149" s="49" t="str">
        <f>INDEX('State '!$A$1:$C$62,MATCH($J1149,'State '!$B:$B,0),3)</f>
        <v>Mountain</v>
      </c>
      <c r="N1149" s="49"/>
      <c r="O1149" s="78">
        <v>3.2</v>
      </c>
      <c r="P1149" s="92">
        <v>17.3</v>
      </c>
      <c r="Q1149" s="93"/>
      <c r="R1149" s="91" t="s">
        <v>3376</v>
      </c>
      <c r="S1149" s="89" t="s">
        <v>92</v>
      </c>
      <c r="T1149" s="89" t="s">
        <v>93</v>
      </c>
      <c r="U1149" s="89" t="s">
        <v>3648</v>
      </c>
      <c r="V1149" s="49" t="s">
        <v>95</v>
      </c>
      <c r="W1149" s="46" t="s">
        <v>3649</v>
      </c>
      <c r="X1149" s="46"/>
      <c r="Y1149" s="79"/>
    </row>
    <row r="1150" spans="1:25" ht="11.25" customHeight="1" x14ac:dyDescent="0.2">
      <c r="A1150" s="45">
        <v>42614</v>
      </c>
      <c r="B1150" s="46" t="s">
        <v>3650</v>
      </c>
      <c r="C1150" s="46" t="s">
        <v>149</v>
      </c>
      <c r="D1150" s="46" t="s">
        <v>101</v>
      </c>
      <c r="E1150" s="46" t="s">
        <v>257</v>
      </c>
      <c r="F1150" s="47"/>
      <c r="G1150" s="48"/>
      <c r="H1150" s="49" t="s">
        <v>610</v>
      </c>
      <c r="I1150" s="49" t="str">
        <f t="shared" si="75"/>
        <v>ND</v>
      </c>
      <c r="J1150" s="49" t="str">
        <f t="shared" si="76"/>
        <v>MN</v>
      </c>
      <c r="K1150" s="50" t="str">
        <f t="shared" si="77"/>
        <v>Mountain, Midwest</v>
      </c>
      <c r="L1150" s="49" t="str">
        <f>INDEX('State '!$A$1:$C$62,MATCH($I1150,'State '!$B:$B,0),3)</f>
        <v>Mountain</v>
      </c>
      <c r="M1150" s="49" t="str">
        <f>INDEX('State '!$A$1:$C$62,MATCH($J1150,'State '!$B:$B,0),3)</f>
        <v>Midwest</v>
      </c>
      <c r="N1150" s="49"/>
      <c r="O1150" s="78">
        <v>650</v>
      </c>
      <c r="P1150" s="70">
        <v>24</v>
      </c>
      <c r="Q1150" s="52">
        <v>400</v>
      </c>
      <c r="R1150" s="53"/>
      <c r="S1150" s="49" t="s">
        <v>92</v>
      </c>
      <c r="T1150" s="49" t="s">
        <v>93</v>
      </c>
      <c r="U1150" s="49"/>
      <c r="V1150" s="49" t="s">
        <v>95</v>
      </c>
      <c r="W1150" s="46"/>
      <c r="X1150" s="46"/>
      <c r="Y1150" s="79"/>
    </row>
    <row r="1151" spans="1:25" ht="11.25" customHeight="1" x14ac:dyDescent="0.2">
      <c r="A1151" s="45">
        <v>43124</v>
      </c>
      <c r="B1151" s="55" t="s">
        <v>3651</v>
      </c>
      <c r="C1151" s="55" t="s">
        <v>3652</v>
      </c>
      <c r="D1151" s="55" t="s">
        <v>161</v>
      </c>
      <c r="E1151" s="59" t="s">
        <v>2936</v>
      </c>
      <c r="F1151" s="60"/>
      <c r="G1151" s="61"/>
      <c r="H1151" s="49" t="s">
        <v>121</v>
      </c>
      <c r="I1151" s="49" t="str">
        <f t="shared" si="75"/>
        <v>TX</v>
      </c>
      <c r="J1151" s="49" t="str">
        <f t="shared" si="76"/>
        <v>TX</v>
      </c>
      <c r="K1151" s="50" t="str">
        <f t="shared" si="77"/>
        <v>South Central</v>
      </c>
      <c r="L1151" s="49" t="str">
        <f>INDEX('State '!$A$1:$C$62,MATCH($I1151,'State '!$B:$B,0),3)</f>
        <v>South Central</v>
      </c>
      <c r="M1151" s="49" t="str">
        <f>INDEX('State '!$A$1:$C$62,MATCH($J1151,'State '!$B:$B,0),3)</f>
        <v>South Central</v>
      </c>
      <c r="N1151" s="49"/>
      <c r="O1151" s="78"/>
      <c r="P1151" s="95">
        <f>53+26</f>
        <v>79</v>
      </c>
      <c r="Q1151" s="62">
        <v>600</v>
      </c>
      <c r="R1151" s="96" t="s">
        <v>417</v>
      </c>
      <c r="S1151" s="64" t="s">
        <v>105</v>
      </c>
      <c r="T1151" s="50" t="s">
        <v>786</v>
      </c>
      <c r="U1151" s="57" t="s">
        <v>144</v>
      </c>
      <c r="V1151" s="49" t="s">
        <v>107</v>
      </c>
      <c r="W1151" s="46"/>
      <c r="X1151" s="46"/>
      <c r="Y1151" s="79"/>
    </row>
    <row r="1152" spans="1:25" ht="11.25" customHeight="1" x14ac:dyDescent="0.2">
      <c r="A1152" s="101">
        <v>43756</v>
      </c>
      <c r="B1152" s="86" t="s">
        <v>3653</v>
      </c>
      <c r="C1152" s="86" t="s">
        <v>1929</v>
      </c>
      <c r="D1152" s="86" t="s">
        <v>161</v>
      </c>
      <c r="E1152" s="86" t="s">
        <v>2936</v>
      </c>
      <c r="F1152" s="90"/>
      <c r="G1152" s="91"/>
      <c r="H1152" s="89" t="s">
        <v>424</v>
      </c>
      <c r="I1152" s="89" t="str">
        <f t="shared" si="75"/>
        <v>WV</v>
      </c>
      <c r="J1152" s="89" t="str">
        <f t="shared" si="76"/>
        <v>WV</v>
      </c>
      <c r="K1152" s="50" t="str">
        <f t="shared" si="77"/>
        <v>Northeast</v>
      </c>
      <c r="L1152" s="49" t="str">
        <f>INDEX('State '!$A$1:$C$62,MATCH($I1152,'State '!$B:$B,0),3)</f>
        <v>Northeast</v>
      </c>
      <c r="M1152" s="49" t="str">
        <f>INDEX('State '!$A$1:$C$62,MATCH($J1152,'State '!$B:$B,0),3)</f>
        <v>Northeast</v>
      </c>
      <c r="N1152" s="49"/>
      <c r="O1152" s="78">
        <v>20.100000000000001</v>
      </c>
      <c r="P1152" s="92">
        <v>5</v>
      </c>
      <c r="Q1152" s="93">
        <v>85</v>
      </c>
      <c r="R1152" s="91">
        <v>12</v>
      </c>
      <c r="S1152" s="89" t="s">
        <v>105</v>
      </c>
      <c r="T1152" s="89" t="s">
        <v>93</v>
      </c>
      <c r="U1152" s="89" t="s">
        <v>3654</v>
      </c>
      <c r="V1152" s="49" t="s">
        <v>107</v>
      </c>
      <c r="W1152" s="46" t="s">
        <v>3655</v>
      </c>
      <c r="X1152" s="46" t="s">
        <v>165</v>
      </c>
      <c r="Y1152" s="58"/>
    </row>
    <row r="1153" spans="1:25" ht="11.25" customHeight="1" x14ac:dyDescent="0.2">
      <c r="A1153" s="45">
        <v>43756</v>
      </c>
      <c r="B1153" s="46" t="s">
        <v>3656</v>
      </c>
      <c r="C1153" s="46" t="s">
        <v>3657</v>
      </c>
      <c r="D1153" s="46" t="s">
        <v>101</v>
      </c>
      <c r="E1153" s="46" t="s">
        <v>2936</v>
      </c>
      <c r="F1153" s="47"/>
      <c r="G1153" s="53"/>
      <c r="H1153" s="49" t="s">
        <v>3658</v>
      </c>
      <c r="I1153" s="49" t="str">
        <f t="shared" si="75"/>
        <v>WA</v>
      </c>
      <c r="J1153" s="49" t="str">
        <f t="shared" si="76"/>
        <v>BC</v>
      </c>
      <c r="K1153" s="50" t="str">
        <f t="shared" si="77"/>
        <v>Pacific, Canada</v>
      </c>
      <c r="L1153" s="49" t="str">
        <f>INDEX('State '!$A$1:$C$62,MATCH($I1153,'State '!$B:$B,0),3)</f>
        <v>Pacific</v>
      </c>
      <c r="M1153" s="49" t="str">
        <f>INDEX('State '!$A$1:$C$62,MATCH($J1153,'State '!$B:$B,0),3)</f>
        <v>Canada</v>
      </c>
      <c r="N1153" s="49"/>
      <c r="O1153" s="78"/>
      <c r="P1153" s="70">
        <v>81</v>
      </c>
      <c r="Q1153" s="52">
        <v>700</v>
      </c>
      <c r="R1153" s="53">
        <v>36</v>
      </c>
      <c r="S1153" s="49" t="s">
        <v>92</v>
      </c>
      <c r="T1153" s="49"/>
      <c r="U1153" s="49"/>
      <c r="V1153" s="49" t="s">
        <v>95</v>
      </c>
      <c r="W1153" s="46" t="s">
        <v>3659</v>
      </c>
      <c r="X1153" s="46"/>
      <c r="Y1153" s="79"/>
    </row>
    <row r="1154" spans="1:25" ht="11.25" customHeight="1" x14ac:dyDescent="0.2">
      <c r="A1154" s="45">
        <v>43756</v>
      </c>
      <c r="B1154" s="46" t="s">
        <v>3660</v>
      </c>
      <c r="C1154" s="55" t="s">
        <v>791</v>
      </c>
      <c r="D1154" s="46" t="s">
        <v>89</v>
      </c>
      <c r="E1154" s="46" t="s">
        <v>2936</v>
      </c>
      <c r="F1154" s="47"/>
      <c r="G1154" s="48"/>
      <c r="H1154" s="49" t="s">
        <v>3661</v>
      </c>
      <c r="I1154" s="49" t="str">
        <f t="shared" si="75"/>
        <v>MB</v>
      </c>
      <c r="J1154" s="49" t="str">
        <f t="shared" si="76"/>
        <v>IL</v>
      </c>
      <c r="K1154" s="50" t="str">
        <f t="shared" si="77"/>
        <v>Canada, Midwest</v>
      </c>
      <c r="L1154" s="49" t="str">
        <f>INDEX('State '!$A$1:$C$62,MATCH($I1154,'State '!$B:$B,0),3)</f>
        <v>Canada</v>
      </c>
      <c r="M1154" s="49" t="str">
        <f>INDEX('State '!$A$1:$C$62,MATCH($J1154,'State '!$B:$B,0),3)</f>
        <v>Midwest</v>
      </c>
      <c r="N1154" s="49"/>
      <c r="O1154" s="78"/>
      <c r="P1154" s="70"/>
      <c r="Q1154" s="52">
        <v>2200</v>
      </c>
      <c r="R1154" s="53"/>
      <c r="S1154" s="49" t="s">
        <v>92</v>
      </c>
      <c r="T1154" s="49" t="s">
        <v>93</v>
      </c>
      <c r="U1154" s="49"/>
      <c r="V1154" s="49" t="s">
        <v>95</v>
      </c>
      <c r="W1154" s="46" t="s">
        <v>3662</v>
      </c>
      <c r="X1154" s="46"/>
      <c r="Y1154" s="79"/>
    </row>
    <row r="1155" spans="1:25" ht="11.25" customHeight="1" x14ac:dyDescent="0.2">
      <c r="A1155" s="45">
        <v>43756</v>
      </c>
      <c r="B1155" s="55" t="s">
        <v>3663</v>
      </c>
      <c r="C1155" s="55" t="s">
        <v>339</v>
      </c>
      <c r="D1155" s="55" t="s">
        <v>161</v>
      </c>
      <c r="E1155" s="59" t="s">
        <v>2936</v>
      </c>
      <c r="F1155" s="60"/>
      <c r="G1155" s="61"/>
      <c r="H1155" s="49" t="s">
        <v>121</v>
      </c>
      <c r="I1155" s="49" t="str">
        <f t="shared" si="75"/>
        <v>TX</v>
      </c>
      <c r="J1155" s="49" t="str">
        <f t="shared" si="76"/>
        <v>TX</v>
      </c>
      <c r="K1155" s="50" t="str">
        <f t="shared" si="77"/>
        <v>South Central</v>
      </c>
      <c r="L1155" s="49" t="str">
        <f>INDEX('State '!$A$1:$C$62,MATCH($I1155,'State '!$B:$B,0),3)</f>
        <v>South Central</v>
      </c>
      <c r="M1155" s="49" t="str">
        <f>INDEX('State '!$A$1:$C$62,MATCH($J1155,'State '!$B:$B,0),3)</f>
        <v>South Central</v>
      </c>
      <c r="N1155" s="49"/>
      <c r="O1155" s="78"/>
      <c r="P1155" s="95">
        <v>40</v>
      </c>
      <c r="Q1155" s="62">
        <v>320</v>
      </c>
      <c r="R1155" s="63">
        <v>30</v>
      </c>
      <c r="S1155" s="64" t="s">
        <v>105</v>
      </c>
      <c r="T1155" s="50"/>
      <c r="U1155" s="57"/>
      <c r="V1155" s="50" t="s">
        <v>107</v>
      </c>
      <c r="W1155" s="55" t="s">
        <v>3664</v>
      </c>
      <c r="X1155" s="55" t="s">
        <v>108</v>
      </c>
      <c r="Y1155" s="120"/>
    </row>
    <row r="1156" spans="1:25" ht="11.25" customHeight="1" x14ac:dyDescent="0.2">
      <c r="A1156" s="45">
        <v>43124</v>
      </c>
      <c r="B1156" s="46" t="s">
        <v>3665</v>
      </c>
      <c r="C1156" s="46" t="s">
        <v>791</v>
      </c>
      <c r="D1156" s="46" t="s">
        <v>383</v>
      </c>
      <c r="E1156" s="46" t="s">
        <v>2936</v>
      </c>
      <c r="F1156" s="47"/>
      <c r="G1156" s="48"/>
      <c r="H1156" s="49" t="s">
        <v>143</v>
      </c>
      <c r="I1156" s="49" t="str">
        <f t="shared" si="75"/>
        <v>OH</v>
      </c>
      <c r="J1156" s="49" t="str">
        <f t="shared" si="76"/>
        <v>OH</v>
      </c>
      <c r="K1156" s="50" t="str">
        <f t="shared" si="77"/>
        <v>Northeast</v>
      </c>
      <c r="L1156" s="49" t="str">
        <f>INDEX('State '!$A$1:$C$62,MATCH($I1156,'State '!$B:$B,0),3)</f>
        <v>Northeast</v>
      </c>
      <c r="M1156" s="49" t="str">
        <f>INDEX('State '!$A$1:$C$62,MATCH($J1156,'State '!$B:$B,0),3)</f>
        <v>Northeast</v>
      </c>
      <c r="N1156" s="49"/>
      <c r="O1156" s="78"/>
      <c r="P1156" s="70"/>
      <c r="Q1156" s="52"/>
      <c r="R1156" s="53"/>
      <c r="S1156" s="49" t="s">
        <v>92</v>
      </c>
      <c r="T1156" s="49" t="s">
        <v>93</v>
      </c>
      <c r="U1156" s="49" t="s">
        <v>144</v>
      </c>
      <c r="V1156" s="49" t="s">
        <v>107</v>
      </c>
      <c r="W1156" s="46"/>
      <c r="X1156" s="46"/>
      <c r="Y1156" s="79"/>
    </row>
    <row r="1157" spans="1:25" ht="11.25" customHeight="1" x14ac:dyDescent="0.2">
      <c r="A1157" s="45">
        <v>43691</v>
      </c>
      <c r="B1157" s="46" t="s">
        <v>3666</v>
      </c>
      <c r="C1157" s="46" t="s">
        <v>3667</v>
      </c>
      <c r="D1157" s="46" t="s">
        <v>89</v>
      </c>
      <c r="E1157" s="46" t="s">
        <v>257</v>
      </c>
      <c r="F1157" s="47"/>
      <c r="G1157" s="48"/>
      <c r="H1157" s="49" t="s">
        <v>416</v>
      </c>
      <c r="I1157" s="49" t="str">
        <f t="shared" si="75"/>
        <v>MS</v>
      </c>
      <c r="J1157" s="49" t="str">
        <f t="shared" si="76"/>
        <v>AL</v>
      </c>
      <c r="K1157" s="50" t="str">
        <f t="shared" si="77"/>
        <v>South Central</v>
      </c>
      <c r="L1157" s="49" t="str">
        <f>INDEX('State '!$A$1:$C$62,MATCH($I1157,'State '!$B:$B,0),3)</f>
        <v>South Central</v>
      </c>
      <c r="M1157" s="49" t="str">
        <f>INDEX('State '!$A$1:$C$62,MATCH($J1157,'State '!$B:$B,0),3)</f>
        <v>South Central</v>
      </c>
      <c r="N1157" s="49"/>
      <c r="O1157" s="78">
        <v>45</v>
      </c>
      <c r="P1157" s="70"/>
      <c r="Q1157" s="52">
        <v>500</v>
      </c>
      <c r="R1157" s="53"/>
      <c r="S1157" s="49" t="s">
        <v>105</v>
      </c>
      <c r="T1157" s="49" t="s">
        <v>786</v>
      </c>
      <c r="U1157" s="49" t="s">
        <v>144</v>
      </c>
      <c r="V1157" s="49" t="s">
        <v>95</v>
      </c>
      <c r="W1157" s="46"/>
      <c r="X1157" s="46"/>
      <c r="Y1157" s="79"/>
    </row>
    <row r="1158" spans="1:25" ht="11.25" customHeight="1" x14ac:dyDescent="0.2">
      <c r="A1158" s="45">
        <v>43124</v>
      </c>
      <c r="B1158" s="55" t="s">
        <v>3668</v>
      </c>
      <c r="C1158" s="55" t="s">
        <v>1787</v>
      </c>
      <c r="D1158" s="55" t="s">
        <v>161</v>
      </c>
      <c r="E1158" s="59" t="s">
        <v>2936</v>
      </c>
      <c r="F1158" s="60"/>
      <c r="G1158" s="61"/>
      <c r="H1158" s="49" t="s">
        <v>331</v>
      </c>
      <c r="I1158" s="49" t="str">
        <f t="shared" si="75"/>
        <v>PA</v>
      </c>
      <c r="J1158" s="49" t="str">
        <f t="shared" si="76"/>
        <v>PA</v>
      </c>
      <c r="K1158" s="50" t="str">
        <f t="shared" si="77"/>
        <v>Northeast</v>
      </c>
      <c r="L1158" s="49" t="str">
        <f>INDEX('State '!$A$1:$C$62,MATCH($I1158,'State '!$B:$B,0),3)</f>
        <v>Northeast</v>
      </c>
      <c r="M1158" s="49" t="str">
        <f>INDEX('State '!$A$1:$C$62,MATCH($J1158,'State '!$B:$B,0),3)</f>
        <v>Northeast</v>
      </c>
      <c r="N1158" s="49"/>
      <c r="O1158" s="78">
        <v>400</v>
      </c>
      <c r="P1158" s="95">
        <v>30</v>
      </c>
      <c r="Q1158" s="62">
        <v>700</v>
      </c>
      <c r="R1158" s="63">
        <v>30</v>
      </c>
      <c r="S1158" s="64" t="s">
        <v>92</v>
      </c>
      <c r="T1158" s="50" t="s">
        <v>93</v>
      </c>
      <c r="U1158" s="57" t="s">
        <v>144</v>
      </c>
      <c r="V1158" s="49" t="s">
        <v>107</v>
      </c>
      <c r="W1158" s="46"/>
      <c r="X1158" s="46"/>
      <c r="Y1158" s="79"/>
    </row>
    <row r="1159" spans="1:25" ht="11.25" customHeight="1" x14ac:dyDescent="0.2">
      <c r="A1159" s="45">
        <v>43229</v>
      </c>
      <c r="B1159" s="46" t="s">
        <v>3669</v>
      </c>
      <c r="C1159" s="46" t="s">
        <v>1469</v>
      </c>
      <c r="D1159" s="46" t="s">
        <v>89</v>
      </c>
      <c r="E1159" s="46" t="s">
        <v>257</v>
      </c>
      <c r="F1159" s="47"/>
      <c r="G1159" s="48"/>
      <c r="H1159" s="49" t="s">
        <v>521</v>
      </c>
      <c r="I1159" s="49" t="str">
        <f t="shared" si="75"/>
        <v>TX</v>
      </c>
      <c r="J1159" s="49" t="str">
        <f t="shared" si="76"/>
        <v>MX</v>
      </c>
      <c r="K1159" s="50" t="str">
        <f t="shared" si="77"/>
        <v>South Central, Mexico</v>
      </c>
      <c r="L1159" s="49" t="str">
        <f>INDEX('State '!$A$1:$C$62,MATCH($I1159,'State '!$B:$B,0),3)</f>
        <v>South Central</v>
      </c>
      <c r="M1159" s="49" t="str">
        <f>INDEX('State '!$A$1:$C$62,MATCH($J1159,'State '!$B:$B,0),3)</f>
        <v>Mexico</v>
      </c>
      <c r="N1159" s="49"/>
      <c r="O1159" s="78"/>
      <c r="P1159" s="70"/>
      <c r="Q1159" s="52">
        <v>200</v>
      </c>
      <c r="R1159" s="53"/>
      <c r="S1159" s="49" t="s">
        <v>105</v>
      </c>
      <c r="T1159" s="49" t="s">
        <v>786</v>
      </c>
      <c r="U1159" s="49"/>
      <c r="V1159" s="49" t="s">
        <v>95</v>
      </c>
      <c r="W1159" s="46" t="s">
        <v>3670</v>
      </c>
      <c r="X1159" s="46"/>
      <c r="Y1159" s="79"/>
    </row>
    <row r="1160" spans="1:25" ht="11.25" customHeight="1" x14ac:dyDescent="0.2">
      <c r="A1160" s="45">
        <v>43691</v>
      </c>
      <c r="B1160" s="46" t="s">
        <v>3671</v>
      </c>
      <c r="C1160" s="46" t="s">
        <v>452</v>
      </c>
      <c r="D1160" s="46" t="s">
        <v>383</v>
      </c>
      <c r="E1160" s="46" t="s">
        <v>257</v>
      </c>
      <c r="F1160" s="47"/>
      <c r="G1160" s="48"/>
      <c r="H1160" s="49" t="s">
        <v>3672</v>
      </c>
      <c r="I1160" s="49" t="str">
        <f t="shared" si="75"/>
        <v>IL</v>
      </c>
      <c r="J1160" s="49" t="str">
        <f t="shared" si="76"/>
        <v>TX</v>
      </c>
      <c r="K1160" s="50" t="str">
        <f t="shared" si="77"/>
        <v>Midwest, South Central</v>
      </c>
      <c r="L1160" s="49" t="str">
        <f>INDEX('State '!$A$1:$C$62,MATCH($I1160,'State '!$B:$B,0),3)</f>
        <v>Midwest</v>
      </c>
      <c r="M1160" s="49" t="str">
        <f>INDEX('State '!$A$1:$C$62,MATCH($J1160,'State '!$B:$B,0),3)</f>
        <v>South Central</v>
      </c>
      <c r="N1160" s="49"/>
      <c r="O1160" s="78"/>
      <c r="P1160" s="70"/>
      <c r="Q1160" s="52">
        <v>465</v>
      </c>
      <c r="R1160" s="53"/>
      <c r="S1160" s="49" t="s">
        <v>92</v>
      </c>
      <c r="T1160" s="49" t="s">
        <v>93</v>
      </c>
      <c r="U1160" s="49"/>
      <c r="V1160" s="49" t="s">
        <v>95</v>
      </c>
      <c r="W1160" s="46"/>
      <c r="X1160" s="46"/>
      <c r="Y1160" s="79"/>
    </row>
    <row r="1161" spans="1:25" ht="11.25" customHeight="1" x14ac:dyDescent="0.2">
      <c r="A1161" s="45">
        <v>43199</v>
      </c>
      <c r="B1161" s="55" t="s">
        <v>3673</v>
      </c>
      <c r="C1161" s="55" t="s">
        <v>240</v>
      </c>
      <c r="D1161" s="55" t="s">
        <v>101</v>
      </c>
      <c r="E1161" s="46" t="s">
        <v>2936</v>
      </c>
      <c r="F1161" s="60"/>
      <c r="G1161" s="73"/>
      <c r="H1161" s="49" t="s">
        <v>3674</v>
      </c>
      <c r="I1161" s="49" t="str">
        <f t="shared" si="75"/>
        <v>PA</v>
      </c>
      <c r="J1161" s="49" t="str">
        <f t="shared" si="76"/>
        <v>MA</v>
      </c>
      <c r="K1161" s="50" t="str">
        <f t="shared" si="77"/>
        <v>Northeast</v>
      </c>
      <c r="L1161" s="49" t="str">
        <f>INDEX('State '!$A$1:$C$62,MATCH($I1161,'State '!$B:$B,0),3)</f>
        <v>Northeast</v>
      </c>
      <c r="M1161" s="49" t="str">
        <f>INDEX('State '!$A$1:$C$62,MATCH($J1161,'State '!$B:$B,0),3)</f>
        <v>Northeast</v>
      </c>
      <c r="N1161" s="49"/>
      <c r="O1161" s="78">
        <v>3300</v>
      </c>
      <c r="P1161" s="95">
        <f>161+179</f>
        <v>340</v>
      </c>
      <c r="Q1161" s="62">
        <v>1300</v>
      </c>
      <c r="R1161" s="63">
        <v>36</v>
      </c>
      <c r="S1161" s="64" t="s">
        <v>92</v>
      </c>
      <c r="T1161" s="50" t="s">
        <v>93</v>
      </c>
      <c r="U1161" s="57" t="s">
        <v>3675</v>
      </c>
      <c r="V1161" s="49" t="s">
        <v>95</v>
      </c>
      <c r="W1161" s="46"/>
      <c r="X1161" s="46"/>
      <c r="Y1161" s="79"/>
    </row>
    <row r="1162" spans="1:25" ht="11.25" customHeight="1" x14ac:dyDescent="0.2">
      <c r="A1162" s="45">
        <v>43124</v>
      </c>
      <c r="B1162" s="46" t="s">
        <v>3676</v>
      </c>
      <c r="C1162" s="46" t="s">
        <v>861</v>
      </c>
      <c r="D1162" s="46" t="s">
        <v>101</v>
      </c>
      <c r="E1162" s="59" t="s">
        <v>3677</v>
      </c>
      <c r="F1162" s="47"/>
      <c r="G1162" s="53"/>
      <c r="H1162" s="49" t="s">
        <v>1038</v>
      </c>
      <c r="I1162" s="49" t="str">
        <f t="shared" si="75"/>
        <v>CA</v>
      </c>
      <c r="J1162" s="49" t="str">
        <f t="shared" si="76"/>
        <v>CA</v>
      </c>
      <c r="K1162" s="50" t="str">
        <f t="shared" si="77"/>
        <v>Pacific</v>
      </c>
      <c r="L1162" s="49" t="str">
        <f>INDEX('State '!$A$1:$C$62,MATCH($I1162,'State '!$B:$B,0),3)</f>
        <v>Pacific</v>
      </c>
      <c r="M1162" s="49" t="str">
        <f>INDEX('State '!$A$1:$C$62,MATCH($J1162,'State '!$B:$B,0),3)</f>
        <v>Pacific</v>
      </c>
      <c r="N1162" s="49"/>
      <c r="O1162" s="78">
        <v>621</v>
      </c>
      <c r="P1162" s="70">
        <v>63</v>
      </c>
      <c r="Q1162" s="52">
        <v>300</v>
      </c>
      <c r="R1162" s="53"/>
      <c r="S1162" s="49" t="s">
        <v>105</v>
      </c>
      <c r="T1162" s="49" t="s">
        <v>3480</v>
      </c>
      <c r="U1162" s="49" t="s">
        <v>144</v>
      </c>
      <c r="V1162" s="49" t="s">
        <v>107</v>
      </c>
      <c r="W1162" s="46"/>
      <c r="X1162" s="46"/>
      <c r="Y1162" s="79"/>
    </row>
    <row r="1163" spans="1:25" ht="11.25" customHeight="1" x14ac:dyDescent="0.2">
      <c r="A1163" s="45">
        <v>43756</v>
      </c>
      <c r="B1163" s="46" t="s">
        <v>3678</v>
      </c>
      <c r="C1163" s="46" t="s">
        <v>3679</v>
      </c>
      <c r="D1163" s="46" t="s">
        <v>101</v>
      </c>
      <c r="E1163" s="59" t="s">
        <v>3677</v>
      </c>
      <c r="F1163" s="47"/>
      <c r="G1163" s="53"/>
      <c r="H1163" s="49" t="s">
        <v>1141</v>
      </c>
      <c r="I1163" s="49" t="str">
        <f t="shared" si="75"/>
        <v>OR</v>
      </c>
      <c r="J1163" s="49" t="str">
        <f t="shared" si="76"/>
        <v>OR</v>
      </c>
      <c r="K1163" s="50" t="str">
        <f t="shared" si="77"/>
        <v>Pacific</v>
      </c>
      <c r="L1163" s="49" t="str">
        <f>INDEX('State '!$A$1:$C$62,MATCH($I1163,'State '!$B:$B,0),3)</f>
        <v>Pacific</v>
      </c>
      <c r="M1163" s="49" t="str">
        <f>INDEX('State '!$A$1:$C$62,MATCH($J1163,'State '!$B:$B,0),3)</f>
        <v>Pacific</v>
      </c>
      <c r="N1163" s="49"/>
      <c r="O1163" s="78">
        <v>1700</v>
      </c>
      <c r="P1163" s="70">
        <v>229</v>
      </c>
      <c r="Q1163" s="52">
        <v>1200</v>
      </c>
      <c r="R1163" s="53">
        <v>36</v>
      </c>
      <c r="S1163" s="49" t="s">
        <v>92</v>
      </c>
      <c r="T1163" s="49" t="s">
        <v>93</v>
      </c>
      <c r="U1163" s="49" t="s">
        <v>3680</v>
      </c>
      <c r="V1163" s="49" t="s">
        <v>107</v>
      </c>
      <c r="W1163" s="46" t="s">
        <v>3681</v>
      </c>
      <c r="X1163" s="46" t="s">
        <v>108</v>
      </c>
      <c r="Y1163" s="71" t="s">
        <v>3682</v>
      </c>
    </row>
    <row r="1164" spans="1:25" ht="11.25" customHeight="1" x14ac:dyDescent="0.2">
      <c r="A1164" s="45">
        <v>43124</v>
      </c>
      <c r="B1164" s="55" t="s">
        <v>3683</v>
      </c>
      <c r="C1164" s="55" t="s">
        <v>3683</v>
      </c>
      <c r="D1164" s="55" t="s">
        <v>101</v>
      </c>
      <c r="E1164" s="59" t="s">
        <v>2936</v>
      </c>
      <c r="F1164" s="60"/>
      <c r="G1164" s="73"/>
      <c r="H1164" s="49" t="s">
        <v>249</v>
      </c>
      <c r="I1164" s="49" t="str">
        <f t="shared" si="75"/>
        <v>IL</v>
      </c>
      <c r="J1164" s="49" t="str">
        <f t="shared" si="76"/>
        <v>IL</v>
      </c>
      <c r="K1164" s="50" t="str">
        <f t="shared" si="77"/>
        <v>Midwest</v>
      </c>
      <c r="L1164" s="49" t="str">
        <f>INDEX('State '!$A$1:$C$62,MATCH($I1164,'State '!$B:$B,0),3)</f>
        <v>Midwest</v>
      </c>
      <c r="M1164" s="49" t="str">
        <f>INDEX('State '!$A$1:$C$62,MATCH($J1164,'State '!$B:$B,0),3)</f>
        <v>Midwest</v>
      </c>
      <c r="N1164" s="49"/>
      <c r="O1164" s="78">
        <v>1000</v>
      </c>
      <c r="P1164" s="95">
        <v>140</v>
      </c>
      <c r="Q1164" s="62">
        <v>1500</v>
      </c>
      <c r="R1164" s="63">
        <v>42</v>
      </c>
      <c r="S1164" s="64" t="s">
        <v>92</v>
      </c>
      <c r="T1164" s="50" t="s">
        <v>93</v>
      </c>
      <c r="U1164" s="57" t="s">
        <v>144</v>
      </c>
      <c r="V1164" s="49" t="s">
        <v>107</v>
      </c>
      <c r="W1164" s="46"/>
      <c r="X1164" s="46"/>
      <c r="Y1164" s="81"/>
    </row>
    <row r="1165" spans="1:25" ht="11.25" customHeight="1" x14ac:dyDescent="0.2">
      <c r="A1165" s="45">
        <v>43199</v>
      </c>
      <c r="B1165" s="46" t="s">
        <v>3684</v>
      </c>
      <c r="C1165" s="55" t="s">
        <v>367</v>
      </c>
      <c r="D1165" s="46" t="s">
        <v>383</v>
      </c>
      <c r="E1165" s="46" t="s">
        <v>257</v>
      </c>
      <c r="F1165" s="47"/>
      <c r="G1165" s="53"/>
      <c r="H1165" s="49" t="s">
        <v>2566</v>
      </c>
      <c r="I1165" s="49" t="str">
        <f t="shared" si="75"/>
        <v>NY</v>
      </c>
      <c r="J1165" s="49" t="str">
        <f t="shared" si="76"/>
        <v>CN</v>
      </c>
      <c r="K1165" s="50" t="str">
        <f t="shared" si="77"/>
        <v>Northeast, Canada</v>
      </c>
      <c r="L1165" s="49" t="str">
        <f>INDEX('State '!$A$1:$C$62,MATCH($I1165,'State '!$B:$B,0),3)</f>
        <v>Northeast</v>
      </c>
      <c r="M1165" s="49" t="s">
        <v>3685</v>
      </c>
      <c r="N1165" s="49"/>
      <c r="O1165" s="78">
        <v>55</v>
      </c>
      <c r="P1165" s="70">
        <v>0</v>
      </c>
      <c r="Q1165" s="52">
        <v>650</v>
      </c>
      <c r="R1165" s="53"/>
      <c r="S1165" s="49" t="s">
        <v>92</v>
      </c>
      <c r="T1165" s="49" t="s">
        <v>93</v>
      </c>
      <c r="U1165" s="49"/>
      <c r="V1165" s="49" t="s">
        <v>95</v>
      </c>
      <c r="W1165" s="46" t="s">
        <v>3686</v>
      </c>
      <c r="X1165" s="68"/>
      <c r="Y1165" s="58" t="s">
        <v>3687</v>
      </c>
    </row>
    <row r="1166" spans="1:25" ht="11.25" customHeight="1" x14ac:dyDescent="0.2">
      <c r="A1166" s="45">
        <v>45656</v>
      </c>
      <c r="B1166" s="55" t="s">
        <v>3688</v>
      </c>
      <c r="C1166" s="55" t="s">
        <v>137</v>
      </c>
      <c r="D1166" s="55" t="s">
        <v>89</v>
      </c>
      <c r="E1166" s="59" t="s">
        <v>2936</v>
      </c>
      <c r="F1166" s="60"/>
      <c r="G1166" s="73"/>
      <c r="H1166" s="49" t="s">
        <v>2261</v>
      </c>
      <c r="I1166" s="49" t="str">
        <f t="shared" si="75"/>
        <v>PA</v>
      </c>
      <c r="J1166" s="49" t="str">
        <f t="shared" si="76"/>
        <v>WV</v>
      </c>
      <c r="K1166" s="50" t="str">
        <f t="shared" si="77"/>
        <v>Northeast</v>
      </c>
      <c r="L1166" s="49" t="str">
        <f>INDEX('State '!$A$1:$C$62,MATCH($I1166,'State '!$B:$B,0),3)</f>
        <v>Northeast</v>
      </c>
      <c r="M1166" s="49" t="str">
        <f>INDEX('State '!$A$1:$C$62,MATCH($J1166,'State '!$B:$B,0),3)</f>
        <v>Northeast</v>
      </c>
      <c r="N1166" s="49"/>
      <c r="O1166" s="78">
        <v>500</v>
      </c>
      <c r="P1166" s="48">
        <v>38</v>
      </c>
      <c r="Q1166" s="62">
        <v>1500</v>
      </c>
      <c r="R1166" s="96" t="s">
        <v>651</v>
      </c>
      <c r="S1166" s="64" t="s">
        <v>92</v>
      </c>
      <c r="T1166" s="50" t="s">
        <v>93</v>
      </c>
      <c r="U1166" s="57" t="s">
        <v>3689</v>
      </c>
      <c r="V1166" s="49" t="s">
        <v>95</v>
      </c>
      <c r="W1166" s="46" t="s">
        <v>3690</v>
      </c>
      <c r="X1166" s="46"/>
      <c r="Y1166" s="58" t="s">
        <v>3691</v>
      </c>
    </row>
    <row r="1167" spans="1:25" ht="11.25" customHeight="1" x14ac:dyDescent="0.2">
      <c r="A1167" s="45">
        <v>43691</v>
      </c>
      <c r="B1167" s="46" t="s">
        <v>3692</v>
      </c>
      <c r="C1167" s="55" t="s">
        <v>3129</v>
      </c>
      <c r="D1167" s="46" t="s">
        <v>89</v>
      </c>
      <c r="E1167" s="59" t="s">
        <v>2936</v>
      </c>
      <c r="F1167" s="47"/>
      <c r="G1167" s="53"/>
      <c r="H1167" s="49" t="s">
        <v>138</v>
      </c>
      <c r="I1167" s="49" t="str">
        <f t="shared" si="75"/>
        <v>PA</v>
      </c>
      <c r="J1167" s="49" t="str">
        <f t="shared" si="76"/>
        <v>OH</v>
      </c>
      <c r="K1167" s="50" t="str">
        <f t="shared" si="77"/>
        <v>Northeast</v>
      </c>
      <c r="L1167" s="49" t="str">
        <f>INDEX('State '!$A$1:$C$62,MATCH($I1167,'State '!$B:$B,0),3)</f>
        <v>Northeast</v>
      </c>
      <c r="M1167" s="49" t="str">
        <f>INDEX('State '!$A$1:$C$62,MATCH($J1167,'State '!$B:$B,0),3)</f>
        <v>Northeast</v>
      </c>
      <c r="N1167" s="49"/>
      <c r="O1167" s="78">
        <v>49.877000000000002</v>
      </c>
      <c r="P1167" s="70">
        <f>1.7+3.2</f>
        <v>4.9000000000000004</v>
      </c>
      <c r="Q1167" s="52">
        <v>120</v>
      </c>
      <c r="R1167" s="53" t="s">
        <v>1430</v>
      </c>
      <c r="S1167" s="49" t="s">
        <v>92</v>
      </c>
      <c r="T1167" s="49" t="s">
        <v>93</v>
      </c>
      <c r="U1167" s="49" t="s">
        <v>3693</v>
      </c>
      <c r="V1167" s="49" t="s">
        <v>95</v>
      </c>
      <c r="W1167" s="46" t="s">
        <v>3694</v>
      </c>
      <c r="X1167" s="46"/>
      <c r="Y1167" s="79"/>
    </row>
    <row r="1168" spans="1:25" ht="11.25" customHeight="1" x14ac:dyDescent="0.2">
      <c r="A1168" s="45">
        <v>43423</v>
      </c>
      <c r="B1168" s="55" t="s">
        <v>3695</v>
      </c>
      <c r="C1168" s="55" t="s">
        <v>240</v>
      </c>
      <c r="D1168" s="55" t="s">
        <v>866</v>
      </c>
      <c r="E1168" s="59" t="s">
        <v>2936</v>
      </c>
      <c r="F1168" s="47"/>
      <c r="G1168" s="53"/>
      <c r="H1168" s="49" t="s">
        <v>3696</v>
      </c>
      <c r="I1168" s="49" t="str">
        <f t="shared" si="75"/>
        <v>OH</v>
      </c>
      <c r="J1168" s="49" t="str">
        <f t="shared" si="76"/>
        <v>LA</v>
      </c>
      <c r="K1168" s="50" t="str">
        <f t="shared" si="77"/>
        <v>Northeast, Midwest, South Central</v>
      </c>
      <c r="L1168" s="49" t="str">
        <f>INDEX('State '!$A$1:$C$62,MATCH($I1168,'State '!$B:$B,0),3)</f>
        <v>Northeast</v>
      </c>
      <c r="M1168" s="49" t="str">
        <f>INDEX('State '!$A$1:$C$62,MATCH($J1168,'State '!$B:$B,0),3)</f>
        <v>South Central</v>
      </c>
      <c r="N1168" s="49" t="s">
        <v>703</v>
      </c>
      <c r="O1168" s="78">
        <v>412</v>
      </c>
      <c r="P1168" s="70">
        <f>-964+7.6</f>
        <v>-956.4</v>
      </c>
      <c r="Q1168" s="62"/>
      <c r="R1168" s="96"/>
      <c r="S1168" s="72" t="s">
        <v>92</v>
      </c>
      <c r="T1168" s="49" t="s">
        <v>93</v>
      </c>
      <c r="U1168" s="49" t="s">
        <v>3697</v>
      </c>
      <c r="V1168" s="49" t="s">
        <v>95</v>
      </c>
      <c r="W1168" s="46"/>
      <c r="X1168" s="46"/>
      <c r="Y1168" s="79"/>
    </row>
    <row r="1169" spans="1:25" ht="11.25" customHeight="1" x14ac:dyDescent="0.2">
      <c r="A1169" s="45">
        <v>43124</v>
      </c>
      <c r="B1169" s="46" t="s">
        <v>3698</v>
      </c>
      <c r="C1169" s="46" t="s">
        <v>204</v>
      </c>
      <c r="D1169" s="46" t="s">
        <v>89</v>
      </c>
      <c r="E1169" s="46" t="s">
        <v>2936</v>
      </c>
      <c r="F1169" s="47"/>
      <c r="G1169" s="53"/>
      <c r="H1169" s="49" t="s">
        <v>205</v>
      </c>
      <c r="I1169" s="49" t="str">
        <f t="shared" si="75"/>
        <v>OK</v>
      </c>
      <c r="J1169" s="49" t="str">
        <f t="shared" si="76"/>
        <v>OK</v>
      </c>
      <c r="K1169" s="50" t="str">
        <f t="shared" si="77"/>
        <v>South Central</v>
      </c>
      <c r="L1169" s="49" t="str">
        <f>INDEX('State '!$A$1:$C$62,MATCH($I1169,'State '!$B:$B,0),3)</f>
        <v>South Central</v>
      </c>
      <c r="M1169" s="49" t="str">
        <f>INDEX('State '!$A$1:$C$62,MATCH($J1169,'State '!$B:$B,0),3)</f>
        <v>South Central</v>
      </c>
      <c r="N1169" s="49"/>
      <c r="O1169" s="78">
        <v>50</v>
      </c>
      <c r="P1169" s="70">
        <v>14</v>
      </c>
      <c r="Q1169" s="52">
        <v>225</v>
      </c>
      <c r="R1169" s="53">
        <v>36</v>
      </c>
      <c r="S1169" s="49" t="s">
        <v>92</v>
      </c>
      <c r="T1169" s="49" t="s">
        <v>93</v>
      </c>
      <c r="U1169" s="49" t="s">
        <v>3699</v>
      </c>
      <c r="V1169" s="49" t="s">
        <v>107</v>
      </c>
      <c r="W1169" s="46"/>
      <c r="X1169" s="46"/>
      <c r="Y1169" s="79"/>
    </row>
    <row r="1170" spans="1:25" ht="11.25" customHeight="1" x14ac:dyDescent="0.2">
      <c r="A1170" s="45">
        <v>43124</v>
      </c>
      <c r="B1170" s="55" t="s">
        <v>3700</v>
      </c>
      <c r="C1170" s="55" t="s">
        <v>553</v>
      </c>
      <c r="D1170" s="55" t="s">
        <v>89</v>
      </c>
      <c r="E1170" s="59" t="s">
        <v>257</v>
      </c>
      <c r="F1170" s="73"/>
      <c r="G1170" s="73"/>
      <c r="H1170" s="49" t="s">
        <v>3701</v>
      </c>
      <c r="I1170" s="49" t="str">
        <f t="shared" si="75"/>
        <v>OH</v>
      </c>
      <c r="J1170" s="49" t="str">
        <f t="shared" si="76"/>
        <v>VA</v>
      </c>
      <c r="K1170" s="50" t="str">
        <f t="shared" si="77"/>
        <v>Northeast</v>
      </c>
      <c r="L1170" s="49" t="str">
        <f>INDEX('State '!$A$1:$C$62,MATCH($I1170,'State '!$B:$B,0),3)</f>
        <v>Northeast</v>
      </c>
      <c r="M1170" s="49" t="str">
        <f>INDEX('State '!$A$1:$C$62,MATCH($J1170,'State '!$B:$B,0),3)</f>
        <v>Northeast</v>
      </c>
      <c r="N1170" s="49"/>
      <c r="O1170" s="78">
        <v>500</v>
      </c>
      <c r="P1170" s="95"/>
      <c r="Q1170" s="62">
        <v>2000</v>
      </c>
      <c r="R1170" s="63"/>
      <c r="S1170" s="64" t="s">
        <v>92</v>
      </c>
      <c r="T1170" s="50" t="s">
        <v>93</v>
      </c>
      <c r="U1170" s="57" t="s">
        <v>144</v>
      </c>
      <c r="V1170" s="49" t="s">
        <v>95</v>
      </c>
      <c r="W1170" s="46"/>
      <c r="X1170" s="46"/>
      <c r="Y1170" s="79"/>
    </row>
    <row r="1171" spans="1:25" ht="11.25" customHeight="1" x14ac:dyDescent="0.2">
      <c r="A1171" s="45">
        <v>45321</v>
      </c>
      <c r="B1171" s="86" t="s">
        <v>3702</v>
      </c>
      <c r="C1171" s="86" t="s">
        <v>465</v>
      </c>
      <c r="D1171" s="86" t="s">
        <v>125</v>
      </c>
      <c r="E1171" s="86" t="s">
        <v>90</v>
      </c>
      <c r="F1171" s="90">
        <v>45078</v>
      </c>
      <c r="G1171" s="91">
        <v>2024</v>
      </c>
      <c r="H1171" s="89" t="s">
        <v>3703</v>
      </c>
      <c r="I1171" s="49" t="str">
        <f t="shared" si="75"/>
        <v>NE</v>
      </c>
      <c r="J1171" s="49" t="str">
        <f t="shared" si="76"/>
        <v>SD</v>
      </c>
      <c r="K1171" s="50" t="str">
        <f t="shared" si="77"/>
        <v>Mountain</v>
      </c>
      <c r="L1171" s="49" t="str">
        <f>INDEX('State '!$A$1:$C$62,MATCH($I1171,'State '!$B:$B,0),3)</f>
        <v>Mountain</v>
      </c>
      <c r="M1171" s="49" t="str">
        <f>INDEX('State '!$A$1:$C$62,MATCH($J1171,'State '!$B:$B,0),3)</f>
        <v>Mountain</v>
      </c>
      <c r="N1171" s="49"/>
      <c r="O1171" s="51"/>
      <c r="P1171" s="78">
        <v>84</v>
      </c>
      <c r="Q1171" s="121"/>
      <c r="R1171" s="91">
        <v>12</v>
      </c>
      <c r="S1171" s="49" t="s">
        <v>92</v>
      </c>
      <c r="T1171" s="49" t="s">
        <v>93</v>
      </c>
      <c r="U1171" s="89" t="s">
        <v>3704</v>
      </c>
      <c r="V1171" s="49" t="s">
        <v>95</v>
      </c>
      <c r="W1171" s="46" t="s">
        <v>3705</v>
      </c>
      <c r="X1171" s="46"/>
      <c r="Y1171" s="58" t="s">
        <v>3706</v>
      </c>
    </row>
    <row r="1172" spans="1:25" ht="11.25" customHeight="1" x14ac:dyDescent="0.2">
      <c r="A1172" s="101">
        <v>45853</v>
      </c>
      <c r="B1172" s="86" t="s">
        <v>3707</v>
      </c>
      <c r="C1172" s="86" t="s">
        <v>240</v>
      </c>
      <c r="D1172" s="86" t="s">
        <v>89</v>
      </c>
      <c r="E1172" s="86" t="s">
        <v>90</v>
      </c>
      <c r="F1172" s="90">
        <v>45474</v>
      </c>
      <c r="G1172" s="91">
        <v>2024</v>
      </c>
      <c r="H1172" s="89" t="s">
        <v>170</v>
      </c>
      <c r="I1172" s="49" t="str">
        <f t="shared" si="75"/>
        <v>LA</v>
      </c>
      <c r="J1172" s="49" t="str">
        <f t="shared" si="76"/>
        <v>LA</v>
      </c>
      <c r="K1172" s="50" t="str">
        <f t="shared" si="77"/>
        <v>South Central</v>
      </c>
      <c r="L1172" s="49" t="str">
        <f>INDEX('State '!$A$1:$C$62,MATCH($I1172,'State '!$B:$B,0),3)</f>
        <v>South Central</v>
      </c>
      <c r="M1172" s="49" t="str">
        <f>INDEX('State '!$A$1:$C$62,MATCH($J1172,'State '!$B:$B,0),3)</f>
        <v>South Central</v>
      </c>
      <c r="N1172" s="49"/>
      <c r="O1172" s="51">
        <v>261.7</v>
      </c>
      <c r="P1172" s="78">
        <f>9.1+4</f>
        <v>13.1</v>
      </c>
      <c r="Q1172" s="93">
        <v>1100</v>
      </c>
      <c r="R1172" s="91">
        <v>36</v>
      </c>
      <c r="S1172" s="89" t="s">
        <v>92</v>
      </c>
      <c r="T1172" s="89" t="s">
        <v>93</v>
      </c>
      <c r="U1172" s="89" t="s">
        <v>3708</v>
      </c>
      <c r="V1172" s="49" t="s">
        <v>107</v>
      </c>
      <c r="W1172" s="46" t="s">
        <v>3709</v>
      </c>
      <c r="X1172" s="46" t="s">
        <v>108</v>
      </c>
      <c r="Y1172" s="58" t="s">
        <v>3710</v>
      </c>
    </row>
    <row r="1173" spans="1:25" ht="11.25" customHeight="1" x14ac:dyDescent="0.2">
      <c r="A1173" s="45">
        <v>45572</v>
      </c>
      <c r="B1173" s="86" t="s">
        <v>3711</v>
      </c>
      <c r="C1173" s="86" t="s">
        <v>3123</v>
      </c>
      <c r="D1173" s="86" t="s">
        <v>89</v>
      </c>
      <c r="E1173" s="86" t="s">
        <v>90</v>
      </c>
      <c r="F1173" s="90">
        <v>45378</v>
      </c>
      <c r="G1173" s="91">
        <v>2024</v>
      </c>
      <c r="H1173" s="89" t="s">
        <v>3712</v>
      </c>
      <c r="I1173" s="49" t="str">
        <f t="shared" si="75"/>
        <v>PA</v>
      </c>
      <c r="J1173" s="49" t="str">
        <f t="shared" si="76"/>
        <v>OH</v>
      </c>
      <c r="K1173" s="50" t="str">
        <f t="shared" si="77"/>
        <v>Northeast</v>
      </c>
      <c r="L1173" s="49" t="str">
        <f>INDEX('State '!$A$1:$C$62,MATCH($I1173,'State '!$B:$B,0),3)</f>
        <v>Northeast</v>
      </c>
      <c r="M1173" s="49" t="str">
        <f>INDEX('State '!$A$1:$C$62,MATCH($J1173,'State '!$B:$B,0),3)</f>
        <v>Northeast</v>
      </c>
      <c r="N1173" s="49"/>
      <c r="O1173" s="51">
        <v>161</v>
      </c>
      <c r="P1173" s="78">
        <v>5.5</v>
      </c>
      <c r="Q1173" s="93">
        <v>350</v>
      </c>
      <c r="R1173" s="91" t="s">
        <v>1709</v>
      </c>
      <c r="S1173" s="89" t="s">
        <v>92</v>
      </c>
      <c r="T1173" s="89" t="s">
        <v>93</v>
      </c>
      <c r="U1173" s="57" t="s">
        <v>3713</v>
      </c>
      <c r="V1173" s="49" t="s">
        <v>95</v>
      </c>
      <c r="W1173" s="46" t="s">
        <v>3714</v>
      </c>
      <c r="X1173" s="46"/>
      <c r="Y1173" s="58" t="s">
        <v>3715</v>
      </c>
    </row>
    <row r="1174" spans="1:25" ht="12" customHeight="1" x14ac:dyDescent="0.2">
      <c r="A1174" s="45">
        <v>44057</v>
      </c>
      <c r="B1174" s="46" t="s">
        <v>3716</v>
      </c>
      <c r="C1174" s="46" t="s">
        <v>3717</v>
      </c>
      <c r="D1174" s="46" t="s">
        <v>101</v>
      </c>
      <c r="E1174" s="46" t="s">
        <v>257</v>
      </c>
      <c r="F1174" s="47"/>
      <c r="G1174" s="48" t="s">
        <v>144</v>
      </c>
      <c r="H1174" s="49" t="s">
        <v>170</v>
      </c>
      <c r="I1174" s="49" t="str">
        <f t="shared" ref="I1174:I1186" si="78">LEFT($H1174,2)</f>
        <v>LA</v>
      </c>
      <c r="J1174" s="49" t="str">
        <f t="shared" ref="J1174:J1186" si="79">RIGHT($H1174,2)</f>
        <v>LA</v>
      </c>
      <c r="K1174" s="50" t="str">
        <f t="shared" ref="K1174:K1186" si="80">IF($L1174=$M1174,L1174,CONCATENATE($L1174,", ",IF(ISBLANK(N1174),"",CONCATENATE(N1174,", ")),$M1174))</f>
        <v>South Central</v>
      </c>
      <c r="L1174" s="49" t="str">
        <f>INDEX('State '!$A$1:$C$62,MATCH($I1174,'State '!$B:$B,0),3)</f>
        <v>South Central</v>
      </c>
      <c r="M1174" s="49" t="str">
        <f>INDEX('State '!$A$1:$C$62,MATCH($J1174,'State '!$B:$B,0),3)</f>
        <v>South Central</v>
      </c>
      <c r="N1174" s="49"/>
      <c r="O1174" s="51"/>
      <c r="P1174" s="48">
        <v>180</v>
      </c>
      <c r="Q1174" s="52">
        <v>2000</v>
      </c>
      <c r="R1174" s="53"/>
      <c r="S1174" s="49" t="s">
        <v>105</v>
      </c>
      <c r="T1174" s="49"/>
      <c r="U1174" s="49"/>
      <c r="V1174" s="49" t="s">
        <v>107</v>
      </c>
      <c r="W1174" s="46" t="s">
        <v>3718</v>
      </c>
    </row>
    <row r="1175" spans="1:25" ht="12" customHeight="1" x14ac:dyDescent="0.2">
      <c r="A1175" s="45">
        <v>44057</v>
      </c>
      <c r="B1175" s="46" t="s">
        <v>3719</v>
      </c>
      <c r="C1175" s="46" t="s">
        <v>3720</v>
      </c>
      <c r="D1175" s="46" t="s">
        <v>101</v>
      </c>
      <c r="E1175" s="46" t="s">
        <v>2936</v>
      </c>
      <c r="F1175" s="47"/>
      <c r="G1175" s="53" t="s">
        <v>144</v>
      </c>
      <c r="H1175" s="49" t="s">
        <v>170</v>
      </c>
      <c r="I1175" s="49" t="str">
        <f t="shared" si="78"/>
        <v>LA</v>
      </c>
      <c r="J1175" s="49" t="str">
        <f t="shared" si="79"/>
        <v>LA</v>
      </c>
      <c r="K1175" s="50" t="str">
        <f t="shared" si="80"/>
        <v>South Central</v>
      </c>
      <c r="L1175" s="49" t="str">
        <f>INDEX('State '!$A$1:$C$62,MATCH($I1175,'State '!$B:$B,0),3)</f>
        <v>South Central</v>
      </c>
      <c r="M1175" s="49" t="str">
        <f>INDEX('State '!$A$1:$C$62,MATCH($J1175,'State '!$B:$B,0),3)</f>
        <v>South Central</v>
      </c>
      <c r="N1175" s="49"/>
      <c r="O1175" s="51"/>
      <c r="P1175" s="48">
        <v>200</v>
      </c>
      <c r="Q1175" s="52">
        <v>2000</v>
      </c>
      <c r="R1175" s="53"/>
      <c r="S1175" s="49" t="s">
        <v>105</v>
      </c>
      <c r="T1175" s="49"/>
      <c r="U1175" s="49"/>
      <c r="V1175" s="49" t="s">
        <v>107</v>
      </c>
      <c r="W1175" s="46" t="s">
        <v>3721</v>
      </c>
      <c r="X1175" s="46"/>
      <c r="Y1175" s="58"/>
    </row>
    <row r="1176" spans="1:25" ht="12" customHeight="1" x14ac:dyDescent="0.2">
      <c r="A1176" s="45">
        <v>45940</v>
      </c>
      <c r="B1176" s="46" t="s">
        <v>3722</v>
      </c>
      <c r="C1176" s="46" t="s">
        <v>360</v>
      </c>
      <c r="D1176" s="46" t="s">
        <v>101</v>
      </c>
      <c r="E1176" s="59" t="s">
        <v>2936</v>
      </c>
      <c r="F1176" s="47"/>
      <c r="G1176" s="48" t="s">
        <v>144</v>
      </c>
      <c r="H1176" s="49" t="s">
        <v>121</v>
      </c>
      <c r="I1176" s="49" t="str">
        <f t="shared" si="78"/>
        <v>TX</v>
      </c>
      <c r="J1176" s="49" t="str">
        <f t="shared" si="79"/>
        <v>TX</v>
      </c>
      <c r="K1176" s="50" t="str">
        <f t="shared" si="80"/>
        <v>South Central</v>
      </c>
      <c r="L1176" s="49" t="str">
        <f>INDEX('State '!$A$1:$C$62,MATCH($I1176,'State '!$B:$B,0),3)</f>
        <v>South Central</v>
      </c>
      <c r="M1176" s="49" t="str">
        <f>INDEX('State '!$A$1:$C$62,MATCH($J1176,'State '!$B:$B,0),3)</f>
        <v>South Central</v>
      </c>
      <c r="N1176" s="49"/>
      <c r="O1176" s="51"/>
      <c r="P1176" s="48" t="s">
        <v>144</v>
      </c>
      <c r="Q1176" s="52">
        <v>2000</v>
      </c>
      <c r="R1176" s="53"/>
      <c r="S1176" s="49" t="s">
        <v>105</v>
      </c>
      <c r="T1176" s="49" t="s">
        <v>122</v>
      </c>
      <c r="U1176" s="49"/>
      <c r="V1176" s="49" t="s">
        <v>107</v>
      </c>
      <c r="W1176" s="46" t="s">
        <v>3723</v>
      </c>
      <c r="X1176" s="23"/>
    </row>
    <row r="1177" spans="1:25" ht="12" customHeight="1" x14ac:dyDescent="0.2">
      <c r="A1177" s="45">
        <v>45839</v>
      </c>
      <c r="B1177" s="46" t="s">
        <v>3724</v>
      </c>
      <c r="C1177" s="46" t="s">
        <v>88</v>
      </c>
      <c r="D1177" s="46" t="s">
        <v>89</v>
      </c>
      <c r="E1177" s="46" t="s">
        <v>2936</v>
      </c>
      <c r="F1177" s="47"/>
      <c r="G1177" s="48" t="s">
        <v>144</v>
      </c>
      <c r="H1177" s="49" t="s">
        <v>708</v>
      </c>
      <c r="I1177" s="49" t="str">
        <f t="shared" si="78"/>
        <v>PA</v>
      </c>
      <c r="J1177" s="49" t="str">
        <f t="shared" si="79"/>
        <v>NY</v>
      </c>
      <c r="K1177" s="50" t="str">
        <f t="shared" si="80"/>
        <v>Northeast</v>
      </c>
      <c r="L1177" s="49" t="str">
        <f>INDEX('State '!$A$1:$C$62,MATCH($I1177,'State '!$B:$B,0),3)</f>
        <v>Northeast</v>
      </c>
      <c r="M1177" s="49" t="str">
        <f>INDEX('State '!$A$1:$C$62,MATCH($J1177,'State '!$B:$B,0),3)</f>
        <v>Northeast</v>
      </c>
      <c r="N1177" s="49"/>
      <c r="O1177" s="51">
        <v>800</v>
      </c>
      <c r="P1177" s="48">
        <v>50</v>
      </c>
      <c r="Q1177" s="52">
        <v>1000</v>
      </c>
      <c r="R1177" s="53"/>
      <c r="S1177" s="49" t="s">
        <v>92</v>
      </c>
      <c r="T1177" s="49" t="s">
        <v>93</v>
      </c>
      <c r="U1177" s="49" t="s">
        <v>144</v>
      </c>
      <c r="V1177" s="49" t="s">
        <v>95</v>
      </c>
      <c r="W1177" s="46" t="s">
        <v>3725</v>
      </c>
      <c r="X1177" s="23"/>
    </row>
    <row r="1178" spans="1:25" ht="12" customHeight="1" x14ac:dyDescent="0.2">
      <c r="A1178" s="45">
        <v>45384</v>
      </c>
      <c r="B1178" s="55" t="s">
        <v>3726</v>
      </c>
      <c r="C1178" s="55" t="s">
        <v>913</v>
      </c>
      <c r="D1178" s="55" t="s">
        <v>89</v>
      </c>
      <c r="E1178" s="59" t="s">
        <v>2936</v>
      </c>
      <c r="F1178" s="60"/>
      <c r="G1178" s="73" t="s">
        <v>144</v>
      </c>
      <c r="H1178" s="49" t="s">
        <v>708</v>
      </c>
      <c r="I1178" s="49" t="str">
        <f t="shared" si="78"/>
        <v>PA</v>
      </c>
      <c r="J1178" s="49" t="str">
        <f t="shared" si="79"/>
        <v>NY</v>
      </c>
      <c r="K1178" s="50" t="str">
        <f t="shared" si="80"/>
        <v>Northeast</v>
      </c>
      <c r="L1178" s="49" t="str">
        <f>INDEX('State '!$A$1:$C$62,MATCH($I1178,'State '!$B:$B,0),3)</f>
        <v>Northeast</v>
      </c>
      <c r="M1178" s="49" t="str">
        <f>INDEX('State '!$A$1:$C$62,MATCH($J1178,'State '!$B:$B,0),3)</f>
        <v>Northeast</v>
      </c>
      <c r="N1178" s="49"/>
      <c r="O1178" s="51">
        <v>455</v>
      </c>
      <c r="P1178" s="48">
        <v>101</v>
      </c>
      <c r="Q1178" s="62">
        <v>497</v>
      </c>
      <c r="R1178" s="63">
        <v>24</v>
      </c>
      <c r="S1178" s="64" t="s">
        <v>92</v>
      </c>
      <c r="T1178" s="50" t="s">
        <v>93</v>
      </c>
      <c r="U1178" s="57" t="s">
        <v>3727</v>
      </c>
      <c r="V1178" s="49" t="s">
        <v>95</v>
      </c>
      <c r="W1178" s="46" t="s">
        <v>3728</v>
      </c>
      <c r="X1178" s="46"/>
      <c r="Y1178" s="58" t="s">
        <v>3729</v>
      </c>
    </row>
    <row r="1179" spans="1:25" ht="12" customHeight="1" x14ac:dyDescent="0.2">
      <c r="A1179" s="45">
        <v>44309</v>
      </c>
      <c r="B1179" s="46" t="s">
        <v>3730</v>
      </c>
      <c r="C1179" s="46" t="s">
        <v>3731</v>
      </c>
      <c r="D1179" s="46" t="s">
        <v>101</v>
      </c>
      <c r="E1179" s="46" t="s">
        <v>2936</v>
      </c>
      <c r="F1179" s="47"/>
      <c r="G1179" s="53" t="s">
        <v>144</v>
      </c>
      <c r="H1179" s="49" t="s">
        <v>1141</v>
      </c>
      <c r="I1179" s="49" t="str">
        <f t="shared" si="78"/>
        <v>OR</v>
      </c>
      <c r="J1179" s="49" t="str">
        <f t="shared" si="79"/>
        <v>OR</v>
      </c>
      <c r="K1179" s="50" t="str">
        <f t="shared" si="80"/>
        <v>Pacific</v>
      </c>
      <c r="L1179" s="49" t="str">
        <f>INDEX('State '!$A$1:$C$62,MATCH($I1179,'State '!$B:$B,0),3)</f>
        <v>Pacific</v>
      </c>
      <c r="M1179" s="49" t="str">
        <f>INDEX('State '!$A$1:$C$62,MATCH($J1179,'State '!$B:$B,0),3)</f>
        <v>Pacific</v>
      </c>
      <c r="N1179" s="49"/>
      <c r="O1179" s="51"/>
      <c r="P1179" s="48" t="s">
        <v>144</v>
      </c>
      <c r="Q1179" s="52">
        <v>1200</v>
      </c>
      <c r="R1179" s="53"/>
      <c r="S1179" s="49" t="s">
        <v>92</v>
      </c>
      <c r="T1179" s="49" t="s">
        <v>93</v>
      </c>
      <c r="U1179" s="49" t="s">
        <v>3732</v>
      </c>
      <c r="V1179" s="49" t="s">
        <v>107</v>
      </c>
      <c r="W1179" s="46" t="s">
        <v>3733</v>
      </c>
      <c r="X1179" s="46" t="s">
        <v>108</v>
      </c>
    </row>
    <row r="1180" spans="1:25" ht="12" customHeight="1" x14ac:dyDescent="0.2">
      <c r="A1180" s="45">
        <v>44729</v>
      </c>
      <c r="B1180" s="55" t="s">
        <v>3734</v>
      </c>
      <c r="C1180" s="55" t="s">
        <v>3735</v>
      </c>
      <c r="D1180" s="55" t="s">
        <v>101</v>
      </c>
      <c r="E1180" s="59" t="s">
        <v>2936</v>
      </c>
      <c r="F1180" s="60"/>
      <c r="G1180" s="53" t="s">
        <v>144</v>
      </c>
      <c r="H1180" s="49" t="s">
        <v>121</v>
      </c>
      <c r="I1180" s="49" t="str">
        <f t="shared" si="78"/>
        <v>TX</v>
      </c>
      <c r="J1180" s="49" t="str">
        <f t="shared" si="79"/>
        <v>TX</v>
      </c>
      <c r="K1180" s="50" t="str">
        <f t="shared" si="80"/>
        <v>South Central</v>
      </c>
      <c r="L1180" s="49" t="str">
        <f>INDEX('State '!$A$1:$C$62,MATCH($I1180,'State '!$B:$B,0),3)</f>
        <v>South Central</v>
      </c>
      <c r="M1180" s="49" t="str">
        <f>INDEX('State '!$A$1:$C$62,MATCH($J1180,'State '!$B:$B,0),3)</f>
        <v>South Central</v>
      </c>
      <c r="N1180" s="49"/>
      <c r="O1180" s="51"/>
      <c r="P1180" s="48">
        <v>468</v>
      </c>
      <c r="Q1180" s="62">
        <v>1850</v>
      </c>
      <c r="R1180" s="63">
        <v>42</v>
      </c>
      <c r="S1180" s="64" t="s">
        <v>105</v>
      </c>
      <c r="T1180" s="50"/>
      <c r="U1180" s="57"/>
      <c r="V1180" s="49" t="s">
        <v>107</v>
      </c>
      <c r="W1180" s="46" t="s">
        <v>3736</v>
      </c>
      <c r="X1180" s="46"/>
      <c r="Y1180" s="58" t="s">
        <v>3737</v>
      </c>
    </row>
    <row r="1181" spans="1:25" ht="12" customHeight="1" x14ac:dyDescent="0.2">
      <c r="A1181" s="45">
        <v>45959</v>
      </c>
      <c r="B1181" s="46" t="s">
        <v>3738</v>
      </c>
      <c r="C1181" s="46" t="s">
        <v>339</v>
      </c>
      <c r="D1181" s="46" t="s">
        <v>101</v>
      </c>
      <c r="E1181" s="59" t="s">
        <v>2936</v>
      </c>
      <c r="F1181" s="47"/>
      <c r="G1181" s="53" t="s">
        <v>144</v>
      </c>
      <c r="H1181" s="49" t="s">
        <v>121</v>
      </c>
      <c r="I1181" s="49" t="str">
        <f t="shared" si="78"/>
        <v>TX</v>
      </c>
      <c r="J1181" s="49" t="str">
        <f t="shared" si="79"/>
        <v>TX</v>
      </c>
      <c r="K1181" s="50" t="str">
        <f t="shared" si="80"/>
        <v>South Central</v>
      </c>
      <c r="L1181" s="49" t="str">
        <f>INDEX('State '!$A$1:$C$62,MATCH($I1181,'State '!$B:$B,0),3)</f>
        <v>South Central</v>
      </c>
      <c r="M1181" s="49" t="str">
        <f>INDEX('State '!$A$1:$C$62,MATCH($J1181,'State '!$B:$B,0),3)</f>
        <v>South Central</v>
      </c>
      <c r="N1181" s="49"/>
      <c r="O1181" s="51"/>
      <c r="P1181" s="56" t="s">
        <v>144</v>
      </c>
      <c r="Q1181" s="52">
        <v>2000</v>
      </c>
      <c r="R1181" s="53">
        <v>42</v>
      </c>
      <c r="S1181" s="49" t="s">
        <v>105</v>
      </c>
      <c r="T1181" s="49" t="s">
        <v>122</v>
      </c>
      <c r="U1181" s="49"/>
      <c r="V1181" s="49" t="s">
        <v>107</v>
      </c>
      <c r="X1181" s="23"/>
    </row>
    <row r="1182" spans="1:25" ht="12" customHeight="1" x14ac:dyDescent="0.2">
      <c r="A1182" s="45">
        <v>45575</v>
      </c>
      <c r="B1182" s="55" t="s">
        <v>3739</v>
      </c>
      <c r="C1182" s="69" t="s">
        <v>3740</v>
      </c>
      <c r="D1182" s="122" t="s">
        <v>161</v>
      </c>
      <c r="E1182" s="122" t="s">
        <v>2936</v>
      </c>
      <c r="F1182" s="90" t="s">
        <v>3741</v>
      </c>
      <c r="G1182" s="94" t="s">
        <v>144</v>
      </c>
      <c r="H1182" s="89" t="s">
        <v>656</v>
      </c>
      <c r="I1182" s="49" t="str">
        <f t="shared" si="78"/>
        <v>NM</v>
      </c>
      <c r="J1182" s="49" t="str">
        <f t="shared" si="79"/>
        <v>NM</v>
      </c>
      <c r="K1182" s="50" t="str">
        <f t="shared" si="80"/>
        <v>Mountain</v>
      </c>
      <c r="L1182" s="49" t="str">
        <f>INDEX('State '!$A$1:$C$62,MATCH($I1182,'State '!$B:$B,0),3)</f>
        <v>Mountain</v>
      </c>
      <c r="M1182" s="49" t="str">
        <f>INDEX('State '!$A$1:$C$62,MATCH($J1182,'State '!$B:$B,0),3)</f>
        <v>Mountain</v>
      </c>
      <c r="N1182" s="70"/>
      <c r="O1182" s="51">
        <v>35.799999999999997</v>
      </c>
      <c r="P1182" s="48">
        <v>20</v>
      </c>
      <c r="Q1182" s="52">
        <v>600</v>
      </c>
      <c r="R1182" s="53">
        <v>24</v>
      </c>
      <c r="S1182" s="49" t="s">
        <v>92</v>
      </c>
      <c r="T1182" s="49" t="s">
        <v>93</v>
      </c>
      <c r="U1182" s="49" t="s">
        <v>3742</v>
      </c>
      <c r="V1182" s="49" t="s">
        <v>107</v>
      </c>
      <c r="W1182" s="46" t="s">
        <v>3743</v>
      </c>
      <c r="X1182" s="55"/>
      <c r="Y1182" s="58" t="s">
        <v>3744</v>
      </c>
    </row>
    <row r="1183" spans="1:25" ht="12" customHeight="1" x14ac:dyDescent="0.2">
      <c r="A1183" s="45">
        <v>43192</v>
      </c>
      <c r="B1183" s="46" t="s">
        <v>3745</v>
      </c>
      <c r="C1183" s="46" t="s">
        <v>2596</v>
      </c>
      <c r="D1183" s="46" t="s">
        <v>89</v>
      </c>
      <c r="E1183" s="46" t="s">
        <v>257</v>
      </c>
      <c r="F1183" s="47"/>
      <c r="G1183" s="53" t="s">
        <v>144</v>
      </c>
      <c r="H1183" s="49" t="s">
        <v>521</v>
      </c>
      <c r="I1183" s="49" t="str">
        <f t="shared" si="78"/>
        <v>TX</v>
      </c>
      <c r="J1183" s="49" t="str">
        <f t="shared" si="79"/>
        <v>MX</v>
      </c>
      <c r="K1183" s="50" t="str">
        <f t="shared" si="80"/>
        <v>South Central, Mexico</v>
      </c>
      <c r="L1183" s="49" t="str">
        <f>INDEX('State '!$A$1:$C$62,MATCH($I1183,'State '!$B:$B,0),3)</f>
        <v>South Central</v>
      </c>
      <c r="M1183" s="49" t="str">
        <f>INDEX('State '!$A$1:$C$62,MATCH($J1183,'State '!$B:$B,0),3)</f>
        <v>Mexico</v>
      </c>
      <c r="N1183" s="49"/>
      <c r="O1183" s="51">
        <v>55</v>
      </c>
      <c r="P1183" s="56" t="s">
        <v>144</v>
      </c>
      <c r="Q1183" s="52">
        <v>70</v>
      </c>
      <c r="R1183" s="53">
        <v>30</v>
      </c>
      <c r="S1183" s="49" t="s">
        <v>92</v>
      </c>
      <c r="T1183" s="49" t="s">
        <v>93</v>
      </c>
      <c r="U1183" s="49" t="s">
        <v>144</v>
      </c>
      <c r="V1183" s="49" t="s">
        <v>95</v>
      </c>
      <c r="W1183" s="46" t="s">
        <v>3746</v>
      </c>
      <c r="X1183" s="23"/>
    </row>
    <row r="1184" spans="1:25" ht="12" customHeight="1" x14ac:dyDescent="0.2">
      <c r="A1184" s="45">
        <v>44032</v>
      </c>
      <c r="B1184" s="46" t="s">
        <v>3747</v>
      </c>
      <c r="C1184" s="46" t="s">
        <v>3748</v>
      </c>
      <c r="D1184" s="46" t="s">
        <v>101</v>
      </c>
      <c r="E1184" s="46" t="s">
        <v>3677</v>
      </c>
      <c r="F1184" s="47"/>
      <c r="G1184" s="53" t="s">
        <v>144</v>
      </c>
      <c r="H1184" s="49" t="s">
        <v>1278</v>
      </c>
      <c r="I1184" s="49" t="str">
        <f t="shared" si="78"/>
        <v>NJ</v>
      </c>
      <c r="J1184" s="49" t="str">
        <f t="shared" si="79"/>
        <v>NJ</v>
      </c>
      <c r="K1184" s="50" t="str">
        <f t="shared" si="80"/>
        <v>Northeast</v>
      </c>
      <c r="L1184" s="49" t="str">
        <f>INDEX('State '!$A$1:$C$62,MATCH($I1184,'State '!$B:$B,0),3)</f>
        <v>Northeast</v>
      </c>
      <c r="M1184" s="49" t="str">
        <f>INDEX('State '!$A$1:$C$62,MATCH($J1184,'State '!$B:$B,0),3)</f>
        <v>Northeast</v>
      </c>
      <c r="N1184" s="49"/>
      <c r="O1184" s="51">
        <v>90</v>
      </c>
      <c r="P1184" s="56">
        <v>22</v>
      </c>
      <c r="Q1184" s="52">
        <v>53</v>
      </c>
      <c r="R1184" s="53">
        <v>24</v>
      </c>
      <c r="S1184" s="49" t="s">
        <v>105</v>
      </c>
      <c r="T1184" s="49" t="s">
        <v>3749</v>
      </c>
      <c r="U1184" s="49"/>
      <c r="V1184" s="49" t="s">
        <v>107</v>
      </c>
      <c r="W1184" s="46" t="s">
        <v>3750</v>
      </c>
      <c r="X1184" s="46" t="s">
        <v>202</v>
      </c>
      <c r="Y1184" s="58"/>
    </row>
    <row r="1185" spans="1:28" ht="12" customHeight="1" x14ac:dyDescent="0.2">
      <c r="A1185" s="45">
        <v>44575</v>
      </c>
      <c r="B1185" s="46" t="s">
        <v>3751</v>
      </c>
      <c r="C1185" s="46" t="s">
        <v>3123</v>
      </c>
      <c r="D1185" s="46" t="s">
        <v>161</v>
      </c>
      <c r="E1185" s="46" t="s">
        <v>257</v>
      </c>
      <c r="F1185" s="47"/>
      <c r="G1185" s="53" t="s">
        <v>144</v>
      </c>
      <c r="H1185" s="49" t="s">
        <v>2261</v>
      </c>
      <c r="I1185" s="49" t="str">
        <f t="shared" si="78"/>
        <v>PA</v>
      </c>
      <c r="J1185" s="49" t="str">
        <f t="shared" si="79"/>
        <v>WV</v>
      </c>
      <c r="K1185" s="50" t="str">
        <f t="shared" si="80"/>
        <v>Northeast</v>
      </c>
      <c r="L1185" s="49" t="str">
        <f>INDEX('State '!$A$1:$C$62,MATCH($I1185,'State '!$B:$B,0),3)</f>
        <v>Northeast</v>
      </c>
      <c r="M1185" s="49" t="str">
        <f>INDEX('State '!$A$1:$C$62,MATCH($J1185,'State '!$B:$B,0),3)</f>
        <v>Northeast</v>
      </c>
      <c r="N1185" s="49"/>
      <c r="O1185" s="51">
        <v>96</v>
      </c>
      <c r="P1185" s="48">
        <v>17</v>
      </c>
      <c r="Q1185" s="52">
        <v>140</v>
      </c>
      <c r="R1185" s="53">
        <v>16</v>
      </c>
      <c r="S1185" s="49" t="s">
        <v>92</v>
      </c>
      <c r="T1185" s="49" t="s">
        <v>93</v>
      </c>
      <c r="U1185" s="49" t="s">
        <v>3752</v>
      </c>
      <c r="V1185" s="49" t="s">
        <v>95</v>
      </c>
      <c r="W1185" s="46" t="s">
        <v>3753</v>
      </c>
      <c r="X1185" s="46" t="s">
        <v>165</v>
      </c>
    </row>
    <row r="1186" spans="1:28" ht="12" customHeight="1" x14ac:dyDescent="0.2">
      <c r="A1186" s="45">
        <v>44295</v>
      </c>
      <c r="B1186" s="55" t="s">
        <v>3754</v>
      </c>
      <c r="C1186" s="55" t="s">
        <v>100</v>
      </c>
      <c r="D1186" s="55" t="s">
        <v>101</v>
      </c>
      <c r="E1186" s="59" t="s">
        <v>257</v>
      </c>
      <c r="F1186" s="60"/>
      <c r="G1186" s="61" t="s">
        <v>144</v>
      </c>
      <c r="H1186" s="49" t="s">
        <v>103</v>
      </c>
      <c r="I1186" s="49" t="str">
        <f t="shared" si="78"/>
        <v>AK</v>
      </c>
      <c r="J1186" s="49" t="str">
        <f t="shared" si="79"/>
        <v>AK</v>
      </c>
      <c r="K1186" s="50" t="str">
        <f t="shared" si="80"/>
        <v>Pacific</v>
      </c>
      <c r="L1186" s="49" t="str">
        <f>INDEX('State '!$A$1:$C$62,MATCH($I1186,'State '!$B:$B,0),3)</f>
        <v>Pacific</v>
      </c>
      <c r="M1186" s="49" t="str">
        <f>INDEX('State '!$A$1:$C$62,MATCH($J1186,'State '!$B:$B,0),3)</f>
        <v>Pacific</v>
      </c>
      <c r="N1186" s="49"/>
      <c r="O1186" s="51">
        <v>9970</v>
      </c>
      <c r="P1186" s="48">
        <v>737</v>
      </c>
      <c r="Q1186" s="62">
        <v>500</v>
      </c>
      <c r="R1186" s="96" t="s">
        <v>3755</v>
      </c>
      <c r="S1186" s="64" t="s">
        <v>105</v>
      </c>
      <c r="T1186" s="50"/>
      <c r="U1186" s="57"/>
      <c r="V1186" s="49" t="s">
        <v>107</v>
      </c>
      <c r="W1186" s="46" t="s">
        <v>3756</v>
      </c>
      <c r="X1186" s="46"/>
      <c r="Y1186" s="58" t="s">
        <v>3757</v>
      </c>
    </row>
    <row r="1187" spans="1:28" ht="12" customHeight="1" x14ac:dyDescent="0.2">
      <c r="A1187" s="45">
        <v>45945</v>
      </c>
      <c r="B1187" s="79" t="s">
        <v>87</v>
      </c>
      <c r="C1187" s="79" t="s">
        <v>88</v>
      </c>
      <c r="D1187" s="79" t="s">
        <v>89</v>
      </c>
      <c r="E1187" s="79" t="s">
        <v>90</v>
      </c>
      <c r="F1187" s="79">
        <v>45931</v>
      </c>
      <c r="G1187" s="201">
        <v>2025</v>
      </c>
      <c r="H1187" s="49" t="s">
        <v>91</v>
      </c>
      <c r="I1187" s="49" t="s">
        <v>349</v>
      </c>
      <c r="J1187" s="49" t="s">
        <v>244</v>
      </c>
      <c r="K1187" s="50" t="s">
        <v>3884</v>
      </c>
      <c r="L1187" s="49" t="s">
        <v>697</v>
      </c>
      <c r="M1187" s="49" t="s">
        <v>824</v>
      </c>
      <c r="N1187" s="49"/>
      <c r="O1187" s="202">
        <v>70.7</v>
      </c>
      <c r="P1187" s="201">
        <v>0</v>
      </c>
      <c r="Q1187" s="203">
        <v>63.8</v>
      </c>
      <c r="R1187" s="120"/>
      <c r="S1187" s="79" t="s">
        <v>92</v>
      </c>
      <c r="T1187" s="79" t="s">
        <v>93</v>
      </c>
      <c r="U1187" s="79" t="s">
        <v>94</v>
      </c>
      <c r="V1187" s="79" t="s">
        <v>95</v>
      </c>
      <c r="W1187" s="208" t="s">
        <v>96</v>
      </c>
      <c r="X1187" s="46" t="s">
        <v>97</v>
      </c>
      <c r="Y1187" s="204" t="s">
        <v>98</v>
      </c>
      <c r="Z1187" s="25"/>
      <c r="AA1187" s="25"/>
      <c r="AB1187" s="25"/>
    </row>
    <row r="1188" spans="1:28" ht="12" customHeight="1" x14ac:dyDescent="0.2">
      <c r="A1188" s="45">
        <v>46036</v>
      </c>
      <c r="B1188" s="79" t="s">
        <v>114</v>
      </c>
      <c r="C1188" s="79" t="s">
        <v>115</v>
      </c>
      <c r="D1188" s="79" t="s">
        <v>101</v>
      </c>
      <c r="E1188" s="79" t="s">
        <v>90</v>
      </c>
      <c r="F1188" s="79">
        <v>45901</v>
      </c>
      <c r="G1188" s="201">
        <v>2025</v>
      </c>
      <c r="H1188" s="49" t="s">
        <v>116</v>
      </c>
      <c r="I1188" s="49" t="s">
        <v>116</v>
      </c>
      <c r="J1188" s="49" t="s">
        <v>116</v>
      </c>
      <c r="K1188" s="50" t="s">
        <v>831</v>
      </c>
      <c r="L1188" s="49" t="s">
        <v>831</v>
      </c>
      <c r="M1188" s="49" t="s">
        <v>831</v>
      </c>
      <c r="N1188" s="49"/>
      <c r="O1188" s="202">
        <v>263</v>
      </c>
      <c r="P1188" s="201">
        <v>44.5</v>
      </c>
      <c r="Q1188" s="203">
        <v>150</v>
      </c>
      <c r="R1188" s="120">
        <v>20</v>
      </c>
      <c r="S1188" s="79" t="s">
        <v>105</v>
      </c>
      <c r="T1188" s="79"/>
      <c r="U1188" s="79"/>
      <c r="V1188" s="79" t="s">
        <v>107</v>
      </c>
      <c r="W1188" s="208" t="s">
        <v>117</v>
      </c>
      <c r="X1188" s="46"/>
      <c r="Y1188" s="204" t="s">
        <v>118</v>
      </c>
      <c r="Z1188" s="25"/>
      <c r="AA1188" s="25"/>
      <c r="AB1188" s="25"/>
    </row>
    <row r="1189" spans="1:28" ht="12" customHeight="1" x14ac:dyDescent="0.2">
      <c r="A1189" s="45">
        <v>46030</v>
      </c>
      <c r="B1189" s="79" t="s">
        <v>208</v>
      </c>
      <c r="C1189" s="79" t="s">
        <v>88</v>
      </c>
      <c r="D1189" s="79" t="s">
        <v>89</v>
      </c>
      <c r="E1189" s="79" t="s">
        <v>90</v>
      </c>
      <c r="F1189" s="79">
        <v>45968</v>
      </c>
      <c r="G1189" s="201">
        <v>2025</v>
      </c>
      <c r="H1189" s="49" t="s">
        <v>209</v>
      </c>
      <c r="I1189" s="49" t="s">
        <v>209</v>
      </c>
      <c r="J1189" s="49" t="s">
        <v>209</v>
      </c>
      <c r="K1189" s="50" t="s">
        <v>1772</v>
      </c>
      <c r="L1189" s="49" t="s">
        <v>1772</v>
      </c>
      <c r="M1189" s="49" t="s">
        <v>1772</v>
      </c>
      <c r="N1189" s="49"/>
      <c r="O1189" s="202">
        <v>117.7</v>
      </c>
      <c r="P1189" s="201">
        <v>6.35</v>
      </c>
      <c r="Q1189" s="203">
        <v>105</v>
      </c>
      <c r="R1189" s="120">
        <v>24</v>
      </c>
      <c r="S1189" s="79" t="s">
        <v>92</v>
      </c>
      <c r="T1189" s="79" t="s">
        <v>93</v>
      </c>
      <c r="U1189" s="79" t="s">
        <v>210</v>
      </c>
      <c r="V1189" s="79" t="s">
        <v>107</v>
      </c>
      <c r="W1189" s="208" t="s">
        <v>211</v>
      </c>
      <c r="X1189" s="46" t="s">
        <v>97</v>
      </c>
      <c r="Y1189" s="204" t="s">
        <v>93</v>
      </c>
      <c r="Z1189" s="25"/>
      <c r="AA1189" s="25"/>
      <c r="AB1189" s="25"/>
    </row>
    <row r="1190" spans="1:28" ht="12" customHeight="1" x14ac:dyDescent="0.2">
      <c r="A1190" s="45">
        <v>46029</v>
      </c>
      <c r="B1190" s="79" t="s">
        <v>276</v>
      </c>
      <c r="C1190" s="79" t="s">
        <v>277</v>
      </c>
      <c r="D1190" s="79" t="s">
        <v>161</v>
      </c>
      <c r="E1190" s="79" t="s">
        <v>90</v>
      </c>
      <c r="F1190" s="79">
        <v>45778</v>
      </c>
      <c r="G1190" s="201">
        <v>2025</v>
      </c>
      <c r="H1190" s="49" t="s">
        <v>170</v>
      </c>
      <c r="I1190" s="49" t="s">
        <v>170</v>
      </c>
      <c r="J1190" s="49" t="s">
        <v>170</v>
      </c>
      <c r="K1190" s="50" t="s">
        <v>697</v>
      </c>
      <c r="L1190" s="49" t="s">
        <v>697</v>
      </c>
      <c r="M1190" s="49" t="s">
        <v>697</v>
      </c>
      <c r="N1190" s="49"/>
      <c r="O1190" s="202">
        <v>363.8</v>
      </c>
      <c r="P1190" s="201">
        <v>8</v>
      </c>
      <c r="Q1190" s="203">
        <v>725</v>
      </c>
      <c r="R1190" s="120">
        <v>30</v>
      </c>
      <c r="S1190" s="79" t="s">
        <v>92</v>
      </c>
      <c r="T1190" s="79" t="s">
        <v>93</v>
      </c>
      <c r="U1190" s="79" t="s">
        <v>278</v>
      </c>
      <c r="V1190" s="79" t="s">
        <v>107</v>
      </c>
      <c r="W1190" s="208" t="s">
        <v>279</v>
      </c>
      <c r="X1190" s="46" t="s">
        <v>108</v>
      </c>
      <c r="Y1190" s="204" t="s">
        <v>280</v>
      </c>
      <c r="Z1190" s="25"/>
      <c r="AA1190" s="25"/>
      <c r="AB1190" s="25"/>
    </row>
    <row r="1191" spans="1:28" ht="12" customHeight="1" x14ac:dyDescent="0.2">
      <c r="A1191" s="45">
        <v>46031</v>
      </c>
      <c r="B1191" s="79" t="s">
        <v>281</v>
      </c>
      <c r="C1191" s="79" t="s">
        <v>282</v>
      </c>
      <c r="D1191" s="79" t="s">
        <v>161</v>
      </c>
      <c r="E1191" s="79" t="s">
        <v>90</v>
      </c>
      <c r="F1191" s="79">
        <v>45834</v>
      </c>
      <c r="G1191" s="201">
        <v>2025</v>
      </c>
      <c r="H1191" s="49" t="s">
        <v>283</v>
      </c>
      <c r="I1191" s="49" t="s">
        <v>331</v>
      </c>
      <c r="J1191" s="49" t="s">
        <v>424</v>
      </c>
      <c r="K1191" s="50" t="s">
        <v>1772</v>
      </c>
      <c r="L1191" s="49" t="s">
        <v>1772</v>
      </c>
      <c r="M1191" s="49" t="s">
        <v>1772</v>
      </c>
      <c r="N1191" s="49"/>
      <c r="O1191" s="202">
        <v>45.6</v>
      </c>
      <c r="P1191" s="201">
        <v>3.37</v>
      </c>
      <c r="Q1191" s="203">
        <v>47</v>
      </c>
      <c r="R1191" s="120">
        <v>8</v>
      </c>
      <c r="S1191" s="79" t="s">
        <v>92</v>
      </c>
      <c r="T1191" s="79" t="s">
        <v>93</v>
      </c>
      <c r="U1191" s="79" t="s">
        <v>284</v>
      </c>
      <c r="V1191" s="79" t="s">
        <v>95</v>
      </c>
      <c r="W1191" s="208" t="s">
        <v>285</v>
      </c>
      <c r="X1191" s="46" t="s">
        <v>97</v>
      </c>
      <c r="Y1191" s="204" t="s">
        <v>109</v>
      </c>
      <c r="Z1191" s="25"/>
      <c r="AA1191" s="25"/>
      <c r="AB1191" s="25"/>
    </row>
    <row r="1192" spans="1:28" ht="12" customHeight="1" x14ac:dyDescent="0.2">
      <c r="A1192" s="45">
        <v>45839</v>
      </c>
      <c r="B1192" s="79" t="s">
        <v>297</v>
      </c>
      <c r="C1192" s="79" t="s">
        <v>298</v>
      </c>
      <c r="D1192" s="79" t="s">
        <v>89</v>
      </c>
      <c r="E1192" s="79" t="s">
        <v>90</v>
      </c>
      <c r="F1192" s="79">
        <v>45806</v>
      </c>
      <c r="G1192" s="201">
        <v>2025</v>
      </c>
      <c r="H1192" s="49" t="s">
        <v>299</v>
      </c>
      <c r="I1192" s="49" t="s">
        <v>378</v>
      </c>
      <c r="J1192" s="49" t="s">
        <v>170</v>
      </c>
      <c r="K1192" s="50" t="s">
        <v>697</v>
      </c>
      <c r="L1192" s="49" t="s">
        <v>697</v>
      </c>
      <c r="M1192" s="49" t="s">
        <v>697</v>
      </c>
      <c r="N1192" s="49"/>
      <c r="O1192" s="202">
        <v>672</v>
      </c>
      <c r="P1192" s="201">
        <v>13</v>
      </c>
      <c r="Q1192" s="203">
        <v>1100</v>
      </c>
      <c r="R1192" s="120">
        <v>36</v>
      </c>
      <c r="S1192" s="79" t="s">
        <v>92</v>
      </c>
      <c r="T1192" s="79" t="s">
        <v>93</v>
      </c>
      <c r="U1192" s="79" t="s">
        <v>300</v>
      </c>
      <c r="V1192" s="79" t="s">
        <v>95</v>
      </c>
      <c r="W1192" s="208" t="s">
        <v>301</v>
      </c>
      <c r="X1192" s="46" t="s">
        <v>108</v>
      </c>
      <c r="Y1192" s="204"/>
      <c r="Z1192" s="25"/>
      <c r="AA1192" s="25"/>
      <c r="AB1192" s="25"/>
    </row>
    <row r="1193" spans="1:28" ht="12" customHeight="1" x14ac:dyDescent="0.2">
      <c r="A1193" s="45">
        <v>46133</v>
      </c>
      <c r="B1193" s="79" t="s">
        <v>318</v>
      </c>
      <c r="C1193" s="79" t="s">
        <v>319</v>
      </c>
      <c r="D1193" s="79" t="s">
        <v>89</v>
      </c>
      <c r="E1193" s="79" t="s">
        <v>90</v>
      </c>
      <c r="F1193" s="79">
        <v>46049</v>
      </c>
      <c r="G1193" s="201">
        <v>2025</v>
      </c>
      <c r="H1193" s="49" t="s">
        <v>320</v>
      </c>
      <c r="I1193" s="49" t="s">
        <v>170</v>
      </c>
      <c r="J1193" s="49" t="s">
        <v>121</v>
      </c>
      <c r="K1193" s="50" t="s">
        <v>697</v>
      </c>
      <c r="L1193" s="49" t="s">
        <v>697</v>
      </c>
      <c r="M1193" s="49" t="s">
        <v>697</v>
      </c>
      <c r="N1193" s="49"/>
      <c r="O1193" s="202">
        <v>383</v>
      </c>
      <c r="P1193" s="201">
        <v>69</v>
      </c>
      <c r="Q1193" s="203">
        <v>2500</v>
      </c>
      <c r="R1193" s="120">
        <v>42</v>
      </c>
      <c r="S1193" s="79" t="s">
        <v>92</v>
      </c>
      <c r="T1193" s="79" t="s">
        <v>93</v>
      </c>
      <c r="U1193" s="79" t="s">
        <v>321</v>
      </c>
      <c r="V1193" s="79" t="s">
        <v>95</v>
      </c>
      <c r="W1193" s="208" t="s">
        <v>322</v>
      </c>
      <c r="X1193" s="46" t="s">
        <v>108</v>
      </c>
      <c r="Y1193" s="204" t="s">
        <v>109</v>
      </c>
      <c r="Z1193" s="25"/>
      <c r="AA1193" s="25"/>
      <c r="AB1193" s="25"/>
    </row>
    <row r="1194" spans="1:28" ht="12" customHeight="1" x14ac:dyDescent="0.2">
      <c r="A1194" s="45">
        <v>46139</v>
      </c>
      <c r="B1194" s="79" t="s">
        <v>392</v>
      </c>
      <c r="C1194" s="79" t="s">
        <v>393</v>
      </c>
      <c r="D1194" s="79" t="s">
        <v>89</v>
      </c>
      <c r="E1194" s="79" t="s">
        <v>90</v>
      </c>
      <c r="F1194" s="79">
        <v>45901</v>
      </c>
      <c r="G1194" s="201">
        <v>2025</v>
      </c>
      <c r="H1194" s="49" t="s">
        <v>170</v>
      </c>
      <c r="I1194" s="49" t="s">
        <v>170</v>
      </c>
      <c r="J1194" s="49" t="s">
        <v>170</v>
      </c>
      <c r="K1194" s="50" t="s">
        <v>697</v>
      </c>
      <c r="L1194" s="49" t="s">
        <v>697</v>
      </c>
      <c r="M1194" s="49" t="s">
        <v>697</v>
      </c>
      <c r="N1194" s="49"/>
      <c r="O1194" s="202"/>
      <c r="P1194" s="201">
        <v>150</v>
      </c>
      <c r="Q1194" s="203">
        <v>200</v>
      </c>
      <c r="R1194" s="120">
        <v>36</v>
      </c>
      <c r="S1194" s="79" t="s">
        <v>105</v>
      </c>
      <c r="T1194" s="79"/>
      <c r="U1194" s="79"/>
      <c r="V1194" s="79" t="s">
        <v>107</v>
      </c>
      <c r="W1194" s="208" t="s">
        <v>394</v>
      </c>
      <c r="X1194" s="46" t="s">
        <v>296</v>
      </c>
      <c r="Y1194" s="204" t="s">
        <v>395</v>
      </c>
      <c r="Z1194" s="25"/>
      <c r="AA1194" s="25"/>
      <c r="AB1194" s="25"/>
    </row>
    <row r="1195" spans="1:28" ht="12" customHeight="1" x14ac:dyDescent="0.2">
      <c r="A1195" s="45">
        <v>45945</v>
      </c>
      <c r="B1195" s="79" t="s">
        <v>396</v>
      </c>
      <c r="C1195" s="79" t="s">
        <v>88</v>
      </c>
      <c r="D1195" s="79" t="s">
        <v>101</v>
      </c>
      <c r="E1195" s="79" t="s">
        <v>90</v>
      </c>
      <c r="F1195" s="79">
        <v>45931</v>
      </c>
      <c r="G1195" s="201">
        <v>2025</v>
      </c>
      <c r="H1195" s="49" t="s">
        <v>170</v>
      </c>
      <c r="I1195" s="49" t="s">
        <v>170</v>
      </c>
      <c r="J1195" s="49" t="s">
        <v>170</v>
      </c>
      <c r="K1195" s="50" t="s">
        <v>697</v>
      </c>
      <c r="L1195" s="49" t="s">
        <v>697</v>
      </c>
      <c r="M1195" s="49" t="s">
        <v>697</v>
      </c>
      <c r="N1195" s="49"/>
      <c r="O1195" s="202"/>
      <c r="P1195" s="201">
        <v>174</v>
      </c>
      <c r="Q1195" s="203">
        <v>1800</v>
      </c>
      <c r="R1195" s="120" t="s">
        <v>397</v>
      </c>
      <c r="S1195" s="79" t="s">
        <v>105</v>
      </c>
      <c r="T1195" s="79"/>
      <c r="U1195" s="79" t="s">
        <v>398</v>
      </c>
      <c r="V1195" s="79" t="s">
        <v>107</v>
      </c>
      <c r="W1195" s="208" t="s">
        <v>399</v>
      </c>
      <c r="X1195" s="46" t="s">
        <v>108</v>
      </c>
      <c r="Y1195" s="204"/>
      <c r="Z1195" s="25"/>
      <c r="AA1195" s="25"/>
      <c r="AB1195" s="25"/>
    </row>
    <row r="1196" spans="1:28" ht="12" customHeight="1" x14ac:dyDescent="0.2">
      <c r="A1196" s="45">
        <v>46029</v>
      </c>
      <c r="B1196" s="79" t="s">
        <v>447</v>
      </c>
      <c r="C1196" s="79" t="s">
        <v>448</v>
      </c>
      <c r="D1196" s="79" t="s">
        <v>101</v>
      </c>
      <c r="E1196" s="79" t="s">
        <v>90</v>
      </c>
      <c r="F1196" s="79">
        <v>45931</v>
      </c>
      <c r="G1196" s="201">
        <v>2025</v>
      </c>
      <c r="H1196" s="49" t="s">
        <v>170</v>
      </c>
      <c r="I1196" s="49" t="s">
        <v>170</v>
      </c>
      <c r="J1196" s="49" t="s">
        <v>170</v>
      </c>
      <c r="K1196" s="50" t="s">
        <v>697</v>
      </c>
      <c r="L1196" s="49" t="s">
        <v>697</v>
      </c>
      <c r="M1196" s="49" t="s">
        <v>697</v>
      </c>
      <c r="N1196" s="49"/>
      <c r="O1196" s="202">
        <v>1600</v>
      </c>
      <c r="P1196" s="201">
        <v>275</v>
      </c>
      <c r="Q1196" s="203">
        <v>1700</v>
      </c>
      <c r="R1196" s="120"/>
      <c r="S1196" s="79" t="s">
        <v>105</v>
      </c>
      <c r="T1196" s="79"/>
      <c r="U1196" s="79"/>
      <c r="V1196" s="79" t="s">
        <v>107</v>
      </c>
      <c r="W1196" s="208" t="s">
        <v>449</v>
      </c>
      <c r="X1196" s="46" t="s">
        <v>450</v>
      </c>
      <c r="Y1196" s="204"/>
      <c r="Z1196" s="25"/>
      <c r="AA1196" s="25"/>
      <c r="AB1196" s="25"/>
    </row>
    <row r="1197" spans="1:28" ht="12" customHeight="1" x14ac:dyDescent="0.2">
      <c r="A1197" s="45">
        <v>45945</v>
      </c>
      <c r="B1197" s="79" t="s">
        <v>464</v>
      </c>
      <c r="C1197" s="79" t="s">
        <v>465</v>
      </c>
      <c r="D1197" s="79" t="s">
        <v>89</v>
      </c>
      <c r="E1197" s="79" t="s">
        <v>90</v>
      </c>
      <c r="F1197" s="79">
        <v>46050</v>
      </c>
      <c r="G1197" s="201">
        <v>2025</v>
      </c>
      <c r="H1197" s="49" t="s">
        <v>466</v>
      </c>
      <c r="I1197" s="49" t="s">
        <v>809</v>
      </c>
      <c r="J1197" s="49" t="s">
        <v>1554</v>
      </c>
      <c r="K1197" s="50" t="s">
        <v>703</v>
      </c>
      <c r="L1197" s="49" t="s">
        <v>703</v>
      </c>
      <c r="M1197" s="49" t="s">
        <v>703</v>
      </c>
      <c r="N1197" s="49"/>
      <c r="O1197" s="202">
        <v>60.7</v>
      </c>
      <c r="P1197" s="201">
        <v>8.6199999999999992</v>
      </c>
      <c r="Q1197" s="203">
        <v>46</v>
      </c>
      <c r="R1197" s="120" t="s">
        <v>467</v>
      </c>
      <c r="S1197" s="79" t="s">
        <v>92</v>
      </c>
      <c r="T1197" s="79" t="s">
        <v>93</v>
      </c>
      <c r="U1197" s="79" t="s">
        <v>468</v>
      </c>
      <c r="V1197" s="79" t="s">
        <v>95</v>
      </c>
      <c r="W1197" s="208" t="s">
        <v>469</v>
      </c>
      <c r="X1197" s="46" t="s">
        <v>97</v>
      </c>
      <c r="Y1197" s="204" t="s">
        <v>109</v>
      </c>
      <c r="Z1197" s="25"/>
      <c r="AA1197" s="25"/>
      <c r="AB1197" s="25"/>
    </row>
    <row r="1198" spans="1:28" ht="12" customHeight="1" x14ac:dyDescent="0.2">
      <c r="A1198" s="45">
        <v>45940</v>
      </c>
      <c r="B1198" s="79" t="s">
        <v>540</v>
      </c>
      <c r="C1198" s="79" t="s">
        <v>541</v>
      </c>
      <c r="D1198" s="79" t="s">
        <v>89</v>
      </c>
      <c r="E1198" s="79" t="s">
        <v>90</v>
      </c>
      <c r="F1198" s="79">
        <v>45809</v>
      </c>
      <c r="G1198" s="201">
        <v>2025</v>
      </c>
      <c r="H1198" s="49" t="s">
        <v>121</v>
      </c>
      <c r="I1198" s="49" t="s">
        <v>121</v>
      </c>
      <c r="J1198" s="49" t="s">
        <v>121</v>
      </c>
      <c r="K1198" s="50" t="s">
        <v>697</v>
      </c>
      <c r="L1198" s="49" t="s">
        <v>697</v>
      </c>
      <c r="M1198" s="49" t="s">
        <v>697</v>
      </c>
      <c r="N1198" s="49"/>
      <c r="O1198" s="202">
        <v>145</v>
      </c>
      <c r="P1198" s="201">
        <v>14</v>
      </c>
      <c r="Q1198" s="203">
        <v>781</v>
      </c>
      <c r="R1198" s="120"/>
      <c r="S1198" s="79" t="s">
        <v>105</v>
      </c>
      <c r="T1198" s="79"/>
      <c r="U1198" s="79"/>
      <c r="V1198" s="79" t="s">
        <v>107</v>
      </c>
      <c r="W1198" s="208" t="s">
        <v>542</v>
      </c>
      <c r="X1198" s="46" t="s">
        <v>108</v>
      </c>
      <c r="Y1198" s="204" t="s">
        <v>543</v>
      </c>
      <c r="Z1198" s="25"/>
      <c r="AA1198" s="25"/>
      <c r="AB1198" s="25"/>
    </row>
    <row r="1199" spans="1:28" ht="12" customHeight="1" x14ac:dyDescent="0.2">
      <c r="A1199" s="45">
        <v>45733</v>
      </c>
      <c r="B1199" s="79" t="s">
        <v>548</v>
      </c>
      <c r="C1199" s="79" t="s">
        <v>88</v>
      </c>
      <c r="D1199" s="79" t="s">
        <v>89</v>
      </c>
      <c r="E1199" s="79" t="s">
        <v>90</v>
      </c>
      <c r="F1199" s="79">
        <v>45717</v>
      </c>
      <c r="G1199" s="201">
        <v>2025</v>
      </c>
      <c r="H1199" s="49" t="s">
        <v>349</v>
      </c>
      <c r="I1199" s="49" t="s">
        <v>349</v>
      </c>
      <c r="J1199" s="49" t="s">
        <v>349</v>
      </c>
      <c r="K1199" s="50" t="s">
        <v>697</v>
      </c>
      <c r="L1199" s="49" t="s">
        <v>697</v>
      </c>
      <c r="M1199" s="49" t="s">
        <v>697</v>
      </c>
      <c r="N1199" s="49"/>
      <c r="O1199" s="202">
        <v>154.9</v>
      </c>
      <c r="P1199" s="201">
        <v>1.9</v>
      </c>
      <c r="Q1199" s="203">
        <v>150</v>
      </c>
      <c r="R1199" s="120">
        <v>42</v>
      </c>
      <c r="S1199" s="79" t="s">
        <v>92</v>
      </c>
      <c r="T1199" s="79" t="s">
        <v>93</v>
      </c>
      <c r="U1199" s="79" t="s">
        <v>549</v>
      </c>
      <c r="V1199" s="79" t="s">
        <v>107</v>
      </c>
      <c r="W1199" s="208" t="s">
        <v>550</v>
      </c>
      <c r="X1199" s="46" t="s">
        <v>551</v>
      </c>
      <c r="Y1199" s="204" t="s">
        <v>147</v>
      </c>
      <c r="Z1199" s="25"/>
      <c r="AA1199" s="25"/>
      <c r="AB1199" s="25"/>
    </row>
    <row r="1200" spans="1:28" ht="12" customHeight="1" x14ac:dyDescent="0.2">
      <c r="A1200" s="45">
        <v>46340</v>
      </c>
      <c r="B1200" s="79" t="s">
        <v>568</v>
      </c>
      <c r="C1200" s="79" t="s">
        <v>442</v>
      </c>
      <c r="D1200" s="79" t="s">
        <v>89</v>
      </c>
      <c r="E1200" s="79" t="s">
        <v>90</v>
      </c>
      <c r="F1200" s="79">
        <v>45930</v>
      </c>
      <c r="G1200" s="201">
        <v>2025</v>
      </c>
      <c r="H1200" s="49" t="s">
        <v>569</v>
      </c>
      <c r="I1200" s="49" t="s">
        <v>1141</v>
      </c>
      <c r="J1200" s="49" t="s">
        <v>3835</v>
      </c>
      <c r="K1200" s="50" t="s">
        <v>3885</v>
      </c>
      <c r="L1200" s="49" t="s">
        <v>1409</v>
      </c>
      <c r="M1200" s="49" t="s">
        <v>831</v>
      </c>
      <c r="N1200" s="49"/>
      <c r="O1200" s="202"/>
      <c r="P1200" s="201">
        <v>0</v>
      </c>
      <c r="Q1200" s="203">
        <v>80</v>
      </c>
      <c r="R1200" s="120"/>
      <c r="S1200" s="79" t="s">
        <v>92</v>
      </c>
      <c r="T1200" s="79"/>
      <c r="U1200" s="79"/>
      <c r="V1200" s="79" t="s">
        <v>95</v>
      </c>
      <c r="W1200" s="208" t="s">
        <v>570</v>
      </c>
      <c r="X1200" s="46"/>
      <c r="Y1200" s="204" t="s">
        <v>571</v>
      </c>
      <c r="Z1200" s="25"/>
      <c r="AA1200" s="25"/>
      <c r="AB1200" s="25"/>
    </row>
    <row r="1201" spans="1:28" s="22" customFormat="1" ht="12" customHeight="1" x14ac:dyDescent="0.2">
      <c r="A1201" s="45">
        <v>46139</v>
      </c>
      <c r="B1201" s="79" t="s">
        <v>578</v>
      </c>
      <c r="C1201" s="79" t="s">
        <v>465</v>
      </c>
      <c r="D1201" s="79" t="s">
        <v>89</v>
      </c>
      <c r="E1201" s="79" t="s">
        <v>90</v>
      </c>
      <c r="F1201" s="79">
        <v>45966</v>
      </c>
      <c r="G1201" s="201">
        <v>2025</v>
      </c>
      <c r="H1201" s="49" t="s">
        <v>121</v>
      </c>
      <c r="I1201" s="49" t="s">
        <v>121</v>
      </c>
      <c r="J1201" s="49" t="s">
        <v>121</v>
      </c>
      <c r="K1201" s="50" t="s">
        <v>697</v>
      </c>
      <c r="L1201" s="49" t="s">
        <v>697</v>
      </c>
      <c r="M1201" s="49" t="s">
        <v>697</v>
      </c>
      <c r="N1201" s="49"/>
      <c r="O1201" s="202">
        <v>36</v>
      </c>
      <c r="P1201" s="201">
        <v>0</v>
      </c>
      <c r="Q1201" s="203">
        <v>87</v>
      </c>
      <c r="R1201" s="120"/>
      <c r="S1201" s="79" t="s">
        <v>92</v>
      </c>
      <c r="T1201" s="79" t="s">
        <v>93</v>
      </c>
      <c r="U1201" s="79" t="s">
        <v>579</v>
      </c>
      <c r="V1201" s="79" t="s">
        <v>107</v>
      </c>
      <c r="W1201" s="208" t="s">
        <v>580</v>
      </c>
      <c r="X1201" s="46" t="s">
        <v>581</v>
      </c>
      <c r="Y1201" s="204" t="s">
        <v>582</v>
      </c>
    </row>
    <row r="1202" spans="1:28" s="22" customFormat="1" ht="12" customHeight="1" x14ac:dyDescent="0.2">
      <c r="A1202" s="45">
        <v>45733</v>
      </c>
      <c r="B1202" s="79" t="s">
        <v>593</v>
      </c>
      <c r="C1202" s="79" t="s">
        <v>88</v>
      </c>
      <c r="D1202" s="79" t="s">
        <v>89</v>
      </c>
      <c r="E1202" s="79" t="s">
        <v>90</v>
      </c>
      <c r="F1202" s="79">
        <v>45713</v>
      </c>
      <c r="G1202" s="201">
        <v>2025</v>
      </c>
      <c r="H1202" s="49" t="s">
        <v>217</v>
      </c>
      <c r="I1202" s="49" t="s">
        <v>121</v>
      </c>
      <c r="J1202" s="49" t="s">
        <v>170</v>
      </c>
      <c r="K1202" s="50" t="s">
        <v>697</v>
      </c>
      <c r="L1202" s="49" t="s">
        <v>697</v>
      </c>
      <c r="M1202" s="49" t="s">
        <v>697</v>
      </c>
      <c r="N1202" s="49"/>
      <c r="O1202" s="202">
        <v>92</v>
      </c>
      <c r="P1202" s="201">
        <v>0</v>
      </c>
      <c r="Q1202" s="203">
        <v>364</v>
      </c>
      <c r="R1202" s="120"/>
      <c r="S1202" s="79" t="s">
        <v>92</v>
      </c>
      <c r="T1202" s="79" t="s">
        <v>93</v>
      </c>
      <c r="U1202" s="79" t="s">
        <v>594</v>
      </c>
      <c r="V1202" s="79" t="s">
        <v>95</v>
      </c>
      <c r="W1202" s="208" t="s">
        <v>595</v>
      </c>
      <c r="X1202" s="46" t="s">
        <v>108</v>
      </c>
      <c r="Y1202" s="204" t="s">
        <v>596</v>
      </c>
    </row>
    <row r="1203" spans="1:28" ht="12" customHeight="1" x14ac:dyDescent="0.2">
      <c r="A1203" s="45">
        <v>46036</v>
      </c>
      <c r="B1203" s="79" t="s">
        <v>630</v>
      </c>
      <c r="C1203" s="79" t="s">
        <v>631</v>
      </c>
      <c r="D1203" s="79" t="s">
        <v>89</v>
      </c>
      <c r="E1203" s="79" t="s">
        <v>90</v>
      </c>
      <c r="F1203" s="79">
        <v>46000</v>
      </c>
      <c r="G1203" s="201">
        <v>2025</v>
      </c>
      <c r="H1203" s="49" t="s">
        <v>209</v>
      </c>
      <c r="I1203" s="49" t="s">
        <v>209</v>
      </c>
      <c r="J1203" s="49" t="s">
        <v>209</v>
      </c>
      <c r="K1203" s="50" t="s">
        <v>1772</v>
      </c>
      <c r="L1203" s="49" t="s">
        <v>1772</v>
      </c>
      <c r="M1203" s="49" t="s">
        <v>1772</v>
      </c>
      <c r="N1203" s="49"/>
      <c r="O1203" s="202">
        <v>500</v>
      </c>
      <c r="P1203" s="201">
        <v>49</v>
      </c>
      <c r="Q1203" s="203">
        <v>100</v>
      </c>
      <c r="R1203" s="120">
        <v>24</v>
      </c>
      <c r="S1203" s="79" t="s">
        <v>92</v>
      </c>
      <c r="T1203" s="79" t="s">
        <v>93</v>
      </c>
      <c r="U1203" s="79" t="s">
        <v>632</v>
      </c>
      <c r="V1203" s="79" t="s">
        <v>107</v>
      </c>
      <c r="W1203" s="208" t="s">
        <v>633</v>
      </c>
      <c r="X1203" s="46" t="s">
        <v>97</v>
      </c>
      <c r="Y1203" s="204" t="s">
        <v>634</v>
      </c>
      <c r="Z1203" s="25"/>
      <c r="AA1203" s="25"/>
      <c r="AB1203" s="25"/>
    </row>
    <row r="1204" spans="1:28" ht="12" customHeight="1" x14ac:dyDescent="0.2">
      <c r="A1204" s="45">
        <v>46031</v>
      </c>
      <c r="B1204" s="79" t="s">
        <v>635</v>
      </c>
      <c r="C1204" s="79" t="s">
        <v>636</v>
      </c>
      <c r="D1204" s="79" t="s">
        <v>89</v>
      </c>
      <c r="E1204" s="79" t="s">
        <v>90</v>
      </c>
      <c r="F1204" s="79">
        <v>45992</v>
      </c>
      <c r="G1204" s="201">
        <v>2025</v>
      </c>
      <c r="H1204" s="49" t="s">
        <v>443</v>
      </c>
      <c r="I1204" s="49" t="s">
        <v>443</v>
      </c>
      <c r="J1204" s="49" t="s">
        <v>443</v>
      </c>
      <c r="K1204" s="50" t="s">
        <v>831</v>
      </c>
      <c r="L1204" s="49" t="s">
        <v>831</v>
      </c>
      <c r="M1204" s="49" t="s">
        <v>831</v>
      </c>
      <c r="N1204" s="49"/>
      <c r="O1204" s="202">
        <v>119.6</v>
      </c>
      <c r="P1204" s="201">
        <v>0.27</v>
      </c>
      <c r="Q1204" s="203">
        <v>325</v>
      </c>
      <c r="R1204" s="120">
        <v>24</v>
      </c>
      <c r="S1204" s="79" t="s">
        <v>105</v>
      </c>
      <c r="T1204" s="79" t="s">
        <v>93</v>
      </c>
      <c r="U1204" s="79" t="s">
        <v>637</v>
      </c>
      <c r="V1204" s="79" t="s">
        <v>107</v>
      </c>
      <c r="W1204" s="208" t="s">
        <v>638</v>
      </c>
      <c r="X1204" s="46" t="s">
        <v>639</v>
      </c>
      <c r="Y1204" s="204" t="s">
        <v>109</v>
      </c>
      <c r="Z1204" s="25"/>
      <c r="AA1204" s="25"/>
      <c r="AB1204" s="25"/>
    </row>
    <row r="1205" spans="1:28" ht="12" customHeight="1" x14ac:dyDescent="0.2">
      <c r="A1205" s="45">
        <v>46029</v>
      </c>
      <c r="B1205" s="79" t="s">
        <v>649</v>
      </c>
      <c r="C1205" s="79" t="s">
        <v>650</v>
      </c>
      <c r="D1205" s="79" t="s">
        <v>125</v>
      </c>
      <c r="E1205" s="79" t="s">
        <v>90</v>
      </c>
      <c r="F1205" s="79">
        <v>45962</v>
      </c>
      <c r="G1205" s="201">
        <v>2025</v>
      </c>
      <c r="H1205" s="49" t="s">
        <v>337</v>
      </c>
      <c r="I1205" s="49" t="s">
        <v>1554</v>
      </c>
      <c r="J1205" s="49" t="s">
        <v>249</v>
      </c>
      <c r="K1205" s="120" t="s">
        <v>703</v>
      </c>
      <c r="L1205" s="79" t="s">
        <v>703</v>
      </c>
      <c r="M1205" s="79" t="s">
        <v>703</v>
      </c>
      <c r="N1205" s="79"/>
      <c r="O1205" s="202">
        <v>700</v>
      </c>
      <c r="P1205" s="201">
        <v>51</v>
      </c>
      <c r="Q1205" s="203">
        <v>144</v>
      </c>
      <c r="R1205" s="120" t="s">
        <v>651</v>
      </c>
      <c r="S1205" s="79" t="s">
        <v>92</v>
      </c>
      <c r="T1205" s="79" t="s">
        <v>93</v>
      </c>
      <c r="U1205" s="79" t="s">
        <v>652</v>
      </c>
      <c r="V1205" s="79" t="s">
        <v>95</v>
      </c>
      <c r="W1205" s="208" t="s">
        <v>653</v>
      </c>
      <c r="X1205" s="46" t="s">
        <v>654</v>
      </c>
      <c r="Y1205" s="204" t="s">
        <v>109</v>
      </c>
      <c r="Z1205" s="25"/>
      <c r="AA1205" s="25"/>
      <c r="AB1205" s="25"/>
    </row>
  </sheetData>
  <hyperlinks>
    <hyperlink ref="Y488" r:id="rId1" xr:uid="{00000000-0004-0000-0200-000000000000}"/>
    <hyperlink ref="Y863" r:id="rId2" xr:uid="{00000000-0004-0000-0200-000001000000}"/>
    <hyperlink ref="Y880" r:id="rId3" xr:uid="{00000000-0004-0000-0200-000002000000}"/>
    <hyperlink ref="Y884" r:id="rId4" xr:uid="{00000000-0004-0000-0200-000003000000}"/>
    <hyperlink ref="Y889" r:id="rId5" xr:uid="{00000000-0004-0000-0200-000004000000}"/>
    <hyperlink ref="Y892" r:id="rId6" xr:uid="{00000000-0004-0000-0200-000005000000}"/>
    <hyperlink ref="Y894" r:id="rId7" xr:uid="{00000000-0004-0000-0200-000006000000}"/>
    <hyperlink ref="Y899" r:id="rId8" xr:uid="{00000000-0004-0000-0200-000007000000}"/>
    <hyperlink ref="Y900" r:id="rId9" xr:uid="{00000000-0004-0000-0200-000008000000}"/>
    <hyperlink ref="Y904" r:id="rId10" xr:uid="{00000000-0004-0000-0200-000009000000}"/>
    <hyperlink ref="Y906" r:id="rId11" xr:uid="{00000000-0004-0000-0200-00000A000000}"/>
    <hyperlink ref="Y910" r:id="rId12" xr:uid="{00000000-0004-0000-0200-00000B000000}"/>
    <hyperlink ref="Y911" r:id="rId13" xr:uid="{00000000-0004-0000-0200-00000C000000}"/>
    <hyperlink ref="Y917" r:id="rId14" xr:uid="{00000000-0004-0000-0200-00000D000000}"/>
    <hyperlink ref="Y919" r:id="rId15" xr:uid="{00000000-0004-0000-0200-00000E000000}"/>
    <hyperlink ref="Y920" r:id="rId16" xr:uid="{00000000-0004-0000-0200-00000F000000}"/>
    <hyperlink ref="Y921" r:id="rId17" xr:uid="{00000000-0004-0000-0200-000010000000}"/>
    <hyperlink ref="Y929" r:id="rId18" xr:uid="{00000000-0004-0000-0200-000011000000}"/>
    <hyperlink ref="Y933" r:id="rId19" xr:uid="{00000000-0004-0000-0200-000012000000}"/>
    <hyperlink ref="Y937" r:id="rId20" xr:uid="{00000000-0004-0000-0200-000013000000}"/>
    <hyperlink ref="Y938" r:id="rId21" xr:uid="{00000000-0004-0000-0200-000014000000}"/>
    <hyperlink ref="Y940" r:id="rId22" xr:uid="{00000000-0004-0000-0200-000015000000}"/>
    <hyperlink ref="Y941" r:id="rId23" xr:uid="{00000000-0004-0000-0200-000016000000}"/>
    <hyperlink ref="Y943" r:id="rId24" xr:uid="{00000000-0004-0000-0200-000017000000}"/>
    <hyperlink ref="Y944" r:id="rId25" xr:uid="{00000000-0004-0000-0200-000018000000}"/>
    <hyperlink ref="Y945" r:id="rId26" xr:uid="{00000000-0004-0000-0200-000019000000}"/>
    <hyperlink ref="Y946" r:id="rId27" xr:uid="{00000000-0004-0000-0200-00001A000000}"/>
    <hyperlink ref="Y948" r:id="rId28" xr:uid="{00000000-0004-0000-0200-00001B000000}"/>
    <hyperlink ref="Y949" r:id="rId29" xr:uid="{00000000-0004-0000-0200-00001C000000}"/>
    <hyperlink ref="Y950" r:id="rId30" xr:uid="{00000000-0004-0000-0200-00001D000000}"/>
    <hyperlink ref="Y951" r:id="rId31" xr:uid="{00000000-0004-0000-0200-00001E000000}"/>
    <hyperlink ref="Y952" r:id="rId32" xr:uid="{00000000-0004-0000-0200-00001F000000}"/>
    <hyperlink ref="Y953" r:id="rId33" xr:uid="{00000000-0004-0000-0200-000020000000}"/>
    <hyperlink ref="Y954" r:id="rId34" xr:uid="{00000000-0004-0000-0200-000021000000}"/>
    <hyperlink ref="Y959" r:id="rId35" xr:uid="{00000000-0004-0000-0200-000022000000}"/>
    <hyperlink ref="Y960" r:id="rId36" xr:uid="{00000000-0004-0000-0200-000023000000}"/>
    <hyperlink ref="Y962" r:id="rId37" xr:uid="{00000000-0004-0000-0200-000024000000}"/>
    <hyperlink ref="Y965" r:id="rId38" xr:uid="{00000000-0004-0000-0200-000025000000}"/>
    <hyperlink ref="Y966" r:id="rId39" xr:uid="{00000000-0004-0000-0200-000026000000}"/>
    <hyperlink ref="Y968" r:id="rId40" xr:uid="{00000000-0004-0000-0200-000027000000}"/>
    <hyperlink ref="Y971" r:id="rId41" xr:uid="{00000000-0004-0000-0200-000028000000}"/>
    <hyperlink ref="Y975" r:id="rId42" xr:uid="{00000000-0004-0000-0200-000029000000}"/>
    <hyperlink ref="Y978" r:id="rId43" xr:uid="{00000000-0004-0000-0200-00002A000000}"/>
    <hyperlink ref="Y987" r:id="rId44" xr:uid="{00000000-0004-0000-0200-00002B000000}"/>
    <hyperlink ref="Y989" r:id="rId45" xr:uid="{00000000-0004-0000-0200-00002C000000}"/>
    <hyperlink ref="Y994" r:id="rId46" xr:uid="{00000000-0004-0000-0200-00002D000000}"/>
    <hyperlink ref="Y998" r:id="rId47" xr:uid="{00000000-0004-0000-0200-00002E000000}"/>
    <hyperlink ref="Y1000" r:id="rId48" xr:uid="{00000000-0004-0000-0200-00002F000000}"/>
    <hyperlink ref="Y1002" r:id="rId49" xr:uid="{00000000-0004-0000-0200-000030000000}"/>
    <hyperlink ref="Y1007" r:id="rId50" xr:uid="{00000000-0004-0000-0200-000031000000}"/>
    <hyperlink ref="Y1011" r:id="rId51" xr:uid="{00000000-0004-0000-0200-000032000000}"/>
    <hyperlink ref="Y1012" r:id="rId52" xr:uid="{00000000-0004-0000-0200-000033000000}"/>
    <hyperlink ref="Y1013" r:id="rId53" xr:uid="{00000000-0004-0000-0200-000034000000}"/>
    <hyperlink ref="Y1014" r:id="rId54" xr:uid="{00000000-0004-0000-0200-000035000000}"/>
    <hyperlink ref="Y1015" r:id="rId55" xr:uid="{00000000-0004-0000-0200-000036000000}"/>
    <hyperlink ref="Y1018" r:id="rId56" xr:uid="{00000000-0004-0000-0200-000037000000}"/>
    <hyperlink ref="Y1023" r:id="rId57" xr:uid="{00000000-0004-0000-0200-000038000000}"/>
    <hyperlink ref="Y1024" r:id="rId58" xr:uid="{00000000-0004-0000-0200-000039000000}"/>
    <hyperlink ref="Y1025" r:id="rId59" location=".WxFgBfkvyJA%20" xr:uid="{00000000-0004-0000-0200-00003A000000}"/>
    <hyperlink ref="Y1026" r:id="rId60" xr:uid="{00000000-0004-0000-0200-00003B000000}"/>
    <hyperlink ref="Y1039" r:id="rId61" xr:uid="{00000000-0004-0000-0200-00003C000000}"/>
    <hyperlink ref="Y1041" r:id="rId62" xr:uid="{00000000-0004-0000-0200-00003D000000}"/>
    <hyperlink ref="Y1042" r:id="rId63" xr:uid="{00000000-0004-0000-0200-00003E000000}"/>
    <hyperlink ref="Y1045" r:id="rId64" xr:uid="{00000000-0004-0000-0200-00003F000000}"/>
    <hyperlink ref="Y1057" r:id="rId65" xr:uid="{00000000-0004-0000-0200-000040000000}"/>
    <hyperlink ref="Y1061" r:id="rId66" xr:uid="{00000000-0004-0000-0200-000041000000}"/>
    <hyperlink ref="Y1067" r:id="rId67" xr:uid="{00000000-0004-0000-0200-000042000000}"/>
    <hyperlink ref="Y1070" r:id="rId68" xr:uid="{00000000-0004-0000-0200-000043000000}"/>
    <hyperlink ref="Y1074" r:id="rId69" xr:uid="{00000000-0004-0000-0200-000044000000}"/>
    <hyperlink ref="Y1075" r:id="rId70" xr:uid="{00000000-0004-0000-0200-000045000000}"/>
    <hyperlink ref="Y1076" r:id="rId71" xr:uid="{00000000-0004-0000-0200-000046000000}"/>
    <hyperlink ref="Y1081" r:id="rId72" xr:uid="{00000000-0004-0000-0200-000047000000}"/>
    <hyperlink ref="Y1085" r:id="rId73" xr:uid="{00000000-0004-0000-0200-000048000000}"/>
    <hyperlink ref="Y1086" r:id="rId74" xr:uid="{00000000-0004-0000-0200-000049000000}"/>
    <hyperlink ref="Y1091" r:id="rId75" xr:uid="{00000000-0004-0000-0200-00004A000000}"/>
    <hyperlink ref="Y1094" r:id="rId76" location=":~:text=On%20November%201,near%20Sinton%2C%20Texas." xr:uid="{00000000-0004-0000-0200-00004B000000}"/>
    <hyperlink ref="Y1095" r:id="rId77" xr:uid="{00000000-0004-0000-0200-00004C000000}"/>
    <hyperlink ref="Y1097" r:id="rId78" xr:uid="{00000000-0004-0000-0200-00004D000000}"/>
    <hyperlink ref="Y1099" r:id="rId79" xr:uid="{00000000-0004-0000-0200-00004E000000}"/>
    <hyperlink ref="Y1100" r:id="rId80" xr:uid="{00000000-0004-0000-0200-00004F000000}"/>
    <hyperlink ref="Y1101" r:id="rId81" xr:uid="{00000000-0004-0000-0200-000050000000}"/>
    <hyperlink ref="Y1103" r:id="rId82" location=":~:text=In%20March%202024%2C%20we%20also%20placed%20the%20approximately%20US%240.3%20billion%20Gillis%20Access%20project%20in%20service%2C%20a%2068%20km%20(42%20mile)%20greenfield%20pipeline%20system%20that%20connects%20natural%20gas%20production%20source" xr:uid="{00000000-0004-0000-0200-000051000000}"/>
    <hyperlink ref="Y1105" r:id="rId83" xr:uid="{00000000-0004-0000-0200-000052000000}"/>
    <hyperlink ref="Y1106" r:id="rId84" location=".XUHmUppKiJA" xr:uid="{00000000-0004-0000-0200-000053000000}"/>
    <hyperlink ref="Y1108" r:id="rId85" xr:uid="{00000000-0004-0000-0200-000054000000}"/>
    <hyperlink ref="Y1109" r:id="rId86" xr:uid="{00000000-0004-0000-0200-000055000000}"/>
    <hyperlink ref="Y1110" r:id="rId87" xr:uid="{00000000-0004-0000-0200-000056000000}"/>
    <hyperlink ref="Y1111" r:id="rId88" xr:uid="{00000000-0004-0000-0200-000057000000}"/>
    <hyperlink ref="Y1113" r:id="rId89" xr:uid="{00000000-0004-0000-0200-000058000000}"/>
    <hyperlink ref="Y1115" r:id="rId90" xr:uid="{00000000-0004-0000-0200-000059000000}"/>
    <hyperlink ref="Y1116" r:id="rId91" xr:uid="{00000000-0004-0000-0200-00005A000000}"/>
    <hyperlink ref="Y1119" r:id="rId92" location=":~:text=The%20Webb%20County,Texas%20Intrastate%20network." xr:uid="{00000000-0004-0000-0200-00005B000000}"/>
    <hyperlink ref="Y1121" r:id="rId93" xr:uid="{00000000-0004-0000-0200-00005C000000}"/>
    <hyperlink ref="Y1122" r:id="rId94" xr:uid="{00000000-0004-0000-0200-00005D000000}"/>
    <hyperlink ref="Y1123" r:id="rId95" xr:uid="{00000000-0004-0000-0200-00005E000000}"/>
    <hyperlink ref="Y1124" r:id="rId96" xr:uid="{00000000-0004-0000-0200-00005F000000}"/>
    <hyperlink ref="Y1125" r:id="rId97" xr:uid="{00000000-0004-0000-0200-000060000000}"/>
    <hyperlink ref="Y1127" r:id="rId98" xr:uid="{00000000-0004-0000-0200-000061000000}"/>
    <hyperlink ref="Y1131" r:id="rId99" location="east-texas" xr:uid="{00000000-0004-0000-0200-000062000000}"/>
    <hyperlink ref="Y1140" r:id="rId100" xr:uid="{00000000-0004-0000-0200-000063000000}"/>
    <hyperlink ref="Y1144" r:id="rId101" xr:uid="{00000000-0004-0000-0200-000064000000}"/>
    <hyperlink ref="Y1145" r:id="rId102" xr:uid="{00000000-0004-0000-0200-000065000000}"/>
    <hyperlink ref="Y1163" r:id="rId103" xr:uid="{00000000-0004-0000-0200-000066000000}"/>
    <hyperlink ref="Y1165" r:id="rId104" xr:uid="{00000000-0004-0000-0200-000067000000}"/>
    <hyperlink ref="Y1166" r:id="rId105" xr:uid="{00000000-0004-0000-0200-000068000000}"/>
    <hyperlink ref="Y1171" r:id="rId106" xr:uid="{00000000-0004-0000-0200-000069000000}"/>
    <hyperlink ref="Y1172" r:id="rId107" location=":~:text=The%20first%20phase,Plaquemines%20LNG%20facility." xr:uid="{00000000-0004-0000-0200-00006A000000}"/>
    <hyperlink ref="Y1173" r:id="rId108" xr:uid="{00000000-0004-0000-0200-00006B000000}"/>
    <hyperlink ref="Y1180" r:id="rId109" xr:uid="{00000000-0004-0000-0200-00006C000000}"/>
    <hyperlink ref="Y1186" r:id="rId110" xr:uid="{00000000-0004-0000-0200-00006D000000}"/>
    <hyperlink ref="Y1187" r:id="rId111" xr:uid="{89D27B7F-4545-4335-94E6-7B27962C489E}"/>
    <hyperlink ref="Y1188" r:id="rId112" display="National Register" xr:uid="{D439A5D8-A7F1-451F-B161-002A6691E461}"/>
    <hyperlink ref="Y1189" r:id="rId113" xr:uid="{FBC35D5F-6C94-4B3F-B957-D4354F8D66B8}"/>
    <hyperlink ref="Y1190" r:id="rId114" xr:uid="{317F569A-814A-4A54-A434-A44420B2939A}"/>
    <hyperlink ref="Y1191" r:id="rId115" display="https://www.tcenergy.com/operations/natural-gas/eastern-panhandle-expansion-project/" xr:uid="{B46BBC7C-AD89-4307-81C4-189A09ABBFA4}"/>
    <hyperlink ref="Y1193" r:id="rId116" display="https://goldenpasspipeline.com/" xr:uid="{1BB81429-D641-4E67-A9E3-7368475C011D}"/>
    <hyperlink ref="Y1194" r:id="rId117" xr:uid="{625DCB94-3897-41FD-AFA8-060AB4FF77D0}"/>
    <hyperlink ref="Y1197" r:id="rId118" xr:uid="{3B30B980-00B8-4081-B6A3-CCC554CE5900}"/>
    <hyperlink ref="Y1198" r:id="rId119" xr:uid="{CF0233E7-0687-47EC-99A1-4E0624CF98C3}"/>
    <hyperlink ref="Y1199" r:id="rId120" xr:uid="{2C343EFE-2780-4270-82E9-75FCCA58A34A}"/>
    <hyperlink ref="Y1200" r:id="rId121" display="https://www.sec.gov/Archives/edgar/data/107263/000119312525057293/d877727dars.pdf" xr:uid="{32E0A9B5-60F2-4335-84EA-9F2A476D20A4}"/>
    <hyperlink ref="Y1201" r:id="rId122" xr:uid="{D982E6A1-B5EE-41D2-8073-5C6928F7C3A4}"/>
    <hyperlink ref="Y1202" r:id="rId123" xr:uid="{ED94127D-337A-44E9-B09B-21C1600C23CC}"/>
    <hyperlink ref="Y1203" r:id="rId124" xr:uid="{881AAE09-8C9E-401F-BC5C-986ECF781FB3}"/>
    <hyperlink ref="Y1204" r:id="rId125" display="FERC approval" xr:uid="{B67BE3D9-311A-484F-9FCC-E5D81BFECF3B}"/>
    <hyperlink ref="Y1205" r:id="rId126" display="https://www.tcenergy.com/operations/natural-gas/WRP/" xr:uid="{28330DFB-CD79-440B-B6C3-565A22D6352B}"/>
  </hyperlinks>
  <pageMargins left="0.7" right="0.7" top="0.25" bottom="0.25" header="0.511811023622047" footer="0.511811023622047"/>
  <pageSetup paperSize="5" orientation="landscape" horizontalDpi="300" verticalDpi="300"/>
  <legacyDrawing r:id="rId12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44"/>
  <sheetViews>
    <sheetView showGridLines="0" zoomScaleNormal="100" workbookViewId="0">
      <pane ySplit="1" topLeftCell="A2" activePane="bottomLeft" state="frozen"/>
      <selection pane="bottomLeft" activeCell="D1" sqref="D1"/>
    </sheetView>
  </sheetViews>
  <sheetFormatPr defaultColWidth="8.5703125" defaultRowHeight="12.75" x14ac:dyDescent="0.2"/>
  <cols>
    <col min="1" max="1" width="27.5703125" style="23" customWidth="1"/>
    <col min="2" max="2" width="18.140625" customWidth="1"/>
    <col min="3" max="3" width="104.42578125" customWidth="1"/>
  </cols>
  <sheetData>
    <row r="1" spans="1:3" s="125" customFormat="1" x14ac:dyDescent="0.2">
      <c r="A1" s="123" t="s">
        <v>3758</v>
      </c>
      <c r="B1" s="123" t="s">
        <v>3759</v>
      </c>
      <c r="C1" s="124" t="s">
        <v>3760</v>
      </c>
    </row>
    <row r="2" spans="1:3" x14ac:dyDescent="0.2">
      <c r="A2" s="126" t="s">
        <v>62</v>
      </c>
      <c r="B2" s="127"/>
      <c r="C2" s="127" t="s">
        <v>3761</v>
      </c>
    </row>
    <row r="3" spans="1:3" x14ac:dyDescent="0.2">
      <c r="A3" s="128" t="s">
        <v>63</v>
      </c>
      <c r="B3" s="129"/>
      <c r="C3" s="129" t="s">
        <v>3762</v>
      </c>
    </row>
    <row r="4" spans="1:3" x14ac:dyDescent="0.2">
      <c r="A4" s="128" t="s">
        <v>64</v>
      </c>
      <c r="B4" s="129"/>
      <c r="C4" s="129" t="s">
        <v>3763</v>
      </c>
    </row>
    <row r="5" spans="1:3" x14ac:dyDescent="0.2">
      <c r="A5" s="128" t="s">
        <v>65</v>
      </c>
      <c r="B5" s="129"/>
      <c r="C5" s="130"/>
    </row>
    <row r="6" spans="1:3" x14ac:dyDescent="0.2">
      <c r="A6" s="128"/>
      <c r="B6" s="129" t="s">
        <v>866</v>
      </c>
      <c r="C6" s="130" t="s">
        <v>3764</v>
      </c>
    </row>
    <row r="7" spans="1:3" x14ac:dyDescent="0.2">
      <c r="A7" s="128"/>
      <c r="B7" s="129" t="s">
        <v>89</v>
      </c>
      <c r="C7" s="130" t="s">
        <v>3765</v>
      </c>
    </row>
    <row r="8" spans="1:3" ht="25.5" x14ac:dyDescent="0.2">
      <c r="A8" s="128"/>
      <c r="B8" s="129" t="s">
        <v>161</v>
      </c>
      <c r="C8" s="130" t="s">
        <v>3766</v>
      </c>
    </row>
    <row r="9" spans="1:3" x14ac:dyDescent="0.2">
      <c r="A9" s="128"/>
      <c r="B9" s="129" t="s">
        <v>101</v>
      </c>
      <c r="C9" s="130" t="s">
        <v>3767</v>
      </c>
    </row>
    <row r="10" spans="1:3" x14ac:dyDescent="0.2">
      <c r="A10" s="128"/>
      <c r="B10" s="129" t="s">
        <v>1784</v>
      </c>
      <c r="C10" s="130" t="s">
        <v>3768</v>
      </c>
    </row>
    <row r="11" spans="1:3" x14ac:dyDescent="0.2">
      <c r="A11" s="128"/>
      <c r="B11" s="129" t="s">
        <v>383</v>
      </c>
      <c r="C11" s="130" t="s">
        <v>3769</v>
      </c>
    </row>
    <row r="12" spans="1:3" x14ac:dyDescent="0.2">
      <c r="A12" s="128"/>
      <c r="B12" s="129" t="s">
        <v>125</v>
      </c>
      <c r="C12" s="130" t="s">
        <v>3770</v>
      </c>
    </row>
    <row r="13" spans="1:3" x14ac:dyDescent="0.2">
      <c r="A13" s="128" t="s">
        <v>80</v>
      </c>
      <c r="B13" s="129"/>
      <c r="C13" s="129"/>
    </row>
    <row r="14" spans="1:3" s="245" customFormat="1" ht="25.5" x14ac:dyDescent="0.2">
      <c r="A14" s="131"/>
      <c r="B14" s="129" t="s">
        <v>92</v>
      </c>
      <c r="C14" s="244" t="s">
        <v>3771</v>
      </c>
    </row>
    <row r="15" spans="1:3" s="245" customFormat="1" ht="51" x14ac:dyDescent="0.2">
      <c r="A15" s="131"/>
      <c r="B15" s="129" t="s">
        <v>105</v>
      </c>
      <c r="C15" s="246" t="s">
        <v>3772</v>
      </c>
    </row>
    <row r="16" spans="1:3" x14ac:dyDescent="0.2">
      <c r="A16" s="128" t="s">
        <v>3773</v>
      </c>
      <c r="B16" s="129"/>
      <c r="C16" s="129" t="s">
        <v>3774</v>
      </c>
    </row>
    <row r="17" spans="1:3" x14ac:dyDescent="0.2">
      <c r="A17" s="132"/>
      <c r="B17" s="129"/>
      <c r="C17" s="129"/>
    </row>
    <row r="18" spans="1:3" x14ac:dyDescent="0.2">
      <c r="A18" s="128" t="s">
        <v>66</v>
      </c>
      <c r="B18" s="129" t="s">
        <v>142</v>
      </c>
      <c r="C18" s="129" t="s">
        <v>3775</v>
      </c>
    </row>
    <row r="19" spans="1:3" x14ac:dyDescent="0.2">
      <c r="A19" s="131"/>
      <c r="B19" s="129" t="s">
        <v>111</v>
      </c>
      <c r="C19" s="129" t="s">
        <v>3776</v>
      </c>
    </row>
    <row r="20" spans="1:3" x14ac:dyDescent="0.2">
      <c r="A20" s="131"/>
      <c r="B20" s="129" t="s">
        <v>102</v>
      </c>
      <c r="C20" s="129" t="s">
        <v>3777</v>
      </c>
    </row>
    <row r="21" spans="1:3" x14ac:dyDescent="0.2">
      <c r="A21" s="131"/>
      <c r="B21" s="129" t="s">
        <v>3778</v>
      </c>
      <c r="C21" s="129" t="s">
        <v>3779</v>
      </c>
    </row>
    <row r="22" spans="1:3" x14ac:dyDescent="0.2">
      <c r="A22" s="131"/>
      <c r="B22" s="129" t="s">
        <v>126</v>
      </c>
      <c r="C22" s="129" t="s">
        <v>3780</v>
      </c>
    </row>
    <row r="23" spans="1:3" x14ac:dyDescent="0.2">
      <c r="A23" s="131"/>
      <c r="B23" s="129" t="s">
        <v>3781</v>
      </c>
      <c r="C23" s="129" t="s">
        <v>3782</v>
      </c>
    </row>
    <row r="24" spans="1:3" x14ac:dyDescent="0.2">
      <c r="A24" s="131"/>
      <c r="B24" s="129" t="s">
        <v>3783</v>
      </c>
      <c r="C24" s="129" t="s">
        <v>3784</v>
      </c>
    </row>
    <row r="25" spans="1:3" x14ac:dyDescent="0.2">
      <c r="A25" s="131"/>
      <c r="B25" s="129" t="s">
        <v>90</v>
      </c>
      <c r="C25" s="129" t="s">
        <v>3785</v>
      </c>
    </row>
    <row r="26" spans="1:3" x14ac:dyDescent="0.2">
      <c r="A26" s="131"/>
      <c r="B26" s="129" t="s">
        <v>257</v>
      </c>
      <c r="C26" s="129" t="s">
        <v>3786</v>
      </c>
    </row>
    <row r="27" spans="1:3" x14ac:dyDescent="0.2">
      <c r="A27" s="131"/>
      <c r="B27" s="129" t="s">
        <v>3677</v>
      </c>
      <c r="C27" s="129" t="s">
        <v>3787</v>
      </c>
    </row>
    <row r="28" spans="1:3" x14ac:dyDescent="0.2">
      <c r="A28" s="131"/>
      <c r="B28" s="129" t="s">
        <v>2936</v>
      </c>
      <c r="C28" s="129" t="s">
        <v>3788</v>
      </c>
    </row>
    <row r="29" spans="1:3" x14ac:dyDescent="0.2">
      <c r="A29" s="128" t="s">
        <v>67</v>
      </c>
      <c r="B29" s="129"/>
      <c r="C29" s="129" t="s">
        <v>3789</v>
      </c>
    </row>
    <row r="30" spans="1:3" x14ac:dyDescent="0.2">
      <c r="A30" s="128" t="s">
        <v>68</v>
      </c>
      <c r="B30" s="129"/>
      <c r="C30" s="129" t="s">
        <v>3790</v>
      </c>
    </row>
    <row r="31" spans="1:3" x14ac:dyDescent="0.2">
      <c r="A31" s="128" t="s">
        <v>76</v>
      </c>
      <c r="B31" s="129"/>
      <c r="C31" s="133" t="s">
        <v>3791</v>
      </c>
    </row>
    <row r="32" spans="1:3" x14ac:dyDescent="0.2">
      <c r="A32" s="128" t="s">
        <v>77</v>
      </c>
      <c r="B32" s="129"/>
      <c r="C32" s="129" t="s">
        <v>3792</v>
      </c>
    </row>
    <row r="33" spans="1:3" x14ac:dyDescent="0.2">
      <c r="A33" s="128" t="s">
        <v>78</v>
      </c>
      <c r="B33" s="129"/>
      <c r="C33" s="129" t="s">
        <v>3793</v>
      </c>
    </row>
    <row r="34" spans="1:3" x14ac:dyDescent="0.2">
      <c r="A34" s="128" t="s">
        <v>3794</v>
      </c>
      <c r="B34" s="129"/>
      <c r="C34" s="134" t="s">
        <v>3795</v>
      </c>
    </row>
    <row r="35" spans="1:3" x14ac:dyDescent="0.2">
      <c r="A35" s="128" t="s">
        <v>69</v>
      </c>
      <c r="B35" s="129"/>
      <c r="C35" s="129" t="s">
        <v>3796</v>
      </c>
    </row>
    <row r="36" spans="1:3" x14ac:dyDescent="0.2">
      <c r="A36" s="128" t="s">
        <v>72</v>
      </c>
      <c r="B36" s="129"/>
      <c r="C36" s="134" t="s">
        <v>3797</v>
      </c>
    </row>
    <row r="37" spans="1:3" x14ac:dyDescent="0.2">
      <c r="A37" s="128" t="s">
        <v>3798</v>
      </c>
      <c r="B37" s="129"/>
      <c r="C37" s="129" t="s">
        <v>3799</v>
      </c>
    </row>
    <row r="38" spans="1:3" x14ac:dyDescent="0.2">
      <c r="A38" s="131"/>
      <c r="B38" s="129" t="s">
        <v>165</v>
      </c>
      <c r="C38" s="135" t="s">
        <v>3800</v>
      </c>
    </row>
    <row r="39" spans="1:3" x14ac:dyDescent="0.2">
      <c r="A39" s="131"/>
      <c r="B39" s="129" t="s">
        <v>196</v>
      </c>
      <c r="C39" s="129" t="s">
        <v>3801</v>
      </c>
    </row>
    <row r="40" spans="1:3" x14ac:dyDescent="0.2">
      <c r="A40" s="131"/>
      <c r="B40" s="129" t="s">
        <v>97</v>
      </c>
      <c r="C40" s="129" t="s">
        <v>3802</v>
      </c>
    </row>
    <row r="41" spans="1:3" x14ac:dyDescent="0.2">
      <c r="A41" s="128"/>
      <c r="B41" s="129" t="s">
        <v>108</v>
      </c>
      <c r="C41" s="129" t="s">
        <v>3803</v>
      </c>
    </row>
    <row r="42" spans="1:3" x14ac:dyDescent="0.2">
      <c r="A42" s="136"/>
      <c r="B42" s="129"/>
      <c r="C42" s="129"/>
    </row>
    <row r="43" spans="1:3" x14ac:dyDescent="0.2">
      <c r="A43" s="131" t="s">
        <v>3804</v>
      </c>
      <c r="B43" s="129"/>
      <c r="C43" s="129" t="s">
        <v>3805</v>
      </c>
    </row>
    <row r="44" spans="1:3" x14ac:dyDescent="0.2">
      <c r="A44" s="137"/>
      <c r="B44" s="133"/>
      <c r="C44" s="133" t="s">
        <v>3806</v>
      </c>
    </row>
  </sheetData>
  <pageMargins left="0.7" right="0.7" top="0.75" bottom="0.75" header="0.511811023622047" footer="0.511811023622047"/>
  <pageSetup orientation="landscape"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51"/>
  <sheetViews>
    <sheetView showGridLines="0" zoomScaleNormal="100" workbookViewId="0">
      <pane ySplit="1" topLeftCell="A2" activePane="bottomLeft" state="frozen"/>
      <selection pane="bottomLeft" activeCell="M1" sqref="M1"/>
    </sheetView>
  </sheetViews>
  <sheetFormatPr defaultColWidth="8.5703125" defaultRowHeight="12.75" customHeight="1" x14ac:dyDescent="0.2"/>
  <cols>
    <col min="1" max="1" width="14.140625" customWidth="1"/>
    <col min="2" max="2" width="9.85546875" customWidth="1"/>
    <col min="3" max="3" width="12.85546875" customWidth="1"/>
    <col min="5" max="5" width="16.42578125" customWidth="1"/>
    <col min="6" max="6" width="9.28515625" customWidth="1"/>
    <col min="7" max="7" width="11.42578125" customWidth="1"/>
  </cols>
  <sheetData>
    <row r="1" spans="1:11" s="140" customFormat="1" ht="13.5" customHeight="1" x14ac:dyDescent="0.2">
      <c r="A1" s="138" t="s">
        <v>3807</v>
      </c>
      <c r="B1" s="139" t="s">
        <v>786</v>
      </c>
      <c r="C1" s="138" t="s">
        <v>3808</v>
      </c>
      <c r="E1" s="141" t="s">
        <v>3807</v>
      </c>
      <c r="F1" s="141" t="s">
        <v>786</v>
      </c>
      <c r="G1" s="142" t="s">
        <v>3808</v>
      </c>
    </row>
    <row r="2" spans="1:11" ht="13.5" customHeight="1" x14ac:dyDescent="0.2">
      <c r="A2" s="143" t="s">
        <v>3809</v>
      </c>
      <c r="B2" s="144" t="s">
        <v>349</v>
      </c>
      <c r="C2" s="145" t="s">
        <v>697</v>
      </c>
      <c r="D2" s="146"/>
      <c r="E2" s="147" t="s">
        <v>3810</v>
      </c>
      <c r="F2" s="148" t="s">
        <v>3811</v>
      </c>
      <c r="G2" s="149" t="s">
        <v>3685</v>
      </c>
      <c r="H2" s="146"/>
      <c r="I2" s="146"/>
      <c r="J2" s="146"/>
      <c r="K2" s="146"/>
    </row>
    <row r="3" spans="1:11" ht="12.75" customHeight="1" x14ac:dyDescent="0.2">
      <c r="A3" s="150" t="s">
        <v>3812</v>
      </c>
      <c r="B3" s="151" t="s">
        <v>855</v>
      </c>
      <c r="C3" s="145" t="s">
        <v>831</v>
      </c>
      <c r="D3" s="146"/>
      <c r="E3" s="152" t="s">
        <v>3813</v>
      </c>
      <c r="F3" s="153" t="s">
        <v>3814</v>
      </c>
      <c r="G3" s="154" t="s">
        <v>3685</v>
      </c>
      <c r="H3" s="146"/>
      <c r="I3" s="146"/>
      <c r="J3" s="146"/>
      <c r="K3" s="146"/>
    </row>
    <row r="4" spans="1:11" ht="12.75" customHeight="1" x14ac:dyDescent="0.2">
      <c r="A4" s="150" t="s">
        <v>3815</v>
      </c>
      <c r="B4" s="151" t="s">
        <v>1427</v>
      </c>
      <c r="C4" s="145" t="s">
        <v>697</v>
      </c>
      <c r="D4" s="146"/>
      <c r="E4" s="152" t="s">
        <v>3816</v>
      </c>
      <c r="F4" s="153" t="s">
        <v>1755</v>
      </c>
      <c r="G4" s="154" t="s">
        <v>3685</v>
      </c>
      <c r="H4" s="146"/>
      <c r="I4" s="146"/>
      <c r="J4" s="146"/>
      <c r="K4" s="146"/>
    </row>
    <row r="5" spans="1:11" ht="12.75" customHeight="1" x14ac:dyDescent="0.2">
      <c r="A5" s="150" t="s">
        <v>3817</v>
      </c>
      <c r="B5" s="151" t="s">
        <v>1038</v>
      </c>
      <c r="C5" s="145" t="s">
        <v>1409</v>
      </c>
      <c r="D5" s="146"/>
      <c r="E5" s="152" t="s">
        <v>3818</v>
      </c>
      <c r="F5" s="153" t="s">
        <v>3819</v>
      </c>
      <c r="G5" s="154" t="s">
        <v>3685</v>
      </c>
      <c r="H5" s="146"/>
      <c r="I5" s="146"/>
      <c r="J5" s="146"/>
      <c r="K5" s="146"/>
    </row>
    <row r="6" spans="1:11" ht="12.75" customHeight="1" x14ac:dyDescent="0.2">
      <c r="A6" s="150" t="s">
        <v>3820</v>
      </c>
      <c r="B6" s="151" t="s">
        <v>225</v>
      </c>
      <c r="C6" s="145" t="s">
        <v>831</v>
      </c>
      <c r="D6" s="146"/>
      <c r="E6" s="152" t="s">
        <v>3821</v>
      </c>
      <c r="F6" s="153" t="s">
        <v>3822</v>
      </c>
      <c r="G6" s="154" t="s">
        <v>3685</v>
      </c>
      <c r="H6" s="146"/>
      <c r="I6" s="146"/>
      <c r="J6" s="146"/>
      <c r="K6" s="146"/>
    </row>
    <row r="7" spans="1:11" ht="12.75" customHeight="1" x14ac:dyDescent="0.2">
      <c r="A7" s="150" t="s">
        <v>3823</v>
      </c>
      <c r="B7" s="151" t="s">
        <v>879</v>
      </c>
      <c r="C7" s="145" t="s">
        <v>1772</v>
      </c>
      <c r="D7" s="146"/>
      <c r="E7" s="152" t="s">
        <v>3824</v>
      </c>
      <c r="F7" s="153" t="s">
        <v>3825</v>
      </c>
      <c r="G7" s="154" t="s">
        <v>3685</v>
      </c>
      <c r="H7" s="146"/>
      <c r="I7" s="146"/>
      <c r="J7" s="146"/>
      <c r="K7" s="146"/>
    </row>
    <row r="8" spans="1:11" ht="12.75" customHeight="1" x14ac:dyDescent="0.2">
      <c r="A8" s="150" t="s">
        <v>3826</v>
      </c>
      <c r="B8" s="151" t="s">
        <v>2476</v>
      </c>
      <c r="C8" s="145" t="s">
        <v>1772</v>
      </c>
      <c r="D8" s="146"/>
      <c r="E8" s="152" t="s">
        <v>3827</v>
      </c>
      <c r="F8" s="153" t="s">
        <v>3828</v>
      </c>
      <c r="G8" s="154" t="s">
        <v>3685</v>
      </c>
      <c r="H8" s="146"/>
      <c r="I8" s="146"/>
      <c r="J8" s="146"/>
      <c r="K8" s="146"/>
    </row>
    <row r="9" spans="1:11" ht="12.75" customHeight="1" x14ac:dyDescent="0.2">
      <c r="A9" s="150" t="s">
        <v>3829</v>
      </c>
      <c r="B9" s="151" t="s">
        <v>3830</v>
      </c>
      <c r="C9" s="145" t="s">
        <v>1772</v>
      </c>
      <c r="D9" s="146"/>
      <c r="E9" s="155" t="s">
        <v>690</v>
      </c>
      <c r="F9" s="156" t="s">
        <v>3831</v>
      </c>
      <c r="G9" s="157" t="s">
        <v>690</v>
      </c>
      <c r="H9" s="146"/>
      <c r="I9" s="146"/>
      <c r="J9" s="146"/>
      <c r="K9" s="146"/>
    </row>
    <row r="10" spans="1:11" ht="12.75" customHeight="1" x14ac:dyDescent="0.2">
      <c r="A10" s="150" t="s">
        <v>3832</v>
      </c>
      <c r="B10" s="151" t="s">
        <v>734</v>
      </c>
      <c r="C10" s="145" t="s">
        <v>824</v>
      </c>
      <c r="D10" s="146"/>
      <c r="E10" s="158"/>
      <c r="F10" s="158"/>
      <c r="G10" s="158"/>
      <c r="H10" s="146"/>
      <c r="I10" s="146"/>
      <c r="J10" s="146"/>
      <c r="K10" s="146"/>
    </row>
    <row r="11" spans="1:11" ht="12.75" customHeight="1" x14ac:dyDescent="0.2">
      <c r="A11" s="150" t="s">
        <v>3833</v>
      </c>
      <c r="B11" s="151" t="s">
        <v>244</v>
      </c>
      <c r="C11" s="145" t="s">
        <v>824</v>
      </c>
      <c r="D11" s="146"/>
      <c r="E11" s="146"/>
      <c r="F11" s="146"/>
      <c r="G11" s="146"/>
      <c r="H11" s="146"/>
      <c r="I11" s="146"/>
      <c r="J11" s="146"/>
      <c r="K11" s="146"/>
    </row>
    <row r="12" spans="1:11" ht="12.75" customHeight="1" x14ac:dyDescent="0.2">
      <c r="A12" s="150" t="s">
        <v>193</v>
      </c>
      <c r="B12" s="151" t="s">
        <v>192</v>
      </c>
      <c r="C12" s="145" t="s">
        <v>193</v>
      </c>
      <c r="D12" s="146"/>
      <c r="E12" s="146"/>
      <c r="F12" s="146"/>
      <c r="G12" s="146"/>
      <c r="H12" s="146"/>
      <c r="I12" s="146"/>
      <c r="J12" s="146"/>
      <c r="K12" s="146"/>
    </row>
    <row r="13" spans="1:11" ht="12.75" customHeight="1" x14ac:dyDescent="0.2">
      <c r="A13" s="150" t="s">
        <v>3834</v>
      </c>
      <c r="B13" s="151" t="s">
        <v>3835</v>
      </c>
      <c r="C13" s="145" t="s">
        <v>831</v>
      </c>
      <c r="D13" s="146"/>
      <c r="E13" s="146"/>
      <c r="F13" s="146"/>
      <c r="G13" s="146"/>
      <c r="H13" s="146"/>
      <c r="I13" s="146"/>
      <c r="J13" s="146"/>
      <c r="K13" s="146"/>
    </row>
    <row r="14" spans="1:11" ht="12.75" customHeight="1" x14ac:dyDescent="0.2">
      <c r="A14" s="150" t="s">
        <v>3836</v>
      </c>
      <c r="B14" s="151" t="s">
        <v>249</v>
      </c>
      <c r="C14" s="145" t="s">
        <v>703</v>
      </c>
      <c r="D14" s="146"/>
      <c r="E14" s="146"/>
      <c r="F14" s="146"/>
      <c r="G14" s="146"/>
      <c r="H14" s="146"/>
      <c r="I14" s="146"/>
      <c r="J14" s="146"/>
      <c r="K14" s="146"/>
    </row>
    <row r="15" spans="1:11" ht="12.75" customHeight="1" x14ac:dyDescent="0.2">
      <c r="A15" s="150" t="s">
        <v>3837</v>
      </c>
      <c r="B15" s="151" t="s">
        <v>701</v>
      </c>
      <c r="C15" s="145" t="s">
        <v>703</v>
      </c>
      <c r="D15" s="146"/>
      <c r="E15" s="146"/>
      <c r="F15" s="146"/>
      <c r="G15" s="146"/>
      <c r="H15" s="146"/>
      <c r="I15" s="146"/>
      <c r="J15" s="146"/>
      <c r="K15" s="146"/>
    </row>
    <row r="16" spans="1:11" ht="12.75" customHeight="1" x14ac:dyDescent="0.2">
      <c r="A16" s="150" t="s">
        <v>3838</v>
      </c>
      <c r="B16" s="151" t="s">
        <v>1070</v>
      </c>
      <c r="C16" s="145" t="s">
        <v>703</v>
      </c>
      <c r="D16" s="146"/>
      <c r="E16" s="146"/>
      <c r="F16" s="146"/>
      <c r="G16" s="146"/>
      <c r="H16" s="146"/>
      <c r="I16" s="146"/>
      <c r="J16" s="146"/>
      <c r="K16" s="146"/>
    </row>
    <row r="17" spans="1:11" ht="12.75" customHeight="1" x14ac:dyDescent="0.2">
      <c r="A17" s="150" t="s">
        <v>3839</v>
      </c>
      <c r="B17" s="151" t="s">
        <v>678</v>
      </c>
      <c r="C17" s="145" t="s">
        <v>697</v>
      </c>
      <c r="D17" s="146"/>
      <c r="E17" s="146"/>
      <c r="F17" s="146"/>
      <c r="G17" s="146"/>
      <c r="H17" s="146"/>
      <c r="I17" s="146"/>
      <c r="J17" s="146"/>
      <c r="K17" s="146"/>
    </row>
    <row r="18" spans="1:11" ht="12.75" customHeight="1" x14ac:dyDescent="0.2">
      <c r="A18" s="150" t="s">
        <v>3840</v>
      </c>
      <c r="B18" s="151" t="s">
        <v>179</v>
      </c>
      <c r="C18" s="145" t="s">
        <v>703</v>
      </c>
      <c r="D18" s="146"/>
      <c r="E18" s="146"/>
      <c r="F18" s="146"/>
      <c r="G18" s="146"/>
      <c r="H18" s="146"/>
      <c r="I18" s="146"/>
      <c r="J18" s="146"/>
      <c r="K18" s="146"/>
    </row>
    <row r="19" spans="1:11" ht="12.75" customHeight="1" x14ac:dyDescent="0.2">
      <c r="A19" s="150" t="s">
        <v>3841</v>
      </c>
      <c r="B19" s="151" t="s">
        <v>170</v>
      </c>
      <c r="C19" s="145" t="s">
        <v>697</v>
      </c>
      <c r="D19" s="146"/>
      <c r="E19" s="146"/>
      <c r="F19" s="146"/>
      <c r="G19" s="146"/>
      <c r="H19" s="146"/>
      <c r="I19" s="146"/>
      <c r="J19" s="146"/>
      <c r="K19" s="146"/>
    </row>
    <row r="20" spans="1:11" ht="12.75" customHeight="1" x14ac:dyDescent="0.2">
      <c r="A20" s="150" t="s">
        <v>3842</v>
      </c>
      <c r="B20" s="151" t="s">
        <v>1129</v>
      </c>
      <c r="C20" s="145" t="s">
        <v>1772</v>
      </c>
      <c r="D20" s="146"/>
      <c r="E20" s="146"/>
      <c r="F20" s="146"/>
      <c r="G20" s="146"/>
      <c r="H20" s="146"/>
      <c r="I20" s="146"/>
      <c r="J20" s="146"/>
      <c r="K20" s="146"/>
    </row>
    <row r="21" spans="1:11" ht="12.75" customHeight="1" x14ac:dyDescent="0.2">
      <c r="A21" s="150" t="s">
        <v>3843</v>
      </c>
      <c r="B21" s="151" t="s">
        <v>2069</v>
      </c>
      <c r="C21" s="145" t="s">
        <v>1772</v>
      </c>
      <c r="D21" s="146"/>
      <c r="E21" s="146"/>
      <c r="F21" s="146"/>
      <c r="G21" s="146"/>
      <c r="H21" s="146"/>
      <c r="I21" s="146"/>
      <c r="J21" s="146"/>
      <c r="K21" s="146"/>
    </row>
    <row r="22" spans="1:11" ht="12.75" customHeight="1" x14ac:dyDescent="0.2">
      <c r="A22" s="150" t="s">
        <v>3844</v>
      </c>
      <c r="B22" s="151" t="s">
        <v>642</v>
      </c>
      <c r="C22" s="145" t="s">
        <v>1772</v>
      </c>
      <c r="D22" s="146"/>
      <c r="E22" s="146"/>
      <c r="F22" s="146"/>
      <c r="G22" s="146"/>
      <c r="H22" s="146"/>
      <c r="I22" s="146"/>
      <c r="J22" s="146"/>
      <c r="K22" s="146"/>
    </row>
    <row r="23" spans="1:11" ht="12.75" customHeight="1" x14ac:dyDescent="0.2">
      <c r="A23" s="150" t="s">
        <v>3845</v>
      </c>
      <c r="B23" s="151" t="s">
        <v>803</v>
      </c>
      <c r="C23" s="145" t="s">
        <v>703</v>
      </c>
      <c r="D23" s="146"/>
      <c r="E23" s="146"/>
      <c r="F23" s="146"/>
      <c r="G23" s="146"/>
      <c r="H23" s="146"/>
      <c r="I23" s="146"/>
      <c r="J23" s="146"/>
      <c r="K23" s="146"/>
    </row>
    <row r="24" spans="1:11" ht="12.75" customHeight="1" x14ac:dyDescent="0.2">
      <c r="A24" s="150" t="s">
        <v>3846</v>
      </c>
      <c r="B24" s="151" t="s">
        <v>809</v>
      </c>
      <c r="C24" s="145" t="s">
        <v>703</v>
      </c>
      <c r="D24" s="146"/>
      <c r="E24" s="146"/>
      <c r="F24" s="146"/>
      <c r="G24" s="146"/>
      <c r="H24" s="146"/>
      <c r="I24" s="146"/>
      <c r="J24" s="146"/>
      <c r="K24" s="146"/>
    </row>
    <row r="25" spans="1:11" ht="12.75" customHeight="1" x14ac:dyDescent="0.2">
      <c r="A25" s="150" t="s">
        <v>3847</v>
      </c>
      <c r="B25" s="151" t="s">
        <v>378</v>
      </c>
      <c r="C25" s="145" t="s">
        <v>697</v>
      </c>
      <c r="D25" s="146"/>
      <c r="E25" s="146"/>
      <c r="F25" s="146"/>
      <c r="G25" s="146"/>
      <c r="H25" s="146"/>
      <c r="I25" s="146"/>
      <c r="J25" s="146"/>
      <c r="K25" s="146"/>
    </row>
    <row r="26" spans="1:11" ht="12.75" customHeight="1" x14ac:dyDescent="0.2">
      <c r="A26" s="150" t="s">
        <v>3848</v>
      </c>
      <c r="B26" s="151" t="s">
        <v>420</v>
      </c>
      <c r="C26" s="145" t="s">
        <v>703</v>
      </c>
      <c r="D26" s="146"/>
      <c r="E26" s="146"/>
      <c r="F26" s="146"/>
      <c r="G26" s="146"/>
      <c r="H26" s="146"/>
      <c r="I26" s="146"/>
      <c r="J26" s="146"/>
      <c r="K26" s="146"/>
    </row>
    <row r="27" spans="1:11" ht="12.75" customHeight="1" x14ac:dyDescent="0.2">
      <c r="A27" s="150" t="s">
        <v>3849</v>
      </c>
      <c r="B27" s="151" t="s">
        <v>3255</v>
      </c>
      <c r="C27" s="145" t="s">
        <v>831</v>
      </c>
      <c r="D27" s="146"/>
      <c r="E27" s="146"/>
      <c r="F27" s="146"/>
      <c r="G27" s="146"/>
      <c r="H27" s="146"/>
      <c r="I27" s="146"/>
      <c r="J27" s="146"/>
      <c r="K27" s="146"/>
    </row>
    <row r="28" spans="1:11" ht="12.75" customHeight="1" x14ac:dyDescent="0.2">
      <c r="A28" s="150" t="s">
        <v>3850</v>
      </c>
      <c r="B28" s="151" t="s">
        <v>2024</v>
      </c>
      <c r="C28" s="145" t="s">
        <v>831</v>
      </c>
      <c r="D28" s="146"/>
      <c r="E28" s="146"/>
      <c r="F28" s="146"/>
      <c r="G28" s="146"/>
      <c r="H28" s="146"/>
      <c r="I28" s="146"/>
      <c r="J28" s="146"/>
      <c r="K28" s="146"/>
    </row>
    <row r="29" spans="1:11" ht="12.75" customHeight="1" x14ac:dyDescent="0.2">
      <c r="A29" s="150" t="s">
        <v>3851</v>
      </c>
      <c r="B29" s="151" t="s">
        <v>326</v>
      </c>
      <c r="C29" s="145" t="s">
        <v>831</v>
      </c>
      <c r="D29" s="146"/>
      <c r="E29" s="146"/>
      <c r="F29" s="146"/>
      <c r="G29" s="146"/>
      <c r="H29" s="146"/>
      <c r="I29" s="146"/>
      <c r="J29" s="146"/>
      <c r="K29" s="146"/>
    </row>
    <row r="30" spans="1:11" ht="12.75" customHeight="1" x14ac:dyDescent="0.2">
      <c r="A30" s="150" t="s">
        <v>3852</v>
      </c>
      <c r="B30" s="151" t="s">
        <v>1620</v>
      </c>
      <c r="C30" s="145" t="s">
        <v>1772</v>
      </c>
      <c r="D30" s="146"/>
      <c r="E30" s="146"/>
      <c r="F30" s="146"/>
      <c r="G30" s="146"/>
      <c r="H30" s="146"/>
      <c r="I30" s="146"/>
      <c r="J30" s="146"/>
      <c r="K30" s="146"/>
    </row>
    <row r="31" spans="1:11" ht="12.75" customHeight="1" x14ac:dyDescent="0.2">
      <c r="A31" s="150" t="s">
        <v>3853</v>
      </c>
      <c r="B31" s="151" t="s">
        <v>1278</v>
      </c>
      <c r="C31" s="145" t="s">
        <v>1772</v>
      </c>
      <c r="D31" s="146"/>
      <c r="E31" s="146"/>
      <c r="F31" s="146"/>
      <c r="G31" s="146"/>
      <c r="H31" s="146"/>
      <c r="I31" s="146"/>
      <c r="J31" s="146"/>
      <c r="K31" s="146"/>
    </row>
    <row r="32" spans="1:11" ht="12.75" customHeight="1" x14ac:dyDescent="0.2">
      <c r="A32" s="150" t="s">
        <v>3854</v>
      </c>
      <c r="B32" s="151" t="s">
        <v>656</v>
      </c>
      <c r="C32" s="145" t="s">
        <v>831</v>
      </c>
      <c r="D32" s="146"/>
      <c r="E32" s="146"/>
      <c r="F32" s="146"/>
      <c r="G32" s="146"/>
      <c r="H32" s="146"/>
      <c r="I32" s="146"/>
      <c r="J32" s="146"/>
      <c r="K32" s="146"/>
    </row>
    <row r="33" spans="1:11" ht="12.75" customHeight="1" x14ac:dyDescent="0.2">
      <c r="A33" s="150" t="s">
        <v>3855</v>
      </c>
      <c r="B33" s="151" t="s">
        <v>713</v>
      </c>
      <c r="C33" s="145" t="s">
        <v>1772</v>
      </c>
      <c r="D33" s="146"/>
      <c r="E33" s="146"/>
      <c r="F33" s="146"/>
      <c r="G33" s="146"/>
      <c r="H33" s="146"/>
      <c r="I33" s="146"/>
      <c r="J33" s="146"/>
      <c r="K33" s="146"/>
    </row>
    <row r="34" spans="1:11" ht="12.75" customHeight="1" x14ac:dyDescent="0.2">
      <c r="A34" s="150" t="s">
        <v>3856</v>
      </c>
      <c r="B34" s="151" t="s">
        <v>953</v>
      </c>
      <c r="C34" s="145" t="s">
        <v>824</v>
      </c>
      <c r="D34" s="146"/>
      <c r="E34" s="146"/>
      <c r="F34" s="146"/>
      <c r="G34" s="146"/>
      <c r="H34" s="146"/>
      <c r="I34" s="146"/>
      <c r="J34" s="146"/>
      <c r="K34" s="146"/>
    </row>
    <row r="35" spans="1:11" ht="12.75" customHeight="1" x14ac:dyDescent="0.2">
      <c r="A35" s="150" t="s">
        <v>3857</v>
      </c>
      <c r="B35" s="151" t="s">
        <v>150</v>
      </c>
      <c r="C35" s="145" t="s">
        <v>831</v>
      </c>
      <c r="D35" s="146"/>
      <c r="E35" s="146"/>
      <c r="F35" s="146"/>
      <c r="G35" s="146"/>
      <c r="H35" s="146"/>
      <c r="I35" s="146"/>
      <c r="J35" s="146"/>
      <c r="K35" s="146"/>
    </row>
    <row r="36" spans="1:11" ht="12.75" customHeight="1" x14ac:dyDescent="0.2">
      <c r="A36" s="150" t="s">
        <v>3858</v>
      </c>
      <c r="B36" s="151" t="s">
        <v>143</v>
      </c>
      <c r="C36" s="145" t="s">
        <v>1772</v>
      </c>
      <c r="D36" s="146"/>
      <c r="E36" s="146"/>
      <c r="F36" s="146"/>
      <c r="G36" s="146"/>
      <c r="H36" s="146"/>
      <c r="I36" s="146"/>
      <c r="J36" s="146"/>
      <c r="K36" s="146"/>
    </row>
    <row r="37" spans="1:11" ht="12.75" customHeight="1" x14ac:dyDescent="0.2">
      <c r="A37" s="150" t="s">
        <v>3859</v>
      </c>
      <c r="B37" s="151" t="s">
        <v>205</v>
      </c>
      <c r="C37" s="145" t="s">
        <v>697</v>
      </c>
      <c r="D37" s="146"/>
      <c r="E37" s="146"/>
      <c r="F37" s="146"/>
      <c r="G37" s="146"/>
      <c r="H37" s="146"/>
      <c r="I37" s="146"/>
      <c r="J37" s="146"/>
      <c r="K37" s="146"/>
    </row>
    <row r="38" spans="1:11" ht="12.75" customHeight="1" x14ac:dyDescent="0.2">
      <c r="A38" s="150" t="s">
        <v>3860</v>
      </c>
      <c r="B38" s="151" t="s">
        <v>1141</v>
      </c>
      <c r="C38" s="145" t="s">
        <v>1409</v>
      </c>
      <c r="D38" s="146"/>
      <c r="E38" s="146"/>
      <c r="F38" s="146"/>
      <c r="G38" s="146"/>
      <c r="H38" s="146"/>
      <c r="I38" s="146"/>
      <c r="J38" s="146"/>
      <c r="K38" s="146"/>
    </row>
    <row r="39" spans="1:11" ht="12.75" customHeight="1" x14ac:dyDescent="0.2">
      <c r="A39" s="150" t="s">
        <v>3861</v>
      </c>
      <c r="B39" s="151" t="s">
        <v>331</v>
      </c>
      <c r="C39" s="145" t="s">
        <v>1772</v>
      </c>
      <c r="D39" s="146"/>
      <c r="E39" s="146"/>
      <c r="F39" s="146"/>
      <c r="G39" s="146"/>
      <c r="H39" s="146"/>
      <c r="I39" s="146"/>
      <c r="J39" s="146"/>
      <c r="K39" s="146"/>
    </row>
    <row r="40" spans="1:11" ht="12.75" customHeight="1" x14ac:dyDescent="0.2">
      <c r="A40" s="150" t="s">
        <v>3862</v>
      </c>
      <c r="B40" s="151" t="s">
        <v>1402</v>
      </c>
      <c r="C40" s="145" t="s">
        <v>1772</v>
      </c>
      <c r="D40" s="146"/>
      <c r="E40" s="146"/>
      <c r="F40" s="146"/>
      <c r="G40" s="146"/>
      <c r="H40" s="146"/>
      <c r="I40" s="146"/>
      <c r="J40" s="146"/>
      <c r="K40" s="146"/>
    </row>
    <row r="41" spans="1:11" ht="12.75" customHeight="1" x14ac:dyDescent="0.2">
      <c r="A41" s="150" t="s">
        <v>3863</v>
      </c>
      <c r="B41" s="151" t="s">
        <v>893</v>
      </c>
      <c r="C41" s="145" t="s">
        <v>824</v>
      </c>
      <c r="D41" s="146"/>
      <c r="E41" s="146"/>
      <c r="F41" s="146"/>
      <c r="G41" s="146"/>
      <c r="H41" s="146"/>
      <c r="I41" s="146"/>
      <c r="J41" s="146"/>
      <c r="K41" s="146"/>
    </row>
    <row r="42" spans="1:11" ht="12.75" customHeight="1" x14ac:dyDescent="0.2">
      <c r="A42" s="150" t="s">
        <v>3864</v>
      </c>
      <c r="B42" s="151" t="s">
        <v>702</v>
      </c>
      <c r="C42" s="145" t="s">
        <v>831</v>
      </c>
      <c r="D42" s="146"/>
      <c r="E42" s="146"/>
      <c r="F42" s="146"/>
      <c r="G42" s="146"/>
      <c r="H42" s="146"/>
      <c r="I42" s="146"/>
      <c r="J42" s="146"/>
      <c r="K42" s="146"/>
    </row>
    <row r="43" spans="1:11" ht="12.75" customHeight="1" x14ac:dyDescent="0.2">
      <c r="A43" s="150" t="s">
        <v>3865</v>
      </c>
      <c r="B43" s="151" t="s">
        <v>241</v>
      </c>
      <c r="C43" s="145" t="s">
        <v>703</v>
      </c>
      <c r="D43" s="146"/>
      <c r="E43" s="146"/>
      <c r="F43" s="146"/>
      <c r="G43" s="146"/>
      <c r="H43" s="146"/>
      <c r="I43" s="146"/>
      <c r="J43" s="146"/>
      <c r="K43" s="146"/>
    </row>
    <row r="44" spans="1:11" ht="12.75" customHeight="1" x14ac:dyDescent="0.2">
      <c r="A44" s="150" t="s">
        <v>3866</v>
      </c>
      <c r="B44" s="151" t="s">
        <v>121</v>
      </c>
      <c r="C44" s="145" t="s">
        <v>697</v>
      </c>
      <c r="D44" s="146"/>
      <c r="E44" s="146"/>
      <c r="F44" s="146"/>
      <c r="G44" s="146"/>
      <c r="H44" s="146"/>
      <c r="I44" s="146"/>
      <c r="J44" s="146"/>
      <c r="K44" s="146"/>
    </row>
    <row r="45" spans="1:11" ht="12.75" customHeight="1" x14ac:dyDescent="0.2">
      <c r="A45" s="150" t="s">
        <v>3867</v>
      </c>
      <c r="B45" s="151" t="s">
        <v>116</v>
      </c>
      <c r="C45" s="145" t="s">
        <v>831</v>
      </c>
      <c r="D45" s="146"/>
      <c r="E45" s="146"/>
      <c r="F45" s="146"/>
      <c r="G45" s="146"/>
      <c r="H45" s="146"/>
      <c r="I45" s="146"/>
      <c r="J45" s="146"/>
      <c r="K45" s="146"/>
    </row>
    <row r="46" spans="1:11" ht="12.75" customHeight="1" x14ac:dyDescent="0.2">
      <c r="A46" s="150" t="s">
        <v>3868</v>
      </c>
      <c r="B46" s="151" t="s">
        <v>3869</v>
      </c>
      <c r="C46" s="145" t="s">
        <v>1772</v>
      </c>
      <c r="D46" s="146"/>
      <c r="E46" s="146"/>
      <c r="F46" s="146"/>
      <c r="G46" s="146"/>
      <c r="H46" s="146"/>
      <c r="I46" s="146"/>
      <c r="J46" s="146"/>
      <c r="K46" s="146"/>
    </row>
    <row r="47" spans="1:11" ht="12.75" customHeight="1" x14ac:dyDescent="0.2">
      <c r="A47" s="150" t="s">
        <v>3870</v>
      </c>
      <c r="B47" s="151" t="s">
        <v>209</v>
      </c>
      <c r="C47" s="145" t="s">
        <v>1772</v>
      </c>
      <c r="D47" s="146"/>
      <c r="E47" s="146"/>
      <c r="F47" s="146"/>
      <c r="G47" s="146"/>
      <c r="H47" s="146"/>
      <c r="I47" s="146"/>
      <c r="J47" s="146"/>
      <c r="K47" s="146"/>
    </row>
    <row r="48" spans="1:11" ht="12.75" customHeight="1" x14ac:dyDescent="0.2">
      <c r="A48" s="150" t="s">
        <v>3871</v>
      </c>
      <c r="B48" s="151" t="s">
        <v>361</v>
      </c>
      <c r="C48" s="145" t="s">
        <v>1409</v>
      </c>
      <c r="D48" s="146"/>
      <c r="E48" s="146"/>
      <c r="F48" s="146"/>
      <c r="G48" s="146"/>
      <c r="H48" s="146"/>
      <c r="I48" s="146"/>
      <c r="J48" s="146"/>
      <c r="K48" s="146"/>
    </row>
    <row r="49" spans="1:11" ht="12.75" customHeight="1" x14ac:dyDescent="0.2">
      <c r="A49" s="150" t="s">
        <v>3872</v>
      </c>
      <c r="B49" s="151" t="s">
        <v>424</v>
      </c>
      <c r="C49" s="145" t="s">
        <v>1772</v>
      </c>
      <c r="D49" s="146"/>
      <c r="E49" s="146"/>
      <c r="F49" s="146"/>
      <c r="G49" s="146"/>
      <c r="H49" s="146"/>
      <c r="I49" s="146"/>
      <c r="J49" s="146"/>
      <c r="K49" s="146"/>
    </row>
    <row r="50" spans="1:11" ht="12.75" customHeight="1" x14ac:dyDescent="0.2">
      <c r="A50" s="150" t="s">
        <v>3873</v>
      </c>
      <c r="B50" s="151" t="s">
        <v>1554</v>
      </c>
      <c r="C50" s="145" t="s">
        <v>703</v>
      </c>
      <c r="D50" s="146"/>
      <c r="E50" s="146"/>
      <c r="F50" s="146"/>
      <c r="G50" s="146"/>
      <c r="H50" s="146"/>
      <c r="I50" s="146"/>
      <c r="J50" s="146"/>
      <c r="K50" s="146"/>
    </row>
    <row r="51" spans="1:11" ht="12.75" customHeight="1" x14ac:dyDescent="0.2">
      <c r="A51" s="143" t="s">
        <v>3874</v>
      </c>
      <c r="B51" s="144" t="s">
        <v>443</v>
      </c>
      <c r="C51" s="159" t="s">
        <v>831</v>
      </c>
    </row>
  </sheetData>
  <pageMargins left="0" right="0" top="0.25" bottom="0.25" header="0.511811023622047" footer="0.511811023622047"/>
  <pageSetup orientation="landscape" horizontalDpi="300" verticalDpi="300"/>
  <drawing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51"/>
  <sheetViews>
    <sheetView showGridLines="0" zoomScaleNormal="100" workbookViewId="0">
      <pane ySplit="1" topLeftCell="A35" activePane="bottomLeft" state="frozen"/>
      <selection pane="bottomLeft" activeCell="A2" sqref="A2"/>
    </sheetView>
  </sheetViews>
  <sheetFormatPr defaultColWidth="8.5703125" defaultRowHeight="12.75" customHeight="1" x14ac:dyDescent="0.2"/>
  <cols>
    <col min="1" max="1" width="14.140625" customWidth="1"/>
    <col min="2" max="2" width="9.85546875" customWidth="1"/>
    <col min="3" max="3" width="12.85546875" customWidth="1"/>
    <col min="5" max="5" width="16.42578125" customWidth="1"/>
    <col min="6" max="6" width="9.28515625" customWidth="1"/>
    <col min="7" max="7" width="11.42578125" customWidth="1"/>
  </cols>
  <sheetData>
    <row r="1" spans="1:11" s="140" customFormat="1" ht="13.5" customHeight="1" x14ac:dyDescent="0.2">
      <c r="A1" s="138" t="s">
        <v>3807</v>
      </c>
      <c r="B1" s="139" t="s">
        <v>786</v>
      </c>
      <c r="C1" s="138" t="s">
        <v>3808</v>
      </c>
      <c r="E1" s="141" t="s">
        <v>3807</v>
      </c>
      <c r="F1" s="141" t="s">
        <v>786</v>
      </c>
      <c r="G1" s="142" t="s">
        <v>3808</v>
      </c>
    </row>
    <row r="2" spans="1:11" ht="13.5" customHeight="1" x14ac:dyDescent="0.2">
      <c r="A2" s="143" t="s">
        <v>3809</v>
      </c>
      <c r="B2" s="144" t="s">
        <v>349</v>
      </c>
      <c r="C2" s="159" t="s">
        <v>824</v>
      </c>
      <c r="D2" s="146"/>
      <c r="E2" s="147" t="s">
        <v>3810</v>
      </c>
      <c r="F2" s="148" t="s">
        <v>3811</v>
      </c>
      <c r="G2" s="149" t="s">
        <v>3685</v>
      </c>
      <c r="H2" s="146"/>
      <c r="I2" s="146"/>
      <c r="J2" s="146"/>
      <c r="K2" s="146"/>
    </row>
    <row r="3" spans="1:11" ht="12.75" customHeight="1" x14ac:dyDescent="0.2">
      <c r="A3" s="150" t="s">
        <v>3812</v>
      </c>
      <c r="B3" s="151" t="s">
        <v>855</v>
      </c>
      <c r="C3" s="145" t="s">
        <v>3875</v>
      </c>
      <c r="D3" s="146"/>
      <c r="E3" s="152" t="s">
        <v>3813</v>
      </c>
      <c r="F3" s="153" t="s">
        <v>3814</v>
      </c>
      <c r="G3" s="154" t="s">
        <v>3685</v>
      </c>
      <c r="H3" s="146"/>
      <c r="I3" s="146"/>
      <c r="J3" s="146"/>
      <c r="K3" s="146"/>
    </row>
    <row r="4" spans="1:11" ht="12.75" customHeight="1" x14ac:dyDescent="0.2">
      <c r="A4" s="150" t="s">
        <v>3815</v>
      </c>
      <c r="B4" s="151" t="s">
        <v>1427</v>
      </c>
      <c r="C4" s="145" t="s">
        <v>3876</v>
      </c>
      <c r="D4" s="146"/>
      <c r="E4" s="152" t="s">
        <v>3816</v>
      </c>
      <c r="F4" s="153" t="s">
        <v>1755</v>
      </c>
      <c r="G4" s="154" t="s">
        <v>3685</v>
      </c>
      <c r="H4" s="146"/>
      <c r="I4" s="146"/>
      <c r="J4" s="146"/>
      <c r="K4" s="146"/>
    </row>
    <row r="5" spans="1:11" ht="12.75" customHeight="1" x14ac:dyDescent="0.2">
      <c r="A5" s="150" t="s">
        <v>3817</v>
      </c>
      <c r="B5" s="151" t="s">
        <v>1038</v>
      </c>
      <c r="C5" s="145" t="s">
        <v>3875</v>
      </c>
      <c r="D5" s="146"/>
      <c r="E5" s="152" t="s">
        <v>3818</v>
      </c>
      <c r="F5" s="153" t="s">
        <v>3819</v>
      </c>
      <c r="G5" s="154" t="s">
        <v>3685</v>
      </c>
      <c r="H5" s="146"/>
      <c r="I5" s="146"/>
      <c r="J5" s="146"/>
      <c r="K5" s="146"/>
    </row>
    <row r="6" spans="1:11" ht="12.75" customHeight="1" x14ac:dyDescent="0.2">
      <c r="A6" s="150" t="s">
        <v>3820</v>
      </c>
      <c r="B6" s="151" t="s">
        <v>225</v>
      </c>
      <c r="C6" s="145" t="s">
        <v>3877</v>
      </c>
      <c r="D6" s="146"/>
      <c r="E6" s="152" t="s">
        <v>3821</v>
      </c>
      <c r="F6" s="153" t="s">
        <v>3822</v>
      </c>
      <c r="G6" s="154" t="s">
        <v>3685</v>
      </c>
      <c r="H6" s="146"/>
      <c r="I6" s="146"/>
      <c r="J6" s="146"/>
      <c r="K6" s="146"/>
    </row>
    <row r="7" spans="1:11" ht="12.75" customHeight="1" x14ac:dyDescent="0.2">
      <c r="A7" s="150" t="s">
        <v>3823</v>
      </c>
      <c r="B7" s="151" t="s">
        <v>879</v>
      </c>
      <c r="C7" s="145" t="s">
        <v>1772</v>
      </c>
      <c r="D7" s="146"/>
      <c r="E7" s="152" t="s">
        <v>3824</v>
      </c>
      <c r="F7" s="153" t="s">
        <v>3825</v>
      </c>
      <c r="G7" s="154" t="s">
        <v>3685</v>
      </c>
      <c r="H7" s="146"/>
      <c r="I7" s="146"/>
      <c r="J7" s="146"/>
      <c r="K7" s="146"/>
    </row>
    <row r="8" spans="1:11" ht="12.75" customHeight="1" x14ac:dyDescent="0.2">
      <c r="A8" s="150" t="s">
        <v>3826</v>
      </c>
      <c r="B8" s="151" t="s">
        <v>2476</v>
      </c>
      <c r="C8" s="145" t="s">
        <v>1772</v>
      </c>
      <c r="D8" s="146"/>
      <c r="E8" s="152" t="s">
        <v>3827</v>
      </c>
      <c r="F8" s="153" t="s">
        <v>3828</v>
      </c>
      <c r="G8" s="154" t="s">
        <v>3685</v>
      </c>
      <c r="H8" s="146"/>
      <c r="I8" s="146"/>
      <c r="J8" s="146"/>
      <c r="K8" s="146"/>
    </row>
    <row r="9" spans="1:11" ht="12.75" customHeight="1" x14ac:dyDescent="0.2">
      <c r="A9" s="150" t="s">
        <v>3832</v>
      </c>
      <c r="B9" s="151" t="s">
        <v>734</v>
      </c>
      <c r="C9" s="145" t="s">
        <v>824</v>
      </c>
      <c r="D9" s="146"/>
      <c r="E9" s="155" t="s">
        <v>690</v>
      </c>
      <c r="F9" s="156" t="s">
        <v>3831</v>
      </c>
      <c r="G9" s="157" t="s">
        <v>690</v>
      </c>
      <c r="H9" s="146"/>
      <c r="I9" s="146"/>
      <c r="J9" s="146"/>
      <c r="K9" s="146"/>
    </row>
    <row r="10" spans="1:11" ht="12.75" customHeight="1" x14ac:dyDescent="0.2">
      <c r="A10" s="150" t="s">
        <v>3833</v>
      </c>
      <c r="B10" s="151" t="s">
        <v>244</v>
      </c>
      <c r="C10" s="145" t="s">
        <v>824</v>
      </c>
      <c r="D10" s="146"/>
      <c r="E10" s="158"/>
      <c r="F10" s="158"/>
      <c r="G10" s="158"/>
      <c r="H10" s="146"/>
      <c r="I10" s="146"/>
      <c r="J10" s="146"/>
      <c r="K10" s="146"/>
    </row>
    <row r="11" spans="1:11" ht="12.75" customHeight="1" x14ac:dyDescent="0.2">
      <c r="A11" s="150" t="s">
        <v>194</v>
      </c>
      <c r="B11" s="151" t="s">
        <v>941</v>
      </c>
      <c r="C11" s="145" t="s">
        <v>194</v>
      </c>
      <c r="D11" s="146"/>
      <c r="E11" s="146"/>
      <c r="F11" s="146"/>
      <c r="G11" s="146"/>
      <c r="H11" s="146"/>
      <c r="I11" s="146"/>
      <c r="J11" s="146"/>
      <c r="K11" s="146"/>
    </row>
    <row r="12" spans="1:11" ht="12.75" customHeight="1" x14ac:dyDescent="0.2">
      <c r="A12" s="150" t="s">
        <v>3834</v>
      </c>
      <c r="B12" s="151" t="s">
        <v>3835</v>
      </c>
      <c r="C12" s="145" t="s">
        <v>3875</v>
      </c>
      <c r="D12" s="146"/>
      <c r="E12" s="146"/>
      <c r="F12" s="146"/>
      <c r="G12" s="146"/>
      <c r="H12" s="146"/>
      <c r="I12" s="146"/>
      <c r="J12" s="146"/>
      <c r="K12" s="146"/>
    </row>
    <row r="13" spans="1:11" ht="12.75" customHeight="1" x14ac:dyDescent="0.2">
      <c r="A13" s="150" t="s">
        <v>3836</v>
      </c>
      <c r="B13" s="151" t="s">
        <v>249</v>
      </c>
      <c r="C13" s="145" t="s">
        <v>703</v>
      </c>
      <c r="D13" s="146"/>
      <c r="E13" s="146"/>
      <c r="F13" s="146"/>
      <c r="G13" s="146"/>
      <c r="H13" s="146"/>
      <c r="I13" s="146"/>
      <c r="J13" s="146"/>
      <c r="K13" s="146"/>
    </row>
    <row r="14" spans="1:11" ht="12.75" customHeight="1" x14ac:dyDescent="0.2">
      <c r="A14" s="150" t="s">
        <v>3837</v>
      </c>
      <c r="B14" s="151" t="s">
        <v>701</v>
      </c>
      <c r="C14" s="145" t="s">
        <v>703</v>
      </c>
      <c r="D14" s="146"/>
      <c r="E14" s="146"/>
      <c r="F14" s="146"/>
      <c r="G14" s="146"/>
      <c r="H14" s="146"/>
      <c r="I14" s="146"/>
      <c r="J14" s="146"/>
      <c r="K14" s="146"/>
    </row>
    <row r="15" spans="1:11" ht="12.75" customHeight="1" x14ac:dyDescent="0.2">
      <c r="A15" s="150" t="s">
        <v>3838</v>
      </c>
      <c r="B15" s="151" t="s">
        <v>1070</v>
      </c>
      <c r="C15" s="145" t="s">
        <v>3877</v>
      </c>
      <c r="D15" s="146"/>
      <c r="E15" s="146"/>
      <c r="F15" s="146"/>
      <c r="G15" s="146"/>
      <c r="H15" s="146"/>
      <c r="I15" s="146"/>
      <c r="J15" s="146"/>
      <c r="K15" s="146"/>
    </row>
    <row r="16" spans="1:11" ht="12.75" customHeight="1" x14ac:dyDescent="0.2">
      <c r="A16" s="150" t="s">
        <v>3839</v>
      </c>
      <c r="B16" s="151" t="s">
        <v>678</v>
      </c>
      <c r="C16" s="145" t="s">
        <v>3877</v>
      </c>
      <c r="D16" s="146"/>
      <c r="E16" s="146"/>
      <c r="F16" s="146"/>
      <c r="G16" s="146"/>
      <c r="H16" s="146"/>
      <c r="I16" s="146"/>
      <c r="J16" s="146"/>
      <c r="K16" s="146"/>
    </row>
    <row r="17" spans="1:11" ht="12.75" customHeight="1" x14ac:dyDescent="0.2">
      <c r="A17" s="150" t="s">
        <v>3840</v>
      </c>
      <c r="B17" s="151" t="s">
        <v>179</v>
      </c>
      <c r="C17" s="145" t="s">
        <v>824</v>
      </c>
      <c r="D17" s="146"/>
      <c r="E17" s="146"/>
      <c r="F17" s="146"/>
      <c r="G17" s="146"/>
      <c r="H17" s="146"/>
      <c r="I17" s="146"/>
      <c r="J17" s="146"/>
      <c r="K17" s="146"/>
    </row>
    <row r="18" spans="1:11" ht="12.75" customHeight="1" x14ac:dyDescent="0.2">
      <c r="A18" s="150" t="s">
        <v>3841</v>
      </c>
      <c r="B18" s="151" t="s">
        <v>170</v>
      </c>
      <c r="C18" s="145" t="s">
        <v>3876</v>
      </c>
      <c r="D18" s="146"/>
      <c r="E18" s="146"/>
      <c r="F18" s="146"/>
      <c r="G18" s="146"/>
      <c r="H18" s="146"/>
      <c r="I18" s="146"/>
      <c r="J18" s="146"/>
      <c r="K18" s="146"/>
    </row>
    <row r="19" spans="1:11" ht="12.75" customHeight="1" x14ac:dyDescent="0.2">
      <c r="A19" s="150" t="s">
        <v>3842</v>
      </c>
      <c r="B19" s="151" t="s">
        <v>1129</v>
      </c>
      <c r="C19" s="145" t="s">
        <v>1772</v>
      </c>
      <c r="D19" s="146"/>
      <c r="E19" s="146"/>
      <c r="F19" s="146"/>
      <c r="G19" s="146"/>
      <c r="H19" s="146"/>
      <c r="I19" s="146"/>
      <c r="J19" s="146"/>
      <c r="K19" s="146"/>
    </row>
    <row r="20" spans="1:11" ht="12.75" customHeight="1" x14ac:dyDescent="0.2">
      <c r="A20" s="150" t="s">
        <v>3843</v>
      </c>
      <c r="B20" s="151" t="s">
        <v>2069</v>
      </c>
      <c r="C20" s="145" t="s">
        <v>1772</v>
      </c>
      <c r="D20" s="146"/>
      <c r="E20" s="146"/>
      <c r="F20" s="146"/>
      <c r="G20" s="146"/>
      <c r="H20" s="146"/>
      <c r="I20" s="146"/>
      <c r="J20" s="146"/>
      <c r="K20" s="146"/>
    </row>
    <row r="21" spans="1:11" ht="12.75" customHeight="1" x14ac:dyDescent="0.2">
      <c r="A21" s="150" t="s">
        <v>3844</v>
      </c>
      <c r="B21" s="151" t="s">
        <v>642</v>
      </c>
      <c r="C21" s="145" t="s">
        <v>1772</v>
      </c>
      <c r="D21" s="146"/>
      <c r="E21" s="146"/>
      <c r="F21" s="146"/>
      <c r="G21" s="146"/>
      <c r="H21" s="146"/>
      <c r="I21" s="146"/>
      <c r="J21" s="146"/>
      <c r="K21" s="146"/>
    </row>
    <row r="22" spans="1:11" ht="12.75" customHeight="1" x14ac:dyDescent="0.2">
      <c r="A22" s="150" t="s">
        <v>3845</v>
      </c>
      <c r="B22" s="151" t="s">
        <v>803</v>
      </c>
      <c r="C22" s="145" t="s">
        <v>703</v>
      </c>
      <c r="D22" s="146"/>
      <c r="E22" s="146"/>
      <c r="F22" s="146"/>
      <c r="G22" s="146"/>
      <c r="H22" s="146"/>
      <c r="I22" s="146"/>
      <c r="J22" s="146"/>
      <c r="K22" s="146"/>
    </row>
    <row r="23" spans="1:11" ht="12.75" customHeight="1" x14ac:dyDescent="0.2">
      <c r="A23" s="150" t="s">
        <v>3846</v>
      </c>
      <c r="B23" s="151" t="s">
        <v>809</v>
      </c>
      <c r="C23" s="145" t="s">
        <v>703</v>
      </c>
      <c r="D23" s="146"/>
      <c r="E23" s="146"/>
      <c r="F23" s="146"/>
      <c r="G23" s="146"/>
      <c r="H23" s="146"/>
      <c r="I23" s="146"/>
      <c r="J23" s="146"/>
      <c r="K23" s="146"/>
    </row>
    <row r="24" spans="1:11" ht="12.75" customHeight="1" x14ac:dyDescent="0.2">
      <c r="A24" s="150" t="s">
        <v>3847</v>
      </c>
      <c r="B24" s="151" t="s">
        <v>378</v>
      </c>
      <c r="C24" s="145" t="s">
        <v>824</v>
      </c>
      <c r="D24" s="146"/>
      <c r="E24" s="146"/>
      <c r="F24" s="146"/>
      <c r="G24" s="146"/>
      <c r="H24" s="146"/>
      <c r="I24" s="146"/>
      <c r="J24" s="146"/>
      <c r="K24" s="146"/>
    </row>
    <row r="25" spans="1:11" ht="12.75" customHeight="1" x14ac:dyDescent="0.2">
      <c r="A25" s="150" t="s">
        <v>3848</v>
      </c>
      <c r="B25" s="151" t="s">
        <v>420</v>
      </c>
      <c r="C25" s="145" t="s">
        <v>3877</v>
      </c>
      <c r="D25" s="146"/>
      <c r="E25" s="146"/>
      <c r="F25" s="146"/>
      <c r="G25" s="146"/>
      <c r="H25" s="146"/>
      <c r="I25" s="146"/>
      <c r="J25" s="146"/>
      <c r="K25" s="146"/>
    </row>
    <row r="26" spans="1:11" ht="12.75" customHeight="1" x14ac:dyDescent="0.2">
      <c r="A26" s="150" t="s">
        <v>3849</v>
      </c>
      <c r="B26" s="151" t="s">
        <v>3255</v>
      </c>
      <c r="C26" s="145" t="s">
        <v>3877</v>
      </c>
      <c r="D26" s="146"/>
      <c r="E26" s="146"/>
      <c r="F26" s="146"/>
      <c r="G26" s="146"/>
      <c r="H26" s="146"/>
      <c r="I26" s="146"/>
      <c r="J26" s="146"/>
      <c r="K26" s="146"/>
    </row>
    <row r="27" spans="1:11" ht="12.75" customHeight="1" x14ac:dyDescent="0.2">
      <c r="A27" s="150" t="s">
        <v>3850</v>
      </c>
      <c r="B27" s="151" t="s">
        <v>2024</v>
      </c>
      <c r="C27" s="145" t="s">
        <v>3877</v>
      </c>
      <c r="D27" s="146"/>
      <c r="E27" s="146"/>
      <c r="F27" s="146"/>
      <c r="G27" s="146"/>
      <c r="H27" s="146"/>
      <c r="I27" s="146"/>
      <c r="J27" s="146"/>
      <c r="K27" s="146"/>
    </row>
    <row r="28" spans="1:11" ht="12.75" customHeight="1" x14ac:dyDescent="0.2">
      <c r="A28" s="150" t="s">
        <v>3851</v>
      </c>
      <c r="B28" s="151" t="s">
        <v>326</v>
      </c>
      <c r="C28" s="145" t="s">
        <v>3875</v>
      </c>
      <c r="D28" s="146"/>
      <c r="E28" s="146"/>
      <c r="F28" s="146"/>
      <c r="G28" s="146"/>
      <c r="H28" s="146"/>
      <c r="I28" s="146"/>
      <c r="J28" s="146"/>
      <c r="K28" s="146"/>
    </row>
    <row r="29" spans="1:11" ht="12.75" customHeight="1" x14ac:dyDescent="0.2">
      <c r="A29" s="150" t="s">
        <v>3852</v>
      </c>
      <c r="B29" s="151" t="s">
        <v>1620</v>
      </c>
      <c r="C29" s="145" t="s">
        <v>1772</v>
      </c>
      <c r="D29" s="146"/>
      <c r="E29" s="146"/>
      <c r="F29" s="146"/>
      <c r="G29" s="146"/>
      <c r="H29" s="146"/>
      <c r="I29" s="146"/>
      <c r="J29" s="146"/>
      <c r="K29" s="146"/>
    </row>
    <row r="30" spans="1:11" ht="12.75" customHeight="1" x14ac:dyDescent="0.2">
      <c r="A30" s="150" t="s">
        <v>3853</v>
      </c>
      <c r="B30" s="151" t="s">
        <v>1278</v>
      </c>
      <c r="C30" s="145" t="s">
        <v>1772</v>
      </c>
      <c r="D30" s="146"/>
      <c r="E30" s="146"/>
      <c r="F30" s="146"/>
      <c r="G30" s="146"/>
      <c r="H30" s="146"/>
      <c r="I30" s="146"/>
      <c r="J30" s="146"/>
      <c r="K30" s="146"/>
    </row>
    <row r="31" spans="1:11" ht="12.75" customHeight="1" x14ac:dyDescent="0.2">
      <c r="A31" s="150" t="s">
        <v>3854</v>
      </c>
      <c r="B31" s="151" t="s">
        <v>656</v>
      </c>
      <c r="C31" s="145" t="s">
        <v>3876</v>
      </c>
      <c r="D31" s="146"/>
      <c r="E31" s="146"/>
      <c r="F31" s="146"/>
      <c r="G31" s="146"/>
      <c r="H31" s="146"/>
      <c r="I31" s="146"/>
      <c r="J31" s="146"/>
      <c r="K31" s="146"/>
    </row>
    <row r="32" spans="1:11" ht="12.75" customHeight="1" x14ac:dyDescent="0.2">
      <c r="A32" s="150" t="s">
        <v>3855</v>
      </c>
      <c r="B32" s="151" t="s">
        <v>713</v>
      </c>
      <c r="C32" s="145" t="s">
        <v>1772</v>
      </c>
      <c r="D32" s="146"/>
      <c r="E32" s="146"/>
      <c r="F32" s="146"/>
      <c r="G32" s="146"/>
      <c r="H32" s="146"/>
      <c r="I32" s="146"/>
      <c r="J32" s="146"/>
      <c r="K32" s="146"/>
    </row>
    <row r="33" spans="1:11" ht="12.75" customHeight="1" x14ac:dyDescent="0.2">
      <c r="A33" s="150" t="s">
        <v>3856</v>
      </c>
      <c r="B33" s="151" t="s">
        <v>953</v>
      </c>
      <c r="C33" s="145" t="s">
        <v>824</v>
      </c>
      <c r="D33" s="146"/>
      <c r="E33" s="146"/>
      <c r="F33" s="146"/>
      <c r="G33" s="146"/>
      <c r="H33" s="146"/>
      <c r="I33" s="146"/>
      <c r="J33" s="146"/>
      <c r="K33" s="146"/>
    </row>
    <row r="34" spans="1:11" ht="12.75" customHeight="1" x14ac:dyDescent="0.2">
      <c r="A34" s="150" t="s">
        <v>3857</v>
      </c>
      <c r="B34" s="151" t="s">
        <v>150</v>
      </c>
      <c r="C34" s="145" t="s">
        <v>3877</v>
      </c>
      <c r="D34" s="146"/>
      <c r="E34" s="146"/>
      <c r="F34" s="146"/>
      <c r="G34" s="146"/>
      <c r="H34" s="146"/>
      <c r="I34" s="146"/>
      <c r="J34" s="146"/>
      <c r="K34" s="146"/>
    </row>
    <row r="35" spans="1:11" ht="12.75" customHeight="1" x14ac:dyDescent="0.2">
      <c r="A35" s="150" t="s">
        <v>3858</v>
      </c>
      <c r="B35" s="151" t="s">
        <v>143</v>
      </c>
      <c r="C35" s="145" t="s">
        <v>703</v>
      </c>
      <c r="D35" s="146"/>
      <c r="E35" s="146"/>
      <c r="F35" s="146"/>
      <c r="G35" s="146"/>
      <c r="H35" s="146"/>
      <c r="I35" s="146"/>
      <c r="J35" s="146"/>
      <c r="K35" s="146"/>
    </row>
    <row r="36" spans="1:11" ht="12.75" customHeight="1" x14ac:dyDescent="0.2">
      <c r="A36" s="150" t="s">
        <v>3859</v>
      </c>
      <c r="B36" s="151" t="s">
        <v>205</v>
      </c>
      <c r="C36" s="145" t="s">
        <v>3876</v>
      </c>
      <c r="D36" s="146"/>
      <c r="E36" s="146"/>
      <c r="F36" s="146"/>
      <c r="G36" s="146"/>
      <c r="H36" s="146"/>
      <c r="I36" s="146"/>
      <c r="J36" s="146"/>
      <c r="K36" s="146"/>
    </row>
    <row r="37" spans="1:11" ht="12.75" customHeight="1" x14ac:dyDescent="0.2">
      <c r="A37" s="150" t="s">
        <v>3860</v>
      </c>
      <c r="B37" s="151" t="s">
        <v>1141</v>
      </c>
      <c r="C37" s="145" t="s">
        <v>3875</v>
      </c>
      <c r="D37" s="146"/>
      <c r="E37" s="146"/>
      <c r="F37" s="146"/>
      <c r="G37" s="146"/>
      <c r="H37" s="146"/>
      <c r="I37" s="146"/>
      <c r="J37" s="146"/>
      <c r="K37" s="146"/>
    </row>
    <row r="38" spans="1:11" ht="12.75" customHeight="1" x14ac:dyDescent="0.2">
      <c r="A38" s="150" t="s">
        <v>3861</v>
      </c>
      <c r="B38" s="151" t="s">
        <v>331</v>
      </c>
      <c r="C38" s="145" t="s">
        <v>1772</v>
      </c>
      <c r="D38" s="146"/>
      <c r="E38" s="146"/>
      <c r="F38" s="146"/>
      <c r="G38" s="146"/>
      <c r="H38" s="146"/>
      <c r="I38" s="146"/>
      <c r="J38" s="146"/>
      <c r="K38" s="146"/>
    </row>
    <row r="39" spans="1:11" ht="12.75" customHeight="1" x14ac:dyDescent="0.2">
      <c r="A39" s="150" t="s">
        <v>3862</v>
      </c>
      <c r="B39" s="151" t="s">
        <v>1402</v>
      </c>
      <c r="C39" s="145" t="s">
        <v>1772</v>
      </c>
      <c r="D39" s="146"/>
      <c r="E39" s="146"/>
      <c r="F39" s="146"/>
      <c r="G39" s="146"/>
      <c r="H39" s="146"/>
      <c r="I39" s="146"/>
      <c r="J39" s="146"/>
      <c r="K39" s="146"/>
    </row>
    <row r="40" spans="1:11" ht="12.75" customHeight="1" x14ac:dyDescent="0.2">
      <c r="A40" s="150" t="s">
        <v>3863</v>
      </c>
      <c r="B40" s="151" t="s">
        <v>893</v>
      </c>
      <c r="C40" s="145" t="s">
        <v>824</v>
      </c>
      <c r="D40" s="146"/>
      <c r="E40" s="146"/>
      <c r="F40" s="146"/>
      <c r="G40" s="146"/>
      <c r="H40" s="146"/>
      <c r="I40" s="146"/>
      <c r="J40" s="146"/>
      <c r="K40" s="146"/>
    </row>
    <row r="41" spans="1:11" ht="12.75" customHeight="1" x14ac:dyDescent="0.2">
      <c r="A41" s="150" t="s">
        <v>3864</v>
      </c>
      <c r="B41" s="151" t="s">
        <v>702</v>
      </c>
      <c r="C41" s="145" t="s">
        <v>3877</v>
      </c>
      <c r="D41" s="146"/>
      <c r="E41" s="146"/>
      <c r="F41" s="146"/>
      <c r="G41" s="146"/>
      <c r="H41" s="146"/>
      <c r="I41" s="146"/>
      <c r="J41" s="146"/>
      <c r="K41" s="146"/>
    </row>
    <row r="42" spans="1:11" ht="12.75" customHeight="1" x14ac:dyDescent="0.2">
      <c r="A42" s="150" t="s">
        <v>3865</v>
      </c>
      <c r="B42" s="151" t="s">
        <v>241</v>
      </c>
      <c r="C42" s="145" t="s">
        <v>824</v>
      </c>
      <c r="D42" s="146"/>
      <c r="E42" s="146"/>
      <c r="F42" s="146"/>
      <c r="G42" s="146"/>
      <c r="H42" s="146"/>
      <c r="I42" s="146"/>
      <c r="J42" s="146"/>
      <c r="K42" s="146"/>
    </row>
    <row r="43" spans="1:11" ht="12.75" customHeight="1" x14ac:dyDescent="0.2">
      <c r="A43" s="150" t="s">
        <v>3866</v>
      </c>
      <c r="B43" s="151" t="s">
        <v>121</v>
      </c>
      <c r="C43" s="145" t="s">
        <v>3876</v>
      </c>
      <c r="D43" s="146"/>
      <c r="E43" s="146"/>
      <c r="F43" s="146"/>
      <c r="G43" s="146"/>
      <c r="H43" s="146"/>
      <c r="I43" s="146"/>
      <c r="J43" s="146"/>
      <c r="K43" s="146"/>
    </row>
    <row r="44" spans="1:11" ht="12.75" customHeight="1" x14ac:dyDescent="0.2">
      <c r="A44" s="150" t="s">
        <v>3867</v>
      </c>
      <c r="B44" s="151" t="s">
        <v>116</v>
      </c>
      <c r="C44" s="145" t="s">
        <v>3877</v>
      </c>
      <c r="D44" s="146"/>
      <c r="E44" s="146"/>
      <c r="F44" s="146"/>
      <c r="G44" s="146"/>
      <c r="H44" s="146"/>
      <c r="I44" s="146"/>
      <c r="J44" s="146"/>
      <c r="K44" s="146"/>
    </row>
    <row r="45" spans="1:11" ht="12.75" customHeight="1" x14ac:dyDescent="0.2">
      <c r="A45" s="150" t="s">
        <v>3868</v>
      </c>
      <c r="B45" s="151" t="s">
        <v>3869</v>
      </c>
      <c r="C45" s="145" t="s">
        <v>1772</v>
      </c>
      <c r="D45" s="146"/>
      <c r="E45" s="146"/>
      <c r="F45" s="146"/>
      <c r="G45" s="146"/>
      <c r="H45" s="146"/>
      <c r="I45" s="146"/>
      <c r="J45" s="146"/>
      <c r="K45" s="146"/>
    </row>
    <row r="46" spans="1:11" ht="12.75" customHeight="1" x14ac:dyDescent="0.2">
      <c r="A46" s="150" t="s">
        <v>3870</v>
      </c>
      <c r="B46" s="151" t="s">
        <v>209</v>
      </c>
      <c r="C46" s="145" t="s">
        <v>1772</v>
      </c>
      <c r="D46" s="146"/>
      <c r="E46" s="146"/>
      <c r="F46" s="146"/>
      <c r="G46" s="146"/>
      <c r="H46" s="146"/>
      <c r="I46" s="146"/>
      <c r="J46" s="146"/>
      <c r="K46" s="146"/>
    </row>
    <row r="47" spans="1:11" ht="12.75" customHeight="1" x14ac:dyDescent="0.2">
      <c r="A47" s="150" t="s">
        <v>3871</v>
      </c>
      <c r="B47" s="151" t="s">
        <v>361</v>
      </c>
      <c r="C47" s="145" t="s">
        <v>3875</v>
      </c>
      <c r="D47" s="146"/>
      <c r="E47" s="146"/>
      <c r="F47" s="146"/>
      <c r="G47" s="146"/>
      <c r="H47" s="146"/>
      <c r="I47" s="146"/>
      <c r="J47" s="146"/>
      <c r="K47" s="146"/>
    </row>
    <row r="48" spans="1:11" ht="12.75" customHeight="1" x14ac:dyDescent="0.2">
      <c r="A48" s="150" t="s">
        <v>3872</v>
      </c>
      <c r="B48" s="151" t="s">
        <v>424</v>
      </c>
      <c r="C48" s="145" t="s">
        <v>1772</v>
      </c>
      <c r="D48" s="146"/>
      <c r="E48" s="146"/>
      <c r="F48" s="146"/>
      <c r="G48" s="146"/>
      <c r="H48" s="146"/>
      <c r="I48" s="146"/>
      <c r="J48" s="146"/>
      <c r="K48" s="146"/>
    </row>
    <row r="49" spans="1:3" ht="12.75" customHeight="1" x14ac:dyDescent="0.2">
      <c r="A49" s="150" t="s">
        <v>3873</v>
      </c>
      <c r="B49" s="151" t="s">
        <v>1554</v>
      </c>
      <c r="C49" s="145" t="s">
        <v>703</v>
      </c>
    </row>
    <row r="50" spans="1:3" ht="12.75" customHeight="1" x14ac:dyDescent="0.2">
      <c r="A50" s="160" t="s">
        <v>3874</v>
      </c>
      <c r="B50" s="161" t="s">
        <v>443</v>
      </c>
      <c r="C50" s="162" t="s">
        <v>3877</v>
      </c>
    </row>
    <row r="51" spans="1:3" ht="12.75" customHeight="1" x14ac:dyDescent="0.2">
      <c r="A51" s="163" t="s">
        <v>3829</v>
      </c>
      <c r="B51" s="164" t="s">
        <v>3830</v>
      </c>
      <c r="C51" s="165" t="s">
        <v>1772</v>
      </c>
    </row>
  </sheetData>
  <pageMargins left="0.7" right="0.7" top="0.75" bottom="0.75" header="0.511811023622047" footer="0.511811023622047"/>
  <pageSetup orientation="landscape" horizontalDpi="300" verticalDpi="300"/>
  <drawing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2"/>
  <sheetViews>
    <sheetView zoomScaleNormal="100" workbookViewId="0">
      <selection activeCell="G16" sqref="G16"/>
    </sheetView>
  </sheetViews>
  <sheetFormatPr defaultColWidth="9.140625" defaultRowHeight="15" customHeight="1" x14ac:dyDescent="0.25"/>
  <cols>
    <col min="1" max="1" width="15" style="166" customWidth="1"/>
    <col min="2" max="2" width="12" style="166" customWidth="1"/>
    <col min="3" max="3" width="14.85546875" style="166" customWidth="1"/>
    <col min="4" max="16384" width="9.140625" style="166"/>
  </cols>
  <sheetData>
    <row r="1" spans="1:3" ht="15.75" customHeight="1" x14ac:dyDescent="0.25">
      <c r="A1" s="167" t="s">
        <v>3807</v>
      </c>
      <c r="B1" s="168" t="s">
        <v>786</v>
      </c>
      <c r="C1" s="169" t="s">
        <v>3808</v>
      </c>
    </row>
    <row r="2" spans="1:3" ht="15.75" customHeight="1" x14ac:dyDescent="0.25">
      <c r="A2" s="170" t="s">
        <v>104</v>
      </c>
      <c r="B2" s="171" t="s">
        <v>103</v>
      </c>
      <c r="C2" s="172" t="s">
        <v>1409</v>
      </c>
    </row>
    <row r="3" spans="1:3" ht="15" customHeight="1" x14ac:dyDescent="0.25">
      <c r="A3" s="173" t="s">
        <v>3878</v>
      </c>
      <c r="B3" s="174" t="s">
        <v>3879</v>
      </c>
      <c r="C3" s="172" t="s">
        <v>1409</v>
      </c>
    </row>
    <row r="4" spans="1:3" ht="15" customHeight="1" x14ac:dyDescent="0.25">
      <c r="A4" s="173" t="s">
        <v>3809</v>
      </c>
      <c r="B4" s="174" t="s">
        <v>349</v>
      </c>
      <c r="C4" s="175" t="s">
        <v>697</v>
      </c>
    </row>
    <row r="5" spans="1:3" ht="15" customHeight="1" x14ac:dyDescent="0.25">
      <c r="A5" s="176" t="s">
        <v>3812</v>
      </c>
      <c r="B5" s="177" t="s">
        <v>855</v>
      </c>
      <c r="C5" s="172" t="s">
        <v>831</v>
      </c>
    </row>
    <row r="6" spans="1:3" ht="15" customHeight="1" x14ac:dyDescent="0.25">
      <c r="A6" s="176" t="s">
        <v>3815</v>
      </c>
      <c r="B6" s="177" t="s">
        <v>1427</v>
      </c>
      <c r="C6" s="172" t="s">
        <v>697</v>
      </c>
    </row>
    <row r="7" spans="1:3" ht="15" customHeight="1" x14ac:dyDescent="0.25">
      <c r="A7" s="176" t="s">
        <v>3817</v>
      </c>
      <c r="B7" s="177" t="s">
        <v>1038</v>
      </c>
      <c r="C7" s="172" t="s">
        <v>1409</v>
      </c>
    </row>
    <row r="8" spans="1:3" ht="15" customHeight="1" x14ac:dyDescent="0.25">
      <c r="A8" s="176" t="s">
        <v>3820</v>
      </c>
      <c r="B8" s="177" t="s">
        <v>225</v>
      </c>
      <c r="C8" s="172" t="s">
        <v>831</v>
      </c>
    </row>
    <row r="9" spans="1:3" ht="15" customHeight="1" x14ac:dyDescent="0.25">
      <c r="A9" s="176" t="s">
        <v>3823</v>
      </c>
      <c r="B9" s="177" t="s">
        <v>879</v>
      </c>
      <c r="C9" s="172" t="s">
        <v>1772</v>
      </c>
    </row>
    <row r="10" spans="1:3" ht="15" customHeight="1" x14ac:dyDescent="0.25">
      <c r="A10" s="176" t="s">
        <v>3829</v>
      </c>
      <c r="B10" s="177" t="s">
        <v>2476</v>
      </c>
      <c r="C10" s="172" t="s">
        <v>1772</v>
      </c>
    </row>
    <row r="11" spans="1:3" ht="15" customHeight="1" x14ac:dyDescent="0.25">
      <c r="A11" s="176" t="s">
        <v>3826</v>
      </c>
      <c r="B11" s="177" t="s">
        <v>3830</v>
      </c>
      <c r="C11" s="172" t="s">
        <v>1772</v>
      </c>
    </row>
    <row r="12" spans="1:3" ht="15" customHeight="1" x14ac:dyDescent="0.25">
      <c r="A12" s="176" t="s">
        <v>3832</v>
      </c>
      <c r="B12" s="177" t="s">
        <v>734</v>
      </c>
      <c r="C12" s="172" t="s">
        <v>824</v>
      </c>
    </row>
    <row r="13" spans="1:3" ht="15" customHeight="1" x14ac:dyDescent="0.25">
      <c r="A13" s="176" t="s">
        <v>3833</v>
      </c>
      <c r="B13" s="177" t="s">
        <v>244</v>
      </c>
      <c r="C13" s="172" t="s">
        <v>824</v>
      </c>
    </row>
    <row r="14" spans="1:3" ht="15" customHeight="1" x14ac:dyDescent="0.25">
      <c r="A14" s="176" t="s">
        <v>194</v>
      </c>
      <c r="B14" s="177" t="s">
        <v>941</v>
      </c>
      <c r="C14" s="172" t="s">
        <v>194</v>
      </c>
    </row>
    <row r="15" spans="1:3" ht="15" customHeight="1" x14ac:dyDescent="0.25">
      <c r="A15" s="176" t="s">
        <v>3834</v>
      </c>
      <c r="B15" s="177" t="s">
        <v>3835</v>
      </c>
      <c r="C15" s="172" t="s">
        <v>831</v>
      </c>
    </row>
    <row r="16" spans="1:3" ht="15" customHeight="1" x14ac:dyDescent="0.25">
      <c r="A16" s="176" t="s">
        <v>3836</v>
      </c>
      <c r="B16" s="177" t="s">
        <v>249</v>
      </c>
      <c r="C16" s="172" t="s">
        <v>703</v>
      </c>
    </row>
    <row r="17" spans="1:3" ht="15" customHeight="1" x14ac:dyDescent="0.25">
      <c r="A17" s="176" t="s">
        <v>3837</v>
      </c>
      <c r="B17" s="177" t="s">
        <v>701</v>
      </c>
      <c r="C17" s="172" t="s">
        <v>703</v>
      </c>
    </row>
    <row r="18" spans="1:3" ht="15" customHeight="1" x14ac:dyDescent="0.25">
      <c r="A18" s="176" t="s">
        <v>3838</v>
      </c>
      <c r="B18" s="177" t="s">
        <v>1070</v>
      </c>
      <c r="C18" s="172" t="s">
        <v>703</v>
      </c>
    </row>
    <row r="19" spans="1:3" ht="15" customHeight="1" x14ac:dyDescent="0.25">
      <c r="A19" s="176" t="s">
        <v>3839</v>
      </c>
      <c r="B19" s="177" t="s">
        <v>678</v>
      </c>
      <c r="C19" s="172" t="s">
        <v>697</v>
      </c>
    </row>
    <row r="20" spans="1:3" ht="15" customHeight="1" x14ac:dyDescent="0.25">
      <c r="A20" s="176" t="s">
        <v>3840</v>
      </c>
      <c r="B20" s="177" t="s">
        <v>179</v>
      </c>
      <c r="C20" s="172" t="s">
        <v>703</v>
      </c>
    </row>
    <row r="21" spans="1:3" ht="15" customHeight="1" x14ac:dyDescent="0.25">
      <c r="A21" s="176" t="s">
        <v>3841</v>
      </c>
      <c r="B21" s="177" t="s">
        <v>170</v>
      </c>
      <c r="C21" s="172" t="s">
        <v>697</v>
      </c>
    </row>
    <row r="22" spans="1:3" ht="15" customHeight="1" x14ac:dyDescent="0.25">
      <c r="A22" s="176" t="s">
        <v>3842</v>
      </c>
      <c r="B22" s="177" t="s">
        <v>1129</v>
      </c>
      <c r="C22" s="172" t="s">
        <v>1772</v>
      </c>
    </row>
    <row r="23" spans="1:3" ht="15" customHeight="1" x14ac:dyDescent="0.25">
      <c r="A23" s="176" t="s">
        <v>3843</v>
      </c>
      <c r="B23" s="177" t="s">
        <v>2069</v>
      </c>
      <c r="C23" s="172" t="s">
        <v>1772</v>
      </c>
    </row>
    <row r="24" spans="1:3" ht="15" customHeight="1" x14ac:dyDescent="0.25">
      <c r="A24" s="176" t="s">
        <v>3844</v>
      </c>
      <c r="B24" s="177" t="s">
        <v>642</v>
      </c>
      <c r="C24" s="172" t="s">
        <v>1772</v>
      </c>
    </row>
    <row r="25" spans="1:3" ht="15" customHeight="1" x14ac:dyDescent="0.25">
      <c r="A25" s="176" t="s">
        <v>3845</v>
      </c>
      <c r="B25" s="177" t="s">
        <v>803</v>
      </c>
      <c r="C25" s="172" t="s">
        <v>703</v>
      </c>
    </row>
    <row r="26" spans="1:3" ht="15" customHeight="1" x14ac:dyDescent="0.25">
      <c r="A26" s="176" t="s">
        <v>3846</v>
      </c>
      <c r="B26" s="177" t="s">
        <v>809</v>
      </c>
      <c r="C26" s="172" t="s">
        <v>703</v>
      </c>
    </row>
    <row r="27" spans="1:3" ht="15" customHeight="1" x14ac:dyDescent="0.25">
      <c r="A27" s="176" t="s">
        <v>3847</v>
      </c>
      <c r="B27" s="177" t="s">
        <v>378</v>
      </c>
      <c r="C27" s="172" t="s">
        <v>697</v>
      </c>
    </row>
    <row r="28" spans="1:3" ht="15" customHeight="1" x14ac:dyDescent="0.25">
      <c r="A28" s="176" t="s">
        <v>3848</v>
      </c>
      <c r="B28" s="177" t="s">
        <v>420</v>
      </c>
      <c r="C28" s="172" t="s">
        <v>703</v>
      </c>
    </row>
    <row r="29" spans="1:3" ht="15" customHeight="1" x14ac:dyDescent="0.25">
      <c r="A29" s="176" t="s">
        <v>3849</v>
      </c>
      <c r="B29" s="177" t="s">
        <v>3255</v>
      </c>
      <c r="C29" s="172" t="s">
        <v>831</v>
      </c>
    </row>
    <row r="30" spans="1:3" ht="15" customHeight="1" x14ac:dyDescent="0.25">
      <c r="A30" s="176" t="s">
        <v>3850</v>
      </c>
      <c r="B30" s="177" t="s">
        <v>2024</v>
      </c>
      <c r="C30" s="172" t="s">
        <v>831</v>
      </c>
    </row>
    <row r="31" spans="1:3" ht="15" customHeight="1" x14ac:dyDescent="0.25">
      <c r="A31" s="176" t="s">
        <v>3851</v>
      </c>
      <c r="B31" s="177" t="s">
        <v>326</v>
      </c>
      <c r="C31" s="172" t="s">
        <v>831</v>
      </c>
    </row>
    <row r="32" spans="1:3" ht="15" customHeight="1" x14ac:dyDescent="0.25">
      <c r="A32" s="176" t="s">
        <v>3852</v>
      </c>
      <c r="B32" s="177" t="s">
        <v>1620</v>
      </c>
      <c r="C32" s="172" t="s">
        <v>1772</v>
      </c>
    </row>
    <row r="33" spans="1:3" ht="15" customHeight="1" x14ac:dyDescent="0.25">
      <c r="A33" s="176" t="s">
        <v>3853</v>
      </c>
      <c r="B33" s="177" t="s">
        <v>1278</v>
      </c>
      <c r="C33" s="172" t="s">
        <v>1772</v>
      </c>
    </row>
    <row r="34" spans="1:3" ht="15" customHeight="1" x14ac:dyDescent="0.25">
      <c r="A34" s="176" t="s">
        <v>3854</v>
      </c>
      <c r="B34" s="177" t="s">
        <v>656</v>
      </c>
      <c r="C34" s="172" t="s">
        <v>831</v>
      </c>
    </row>
    <row r="35" spans="1:3" ht="15" customHeight="1" x14ac:dyDescent="0.25">
      <c r="A35" s="176" t="s">
        <v>3855</v>
      </c>
      <c r="B35" s="177" t="s">
        <v>713</v>
      </c>
      <c r="C35" s="172" t="s">
        <v>1772</v>
      </c>
    </row>
    <row r="36" spans="1:3" ht="15" customHeight="1" x14ac:dyDescent="0.25">
      <c r="A36" s="176" t="s">
        <v>3856</v>
      </c>
      <c r="B36" s="177" t="s">
        <v>953</v>
      </c>
      <c r="C36" s="172" t="s">
        <v>824</v>
      </c>
    </row>
    <row r="37" spans="1:3" ht="15" customHeight="1" x14ac:dyDescent="0.25">
      <c r="A37" s="176" t="s">
        <v>3857</v>
      </c>
      <c r="B37" s="177" t="s">
        <v>150</v>
      </c>
      <c r="C37" s="172" t="s">
        <v>831</v>
      </c>
    </row>
    <row r="38" spans="1:3" ht="15" customHeight="1" x14ac:dyDescent="0.25">
      <c r="A38" s="176" t="s">
        <v>3858</v>
      </c>
      <c r="B38" s="177" t="s">
        <v>143</v>
      </c>
      <c r="C38" s="172" t="s">
        <v>1772</v>
      </c>
    </row>
    <row r="39" spans="1:3" ht="15" customHeight="1" x14ac:dyDescent="0.25">
      <c r="A39" s="176" t="s">
        <v>3859</v>
      </c>
      <c r="B39" s="177" t="s">
        <v>205</v>
      </c>
      <c r="C39" s="172" t="s">
        <v>697</v>
      </c>
    </row>
    <row r="40" spans="1:3" ht="15" customHeight="1" x14ac:dyDescent="0.25">
      <c r="A40" s="176" t="s">
        <v>3860</v>
      </c>
      <c r="B40" s="177" t="s">
        <v>1141</v>
      </c>
      <c r="C40" s="172" t="s">
        <v>1409</v>
      </c>
    </row>
    <row r="41" spans="1:3" ht="15" customHeight="1" x14ac:dyDescent="0.25">
      <c r="A41" s="176" t="s">
        <v>3861</v>
      </c>
      <c r="B41" s="177" t="s">
        <v>331</v>
      </c>
      <c r="C41" s="172" t="s">
        <v>1772</v>
      </c>
    </row>
    <row r="42" spans="1:3" ht="15" customHeight="1" x14ac:dyDescent="0.25">
      <c r="A42" s="176" t="s">
        <v>3862</v>
      </c>
      <c r="B42" s="177" t="s">
        <v>1402</v>
      </c>
      <c r="C42" s="172" t="s">
        <v>1772</v>
      </c>
    </row>
    <row r="43" spans="1:3" ht="15" customHeight="1" x14ac:dyDescent="0.25">
      <c r="A43" s="176" t="s">
        <v>3863</v>
      </c>
      <c r="B43" s="177" t="s">
        <v>893</v>
      </c>
      <c r="C43" s="172" t="s">
        <v>824</v>
      </c>
    </row>
    <row r="44" spans="1:3" ht="15" customHeight="1" x14ac:dyDescent="0.25">
      <c r="A44" s="176" t="s">
        <v>3864</v>
      </c>
      <c r="B44" s="177" t="s">
        <v>702</v>
      </c>
      <c r="C44" s="172" t="s">
        <v>831</v>
      </c>
    </row>
    <row r="45" spans="1:3" ht="15" customHeight="1" x14ac:dyDescent="0.25">
      <c r="A45" s="176" t="s">
        <v>3865</v>
      </c>
      <c r="B45" s="177" t="s">
        <v>241</v>
      </c>
      <c r="C45" s="172" t="s">
        <v>703</v>
      </c>
    </row>
    <row r="46" spans="1:3" ht="15" customHeight="1" x14ac:dyDescent="0.25">
      <c r="A46" s="176" t="s">
        <v>3866</v>
      </c>
      <c r="B46" s="177" t="s">
        <v>121</v>
      </c>
      <c r="C46" s="172" t="s">
        <v>697</v>
      </c>
    </row>
    <row r="47" spans="1:3" ht="15" customHeight="1" x14ac:dyDescent="0.25">
      <c r="A47" s="176" t="s">
        <v>3867</v>
      </c>
      <c r="B47" s="177" t="s">
        <v>116</v>
      </c>
      <c r="C47" s="172" t="s">
        <v>831</v>
      </c>
    </row>
    <row r="48" spans="1:3" ht="15" customHeight="1" x14ac:dyDescent="0.25">
      <c r="A48" s="176" t="s">
        <v>3868</v>
      </c>
      <c r="B48" s="177" t="s">
        <v>3869</v>
      </c>
      <c r="C48" s="172" t="s">
        <v>1772</v>
      </c>
    </row>
    <row r="49" spans="1:3" ht="15" customHeight="1" x14ac:dyDescent="0.25">
      <c r="A49" s="176" t="s">
        <v>3870</v>
      </c>
      <c r="B49" s="177" t="s">
        <v>209</v>
      </c>
      <c r="C49" s="172" t="s">
        <v>1772</v>
      </c>
    </row>
    <row r="50" spans="1:3" ht="15" customHeight="1" x14ac:dyDescent="0.25">
      <c r="A50" s="176" t="s">
        <v>3871</v>
      </c>
      <c r="B50" s="177" t="s">
        <v>361</v>
      </c>
      <c r="C50" s="172" t="s">
        <v>1409</v>
      </c>
    </row>
    <row r="51" spans="1:3" ht="15" customHeight="1" x14ac:dyDescent="0.25">
      <c r="A51" s="176" t="s">
        <v>3872</v>
      </c>
      <c r="B51" s="177" t="s">
        <v>424</v>
      </c>
      <c r="C51" s="172" t="s">
        <v>1772</v>
      </c>
    </row>
    <row r="52" spans="1:3" ht="15" customHeight="1" x14ac:dyDescent="0.25">
      <c r="A52" s="176" t="s">
        <v>3873</v>
      </c>
      <c r="B52" s="177" t="s">
        <v>1554</v>
      </c>
      <c r="C52" s="172" t="s">
        <v>703</v>
      </c>
    </row>
    <row r="53" spans="1:3" ht="15" customHeight="1" x14ac:dyDescent="0.25">
      <c r="A53" s="178" t="s">
        <v>3874</v>
      </c>
      <c r="B53" s="179" t="s">
        <v>443</v>
      </c>
      <c r="C53" s="180" t="s">
        <v>831</v>
      </c>
    </row>
    <row r="54" spans="1:3" ht="15" customHeight="1" x14ac:dyDescent="0.25">
      <c r="A54" s="181" t="s">
        <v>3810</v>
      </c>
      <c r="B54" s="182" t="s">
        <v>3811</v>
      </c>
      <c r="C54" s="183" t="s">
        <v>3685</v>
      </c>
    </row>
    <row r="55" spans="1:3" ht="15" customHeight="1" x14ac:dyDescent="0.25">
      <c r="A55" s="176" t="s">
        <v>3880</v>
      </c>
      <c r="B55" s="177" t="s">
        <v>3814</v>
      </c>
      <c r="C55" s="172" t="s">
        <v>3685</v>
      </c>
    </row>
    <row r="56" spans="1:3" ht="15" customHeight="1" x14ac:dyDescent="0.25">
      <c r="A56" s="176" t="s">
        <v>3816</v>
      </c>
      <c r="B56" s="177" t="s">
        <v>1755</v>
      </c>
      <c r="C56" s="172" t="s">
        <v>3685</v>
      </c>
    </row>
    <row r="57" spans="1:3" ht="15" customHeight="1" x14ac:dyDescent="0.25">
      <c r="A57" s="176" t="s">
        <v>3818</v>
      </c>
      <c r="B57" s="177" t="s">
        <v>3819</v>
      </c>
      <c r="C57" s="172" t="s">
        <v>3685</v>
      </c>
    </row>
    <row r="58" spans="1:3" ht="15" customHeight="1" x14ac:dyDescent="0.25">
      <c r="A58" s="176" t="s">
        <v>3821</v>
      </c>
      <c r="B58" s="177" t="s">
        <v>3822</v>
      </c>
      <c r="C58" s="172" t="s">
        <v>3685</v>
      </c>
    </row>
    <row r="59" spans="1:3" ht="15" customHeight="1" x14ac:dyDescent="0.25">
      <c r="A59" s="176" t="s">
        <v>3824</v>
      </c>
      <c r="B59" s="177" t="s">
        <v>3825</v>
      </c>
      <c r="C59" s="172" t="s">
        <v>3685</v>
      </c>
    </row>
    <row r="60" spans="1:3" ht="15" customHeight="1" x14ac:dyDescent="0.25">
      <c r="A60" s="176" t="s">
        <v>3827</v>
      </c>
      <c r="B60" s="177" t="s">
        <v>3828</v>
      </c>
      <c r="C60" s="172" t="s">
        <v>3685</v>
      </c>
    </row>
    <row r="61" spans="1:3" ht="15" customHeight="1" x14ac:dyDescent="0.25">
      <c r="A61" s="184" t="s">
        <v>3881</v>
      </c>
      <c r="B61" s="185" t="s">
        <v>3882</v>
      </c>
      <c r="C61" s="186" t="s">
        <v>3685</v>
      </c>
    </row>
    <row r="62" spans="1:3" ht="15" customHeight="1" x14ac:dyDescent="0.25">
      <c r="A62" s="187" t="s">
        <v>690</v>
      </c>
      <c r="B62" s="188" t="s">
        <v>3831</v>
      </c>
      <c r="C62" s="189" t="s">
        <v>690</v>
      </c>
    </row>
  </sheetData>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37868EFA9A2E41884FB772830DB0D4" ma:contentTypeVersion="15" ma:contentTypeDescription="Create a new document." ma:contentTypeScope="" ma:versionID="dfbe49e5f0b1db4eb19da46e7ef03d29">
  <xsd:schema xmlns:xsd="http://www.w3.org/2001/XMLSchema" xmlns:xs="http://www.w3.org/2001/XMLSchema" xmlns:p="http://schemas.microsoft.com/office/2006/metadata/properties" xmlns:ns3="8addb1ea-b423-43d5-8205-7c28e905a806" xmlns:ns4="372dfd3d-f048-45dc-99d5-0a344b974ef0" targetNamespace="http://schemas.microsoft.com/office/2006/metadata/properties" ma:root="true" ma:fieldsID="fb088dfb56e202ae5e9f8750d2659ebf" ns3:_="" ns4:_="">
    <xsd:import namespace="8addb1ea-b423-43d5-8205-7c28e905a806"/>
    <xsd:import namespace="372dfd3d-f048-45dc-99d5-0a344b974ef0"/>
    <xsd:element name="properties">
      <xsd:complexType>
        <xsd:sequence>
          <xsd:element name="documentManagement">
            <xsd:complexType>
              <xsd:all>
                <xsd:element ref="ns3:MediaServiceMetadata" minOccurs="0"/>
                <xsd:element ref="ns3:MediaServiceFastMetadata" minOccurs="0"/>
                <xsd:element ref="ns3:MediaLengthInSeconds"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ddb1ea-b423-43d5-8205-7c28e905a8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2dfd3d-f048-45dc-99d5-0a344b974ef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addb1ea-b423-43d5-8205-7c28e905a806" xsi:nil="true"/>
  </documentManagement>
</p:properties>
</file>

<file path=customXml/itemProps1.xml><?xml version="1.0" encoding="utf-8"?>
<ds:datastoreItem xmlns:ds="http://schemas.openxmlformats.org/officeDocument/2006/customXml" ds:itemID="{326011AF-34E9-4089-9602-F6334FBC44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ddb1ea-b423-43d5-8205-7c28e905a806"/>
    <ds:schemaRef ds:uri="372dfd3d-f048-45dc-99d5-0a344b974e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88575F-0349-4D7F-A2FC-16E76E0FCCC6}">
  <ds:schemaRefs>
    <ds:schemaRef ds:uri="http://schemas.microsoft.com/sharepoint/v3/contenttype/forms"/>
  </ds:schemaRefs>
</ds:datastoreItem>
</file>

<file path=customXml/itemProps3.xml><?xml version="1.0" encoding="utf-8"?>
<ds:datastoreItem xmlns:ds="http://schemas.openxmlformats.org/officeDocument/2006/customXml" ds:itemID="{26D9FF7D-7064-4464-BFFA-E416DBB504D4}">
  <ds:schemaRefs>
    <ds:schemaRef ds:uri="http://purl.org/dc/terms/"/>
    <ds:schemaRef ds:uri="372dfd3d-f048-45dc-99d5-0a344b974ef0"/>
    <ds:schemaRef ds:uri="8addb1ea-b423-43d5-8205-7c28e905a806"/>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http://purl.org/dc/dcmitype/"/>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35</vt:i4>
      </vt:variant>
    </vt:vector>
  </HeadingPairs>
  <TitlesOfParts>
    <vt:vector size="42" baseType="lpstr">
      <vt:lpstr>Contents</vt:lpstr>
      <vt:lpstr>Natural Gas Pipeline Projects</vt:lpstr>
      <vt:lpstr>Historical Projects (1996-2024)</vt:lpstr>
      <vt:lpstr>Definitions</vt:lpstr>
      <vt:lpstr>Regions</vt:lpstr>
      <vt:lpstr>Regions_OLD</vt:lpstr>
      <vt:lpstr>State </vt:lpstr>
      <vt:lpstr>'Natural Gas Pipeline Projects'!_Hlk216172081</vt:lpstr>
      <vt:lpstr>'Natural Gas Pipeline Projects'!AddedCapacity</vt:lpstr>
      <vt:lpstr>AddedCapacity</vt:lpstr>
      <vt:lpstr>'Natural Gas Pipeline Projects'!AddedCapacityColumn</vt:lpstr>
      <vt:lpstr>AddedCapacityColumn</vt:lpstr>
      <vt:lpstr>Historical_Projects</vt:lpstr>
      <vt:lpstr>'Historical Projects (1996-2024)'!Print_Area</vt:lpstr>
      <vt:lpstr>'Natural Gas Pipeline Projects'!Print_Area</vt:lpstr>
      <vt:lpstr>Regions!Print_Area</vt:lpstr>
      <vt:lpstr>Regions_OLD!Print_Area</vt:lpstr>
      <vt:lpstr>'Historical Projects (1996-2024)'!Print_Titles</vt:lpstr>
      <vt:lpstr>'Natural Gas Pipeline Projects'!Print_Titles</vt:lpstr>
      <vt:lpstr>'Natural Gas Pipeline Projects'!Project</vt:lpstr>
      <vt:lpstr>Project</vt:lpstr>
      <vt:lpstr>'Natural Gas Pipeline Projects'!ProvinceName</vt:lpstr>
      <vt:lpstr>Regions_OLD!ProvinceName</vt:lpstr>
      <vt:lpstr>ProvinceName</vt:lpstr>
      <vt:lpstr>'Natural Gas Pipeline Projects'!StateAbbrev</vt:lpstr>
      <vt:lpstr>Regions_OLD!StateAbbrev</vt:lpstr>
      <vt:lpstr>StateAbbrev</vt:lpstr>
      <vt:lpstr>'Natural Gas Pipeline Projects'!StateName</vt:lpstr>
      <vt:lpstr>Regions_OLD!StateName</vt:lpstr>
      <vt:lpstr>StateName</vt:lpstr>
      <vt:lpstr>'Natural Gas Pipeline Projects'!Status</vt:lpstr>
      <vt:lpstr>Status</vt:lpstr>
      <vt:lpstr>'Natural Gas Pipeline Projects'!StatusColumn</vt:lpstr>
      <vt:lpstr>StatusColumn</vt:lpstr>
      <vt:lpstr>'Natural Gas Pipeline Projects'!ThroughStates</vt:lpstr>
      <vt:lpstr>ThroughStates</vt:lpstr>
      <vt:lpstr>'Natural Gas Pipeline Projects'!ThroughStatesColumn</vt:lpstr>
      <vt:lpstr>ThroughStatesColumn</vt:lpstr>
      <vt:lpstr>'Natural Gas Pipeline Projects'!YearInService</vt:lpstr>
      <vt:lpstr>YearInService</vt:lpstr>
      <vt:lpstr>'Natural Gas Pipeline Projects'!YearInServiceColumn</vt:lpstr>
      <vt:lpstr>YearInServiceColumn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 natural gas pipeline projects</dc:title>
  <dc:subject/>
  <dc:creator>U.S. Energy Information Administration;EIA</dc:creator>
  <cp:keywords/>
  <dc:description/>
  <cp:lastModifiedBy>Sellers, Molly</cp:lastModifiedBy>
  <cp:revision>0</cp:revision>
  <dcterms:created xsi:type="dcterms:W3CDTF">2012-02-01T16:07:37Z</dcterms:created>
  <dcterms:modified xsi:type="dcterms:W3CDTF">2026-08-04T12:37:12Z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{83C6730F-6B07-4A94-A344-F0ECF3FB08A5}</vt:lpwstr>
  </property>
  <property fmtid="{D5CDD505-2E9C-101B-9397-08002B2CF9AE}" pid="3" name="ContentTypeId">
    <vt:lpwstr>0x010100E037868EFA9A2E41884FB772830DB0D4</vt:lpwstr>
  </property>
</Properties>
</file>