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fs-f1\l6489\PRJ\Sep25\"/>
    </mc:Choice>
  </mc:AlternateContent>
  <xr:revisionPtr revIDLastSave="0" documentId="8_{D449E9F4-6558-4532-A929-D656E3EABA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rt" sheetId="5" r:id="rId1"/>
    <sheet name="Data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J4" i="2"/>
  <c r="G4" i="2" l="1"/>
  <c r="K4" i="2"/>
  <c r="I4" i="2"/>
  <c r="F4" i="2" l="1"/>
  <c r="J17" i="2" l="1"/>
  <c r="E17" i="2" l="1"/>
  <c r="K17" i="2"/>
  <c r="I17" i="2"/>
  <c r="F17" i="2"/>
  <c r="G17" i="2"/>
  <c r="E24" i="2"/>
  <c r="K24" i="2"/>
  <c r="J24" i="2"/>
  <c r="F24" i="2"/>
  <c r="G24" i="2"/>
  <c r="I24" i="2"/>
  <c r="I22" i="2"/>
  <c r="K22" i="2"/>
  <c r="E22" i="2"/>
  <c r="F22" i="2"/>
  <c r="J22" i="2"/>
  <c r="G22" i="2"/>
  <c r="E26" i="2"/>
  <c r="I26" i="2"/>
  <c r="J26" i="2"/>
  <c r="K26" i="2"/>
  <c r="F26" i="2"/>
  <c r="G26" i="2"/>
  <c r="K23" i="2"/>
  <c r="F23" i="2"/>
  <c r="J23" i="2"/>
  <c r="I23" i="2"/>
  <c r="E23" i="2"/>
  <c r="G23" i="2"/>
  <c r="G18" i="2"/>
  <c r="J18" i="2"/>
  <c r="K18" i="2"/>
  <c r="F18" i="2"/>
  <c r="E18" i="2"/>
  <c r="I18" i="2"/>
  <c r="J28" i="2"/>
  <c r="K28" i="2"/>
  <c r="E28" i="2"/>
  <c r="I28" i="2"/>
  <c r="F28" i="2"/>
  <c r="G28" i="2"/>
  <c r="I20" i="2"/>
  <c r="G20" i="2"/>
  <c r="F20" i="2"/>
  <c r="J20" i="2"/>
  <c r="K20" i="2"/>
  <c r="E20" i="2"/>
  <c r="G21" i="2"/>
  <c r="E21" i="2"/>
  <c r="K21" i="2"/>
  <c r="J21" i="2"/>
  <c r="I21" i="2"/>
  <c r="F21" i="2"/>
  <c r="E27" i="2"/>
  <c r="F27" i="2"/>
  <c r="J27" i="2"/>
  <c r="I27" i="2"/>
  <c r="K27" i="2"/>
  <c r="G27" i="2"/>
  <c r="J25" i="2"/>
  <c r="E25" i="2"/>
  <c r="I25" i="2"/>
  <c r="G25" i="2"/>
  <c r="K25" i="2"/>
  <c r="F25" i="2"/>
  <c r="J19" i="2"/>
  <c r="F19" i="2"/>
  <c r="E19" i="2"/>
  <c r="K19" i="2"/>
  <c r="G19" i="2"/>
  <c r="I19" i="2"/>
  <c r="J9" i="2" l="1"/>
  <c r="I9" i="2"/>
  <c r="G9" i="2"/>
  <c r="E9" i="2"/>
  <c r="K9" i="2"/>
  <c r="F9" i="2"/>
  <c r="J16" i="2"/>
  <c r="E16" i="2"/>
  <c r="G16" i="2"/>
  <c r="K16" i="2"/>
  <c r="I16" i="2"/>
  <c r="F16" i="2"/>
  <c r="J8" i="2"/>
  <c r="G8" i="2"/>
  <c r="K8" i="2"/>
  <c r="I8" i="2"/>
  <c r="E8" i="2"/>
  <c r="F8" i="2"/>
  <c r="G15" i="2"/>
  <c r="K15" i="2"/>
  <c r="F15" i="2"/>
  <c r="I15" i="2"/>
  <c r="E15" i="2"/>
  <c r="J15" i="2"/>
  <c r="J10" i="2"/>
  <c r="G10" i="2"/>
  <c r="K10" i="2"/>
  <c r="E10" i="2"/>
  <c r="I10" i="2"/>
  <c r="F10" i="2"/>
  <c r="J7" i="2"/>
  <c r="I7" i="2"/>
  <c r="G7" i="2"/>
  <c r="K7" i="2"/>
  <c r="E7" i="2"/>
  <c r="F7" i="2"/>
  <c r="I14" i="2"/>
  <c r="E14" i="2"/>
  <c r="J14" i="2"/>
  <c r="G14" i="2"/>
  <c r="K14" i="2"/>
  <c r="F14" i="2"/>
  <c r="J6" i="2"/>
  <c r="K6" i="2"/>
  <c r="E6" i="2"/>
  <c r="G6" i="2"/>
  <c r="I6" i="2"/>
  <c r="F6" i="2"/>
  <c r="J13" i="2"/>
  <c r="G13" i="2"/>
  <c r="E13" i="2"/>
  <c r="I13" i="2"/>
  <c r="K13" i="2"/>
  <c r="F13" i="2"/>
  <c r="I5" i="2"/>
  <c r="J5" i="2"/>
  <c r="E5" i="2"/>
  <c r="K5" i="2"/>
  <c r="F5" i="2"/>
  <c r="G5" i="2"/>
  <c r="A32" i="2"/>
  <c r="J12" i="2"/>
  <c r="E12" i="2"/>
  <c r="K12" i="2"/>
  <c r="G12" i="2"/>
  <c r="I12" i="2"/>
  <c r="F12" i="2"/>
  <c r="J11" i="2"/>
  <c r="K11" i="2"/>
  <c r="I11" i="2"/>
  <c r="G11" i="2"/>
  <c r="E11" i="2"/>
  <c r="F11" i="2"/>
</calcChain>
</file>

<file path=xl/sharedStrings.xml><?xml version="1.0" encoding="utf-8"?>
<sst xmlns="http://schemas.openxmlformats.org/spreadsheetml/2006/main" count="17" uniqueCount="16">
  <si>
    <t>Contract</t>
  </si>
  <si>
    <t>Expiration</t>
  </si>
  <si>
    <t>Month</t>
  </si>
  <si>
    <t>Days to</t>
  </si>
  <si>
    <t>Implied</t>
  </si>
  <si>
    <t>NYMEX Implied Probability of</t>
  </si>
  <si>
    <t>Price</t>
  </si>
  <si>
    <t>Volatility</t>
  </si>
  <si>
    <t>Values not calculated for months with little trading in "close-to-the-money" options contracts.</t>
  </si>
  <si>
    <t>#N/A:</t>
  </si>
  <si>
    <t>Enter up to three values which future
Henry Hub natural gas price could exceed</t>
  </si>
  <si>
    <t>Enter up to three values which future
Henry Hub natural gas price could fall below</t>
  </si>
  <si>
    <t>HH Futures</t>
  </si>
  <si>
    <t>Average NYMEX Data for Aug 28 - Sep 4</t>
  </si>
  <si>
    <t>Source:  EIA Short-Term Energy Outlook, September 2025, and CME Group (http://www.cmegroup.com)</t>
  </si>
  <si>
    <t>Notes: Probability values calculated using NYMEX market data for the five trading days ending September 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</si>
</sst>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165" fontId="5" fillId="2" borderId="0" xfId="0" applyNumberFormat="1" applyFont="1" applyFill="1"/>
    <xf numFmtId="165" fontId="3" fillId="0" borderId="0" xfId="0" applyNumberFormat="1" applyFont="1"/>
    <xf numFmtId="0" fontId="4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10" fontId="7" fillId="0" borderId="0" xfId="1" applyNumberFormat="1" applyFont="1" applyBorder="1"/>
    <xf numFmtId="10" fontId="7" fillId="0" borderId="1" xfId="1" applyNumberFormat="1" applyFont="1" applyBorder="1"/>
    <xf numFmtId="164" fontId="2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10" fontId="7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0" fontId="0" fillId="0" borderId="0" xfId="0" quotePrefix="1" applyAlignment="1">
      <alignment horizontal="right"/>
    </xf>
    <xf numFmtId="10" fontId="6" fillId="0" borderId="0" xfId="1" applyNumberFormat="1" applyFont="1" applyBorder="1" applyAlignment="1">
      <alignment horizontal="right"/>
    </xf>
    <xf numFmtId="0" fontId="7" fillId="0" borderId="0" xfId="1" applyNumberFormat="1" applyFont="1" applyBorder="1" applyAlignment="1">
      <alignment horizontal="right"/>
    </xf>
    <xf numFmtId="0" fontId="7" fillId="0" borderId="2" xfId="1" applyNumberFormat="1" applyFont="1" applyBorder="1" applyAlignment="1">
      <alignment horizontal="right"/>
    </xf>
    <xf numFmtId="0" fontId="7" fillId="0" borderId="1" xfId="1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164" fontId="2" fillId="0" borderId="2" xfId="0" applyNumberFormat="1" applyFont="1" applyBorder="1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2000000}"/>
    <cellStyle name="Percent" xfId="1" builtinId="5"/>
  </cellStyles>
  <dxfs count="11"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098779134295227E-2"/>
          <c:y val="1.6313213703099506E-2"/>
          <c:w val="0.97225305216426194"/>
          <c:h val="0.96737357259381074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677216"/>
        <c:axId val="-53674496"/>
      </c:barChart>
      <c:catAx>
        <c:axId val="-536772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4496"/>
        <c:crosses val="autoZero"/>
        <c:auto val="1"/>
        <c:lblAlgn val="ctr"/>
        <c:lblOffset val="100"/>
        <c:tickMarkSkip val="1"/>
        <c:noMultiLvlLbl val="0"/>
      </c:catAx>
      <c:valAx>
        <c:axId val="-5367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9556048834627486"/>
          <c:y val="0.49918433931485434"/>
          <c:w val="0"/>
          <c:h val="1.631321370309912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</a:t>
            </a:r>
            <a:r>
              <a:rPr lang="en-US"/>
              <a:t>robability of Henry Hub spot price exceeding certain levels</a:t>
            </a:r>
          </a:p>
        </c:rich>
      </c:tx>
      <c:layout>
        <c:manualLayout>
          <c:xMode val="edge"/>
          <c:yMode val="edge"/>
          <c:x val="0.15473301675235437"/>
          <c:y val="3.6184370680549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16810537230924E-2"/>
          <c:y val="0.24013196464452585"/>
          <c:w val="0.86606036785570739"/>
          <c:h val="0.47368497135359172"/>
        </c:manualLayout>
      </c:layout>
      <c:lineChart>
        <c:grouping val="standard"/>
        <c:varyColors val="0"/>
        <c:ser>
          <c:idx val="0"/>
          <c:order val="0"/>
          <c:tx>
            <c:strRef>
              <c:f>Data!$E$4</c:f>
              <c:strCache>
                <c:ptCount val="1"/>
                <c:pt idx="0">
                  <c:v>Price &gt; $5.50</c:v>
                </c:pt>
              </c:strCache>
            </c:strRef>
          </c:tx>
          <c:spPr>
            <a:ln w="12700">
              <a:solidFill>
                <a:schemeClr val="accent3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Data!$E$5:$E$28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2.4206367888231159E-6</c:v>
                </c:pt>
                <c:pt idx="10">
                  <c:v>5.2502461115483661E-3</c:v>
                </c:pt>
                <c:pt idx="11">
                  <c:v>6.7336217081625405E-2</c:v>
                </c:pt>
                <c:pt idx="12">
                  <c:v>0.16586986569819118</c:v>
                </c:pt>
                <c:pt idx="13">
                  <c:v>0.15413961409242821</c:v>
                </c:pt>
                <c:pt idx="14">
                  <c:v>0.10176572350717676</c:v>
                </c:pt>
                <c:pt idx="15">
                  <c:v>7.0691449019551739E-2</c:v>
                </c:pt>
                <c:pt idx="16">
                  <c:v>7.4600890292453703E-2</c:v>
                </c:pt>
                <c:pt idx="17">
                  <c:v>9.8321851499870883E-2</c:v>
                </c:pt>
                <c:pt idx="18">
                  <c:v>0.12690711398665083</c:v>
                </c:pt>
                <c:pt idx="19">
                  <c:v>0.13990731166019818</c:v>
                </c:pt>
                <c:pt idx="20">
                  <c:v>0.13912057449774248</c:v>
                </c:pt>
                <c:pt idx="21">
                  <c:v>0.14965253267713571</c:v>
                </c:pt>
                <c:pt idx="22">
                  <c:v>0.1815902337744956</c:v>
                </c:pt>
                <c:pt idx="23">
                  <c:v>0.24793112326853545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412C-A57A-99EA3CC8FE35}"/>
            </c:ext>
          </c:extLst>
        </c:ser>
        <c:ser>
          <c:idx val="1"/>
          <c:order val="1"/>
          <c:tx>
            <c:strRef>
              <c:f>Data!$F$4</c:f>
              <c:strCache>
                <c:ptCount val="1"/>
                <c:pt idx="0">
                  <c:v>Price &gt; $5.00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Data!$F$5:$F$28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5.8574282207430681E-5</c:v>
                </c:pt>
                <c:pt idx="10">
                  <c:v>1.847291702216769E-2</c:v>
                </c:pt>
                <c:pt idx="11">
                  <c:v>0.13331612017195241</c:v>
                </c:pt>
                <c:pt idx="12">
                  <c:v>0.2506385271571181</c:v>
                </c:pt>
                <c:pt idx="13">
                  <c:v>0.22120588193147425</c:v>
                </c:pt>
                <c:pt idx="14">
                  <c:v>0.1525388680185252</c:v>
                </c:pt>
                <c:pt idx="15">
                  <c:v>0.11511531144907688</c:v>
                </c:pt>
                <c:pt idx="16">
                  <c:v>0.12071868639978552</c:v>
                </c:pt>
                <c:pt idx="17">
                  <c:v>0.15305502365776638</c:v>
                </c:pt>
                <c:pt idx="18">
                  <c:v>0.19058953476051541</c:v>
                </c:pt>
                <c:pt idx="19">
                  <c:v>0.20483025696411924</c:v>
                </c:pt>
                <c:pt idx="20">
                  <c:v>0.20119620263423896</c:v>
                </c:pt>
                <c:pt idx="21">
                  <c:v>0.21225423115062889</c:v>
                </c:pt>
                <c:pt idx="22">
                  <c:v>0.25169744401119692</c:v>
                </c:pt>
                <c:pt idx="23">
                  <c:v>0.32851390191775831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2-412C-A57A-99EA3CC8FE35}"/>
            </c:ext>
          </c:extLst>
        </c:ser>
        <c:ser>
          <c:idx val="2"/>
          <c:order val="2"/>
          <c:tx>
            <c:strRef>
              <c:f>Data!$G$4</c:f>
              <c:strCache>
                <c:ptCount val="1"/>
                <c:pt idx="0">
                  <c:v>Price &gt; $4.50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Data!$G$5:$G$28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1.1192749299089731E-3</c:v>
                </c:pt>
                <c:pt idx="10">
                  <c:v>5.890886573539339E-2</c:v>
                </c:pt>
                <c:pt idx="11">
                  <c:v>0.24661851190919465</c:v>
                </c:pt>
                <c:pt idx="12">
                  <c:v>0.36583306064966425</c:v>
                </c:pt>
                <c:pt idx="13">
                  <c:v>0.31172127541317901</c:v>
                </c:pt>
                <c:pt idx="14">
                  <c:v>0.2255084580292768</c:v>
                </c:pt>
                <c:pt idx="15">
                  <c:v>0.18397933172680217</c:v>
                </c:pt>
                <c:pt idx="16">
                  <c:v>0.19163835420405836</c:v>
                </c:pt>
                <c:pt idx="17">
                  <c:v>0.23348143884748637</c:v>
                </c:pt>
                <c:pt idx="18">
                  <c:v>0.28017187561062018</c:v>
                </c:pt>
                <c:pt idx="19">
                  <c:v>0.29417595703981231</c:v>
                </c:pt>
                <c:pt idx="20">
                  <c:v>0.28624243413788519</c:v>
                </c:pt>
                <c:pt idx="21">
                  <c:v>0.29663989252243178</c:v>
                </c:pt>
                <c:pt idx="22">
                  <c:v>0.34322807745394368</c:v>
                </c:pt>
                <c:pt idx="23">
                  <c:v>0.42777741466060404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2-412C-A57A-99EA3CC8F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3676672"/>
        <c:axId val="-53675040"/>
      </c:lineChart>
      <c:dateAx>
        <c:axId val="-5367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Contract month</a:t>
                </a:r>
              </a:p>
            </c:rich>
          </c:tx>
          <c:layout>
            <c:manualLayout>
              <c:xMode val="edge"/>
              <c:yMode val="edge"/>
              <c:x val="0.42912905543417357"/>
              <c:y val="0.80373694302287568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5040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-53675040"/>
        <c:scaling>
          <c:orientation val="minMax"/>
          <c:max val="0.55000000000000004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6672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236684653690234"/>
          <c:y val="0.13157929271998892"/>
          <c:w val="0.56306933024789363"/>
          <c:h val="7.23684210526331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P</a:t>
            </a:r>
            <a:r>
              <a:rPr lang="en-US" sz="1400"/>
              <a:t>robability of Henry Hub spot price falling below certain levels</a:t>
            </a:r>
          </a:p>
        </c:rich>
      </c:tx>
      <c:layout>
        <c:manualLayout>
          <c:xMode val="edge"/>
          <c:yMode val="edge"/>
          <c:x val="0.14460943790052971"/>
          <c:y val="3.5598788022199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41124895839484E-2"/>
          <c:y val="0.19630484124749936"/>
          <c:w val="0.86100494314690001"/>
          <c:h val="0.50596265335014223"/>
        </c:manualLayout>
      </c:layout>
      <c:lineChart>
        <c:grouping val="standard"/>
        <c:varyColors val="0"/>
        <c:ser>
          <c:idx val="2"/>
          <c:order val="0"/>
          <c:tx>
            <c:strRef>
              <c:f>Data!$K$4</c:f>
              <c:strCache>
                <c:ptCount val="1"/>
                <c:pt idx="0">
                  <c:v>Price &lt; $2.50</c:v>
                </c:pt>
              </c:strCache>
            </c:strRef>
          </c:tx>
          <c:spPr>
            <a:ln w="12700">
              <a:solidFill>
                <a:schemeClr val="accent3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Data!$K$5:$K$28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8.3667454135432084E-2</c:v>
                </c:pt>
                <c:pt idx="10">
                  <c:v>8.8481471268202494E-2</c:v>
                </c:pt>
                <c:pt idx="11">
                  <c:v>4.5549189240590704E-2</c:v>
                </c:pt>
                <c:pt idx="12">
                  <c:v>6.7364763579650155E-2</c:v>
                </c:pt>
                <c:pt idx="13">
                  <c:v>0.1456693598350689</c:v>
                </c:pt>
                <c:pt idx="14">
                  <c:v>0.22271034739809825</c:v>
                </c:pt>
                <c:pt idx="15">
                  <c:v>0.22055055830290193</c:v>
                </c:pt>
                <c:pt idx="16">
                  <c:v>0.21210754937444598</c:v>
                </c:pt>
                <c:pt idx="17">
                  <c:v>0.17778548002317773</c:v>
                </c:pt>
                <c:pt idx="18">
                  <c:v>0.14583518256669925</c:v>
                </c:pt>
                <c:pt idx="19">
                  <c:v>0.14938873570883704</c:v>
                </c:pt>
                <c:pt idx="20">
                  <c:v>0.16893060291730766</c:v>
                </c:pt>
                <c:pt idx="21">
                  <c:v>0.17317292093323478</c:v>
                </c:pt>
                <c:pt idx="22">
                  <c:v>0.14064118596558906</c:v>
                </c:pt>
                <c:pt idx="23">
                  <c:v>0.10035536052309213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F-426F-9113-B1DBF3EFEB33}"/>
            </c:ext>
          </c:extLst>
        </c:ser>
        <c:ser>
          <c:idx val="1"/>
          <c:order val="1"/>
          <c:tx>
            <c:strRef>
              <c:f>Data!$J$4</c:f>
              <c:strCache>
                <c:ptCount val="1"/>
                <c:pt idx="0">
                  <c:v>Price &lt; $2.75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Data!$J$5:$J$28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0.2542148727331337</c:v>
                </c:pt>
                <c:pt idx="10">
                  <c:v>0.19007207236494872</c:v>
                </c:pt>
                <c:pt idx="11">
                  <c:v>9.6022099816410855E-2</c:v>
                </c:pt>
                <c:pt idx="12">
                  <c:v>0.11554124608132232</c:v>
                </c:pt>
                <c:pt idx="13">
                  <c:v>0.21056078517276933</c:v>
                </c:pt>
                <c:pt idx="14">
                  <c:v>0.30253541292494712</c:v>
                </c:pt>
                <c:pt idx="15">
                  <c:v>0.30873492375714318</c:v>
                </c:pt>
                <c:pt idx="16">
                  <c:v>0.29868898756421125</c:v>
                </c:pt>
                <c:pt idx="17">
                  <c:v>0.25588539514677411</c:v>
                </c:pt>
                <c:pt idx="18">
                  <c:v>0.21503951927707843</c:v>
                </c:pt>
                <c:pt idx="19">
                  <c:v>0.21686818477468484</c:v>
                </c:pt>
                <c:pt idx="20">
                  <c:v>0.23839434549139049</c:v>
                </c:pt>
                <c:pt idx="21">
                  <c:v>0.24121486882237875</c:v>
                </c:pt>
                <c:pt idx="22">
                  <c:v>0.20121779348818669</c:v>
                </c:pt>
                <c:pt idx="23">
                  <c:v>0.14858181762749234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F-426F-9113-B1DBF3EFEB33}"/>
            </c:ext>
          </c:extLst>
        </c:ser>
        <c:ser>
          <c:idx val="0"/>
          <c:order val="2"/>
          <c:tx>
            <c:strRef>
              <c:f>Data!$I$4</c:f>
              <c:strCache>
                <c:ptCount val="1"/>
                <c:pt idx="0">
                  <c:v>Price &lt; $3.00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Data!$I$5:$I$28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0.49824377263639641</c:v>
                </c:pt>
                <c:pt idx="10">
                  <c:v>0.32771179879676993</c:v>
                </c:pt>
                <c:pt idx="11">
                  <c:v>0.17029288930911768</c:v>
                </c:pt>
                <c:pt idx="12">
                  <c:v>0.17737889557255371</c:v>
                </c:pt>
                <c:pt idx="13">
                  <c:v>0.28244466599903784</c:v>
                </c:pt>
                <c:pt idx="14">
                  <c:v>0.38491851535051447</c:v>
                </c:pt>
                <c:pt idx="15">
                  <c:v>0.40046989615624295</c:v>
                </c:pt>
                <c:pt idx="16">
                  <c:v>0.38942718429888923</c:v>
                </c:pt>
                <c:pt idx="17">
                  <c:v>0.3403008675292406</c:v>
                </c:pt>
                <c:pt idx="18">
                  <c:v>0.29227252722069474</c:v>
                </c:pt>
                <c:pt idx="19">
                  <c:v>0.29154359163809285</c:v>
                </c:pt>
                <c:pt idx="20">
                  <c:v>0.31346437408414096</c:v>
                </c:pt>
                <c:pt idx="21">
                  <c:v>0.31421582147665827</c:v>
                </c:pt>
                <c:pt idx="22">
                  <c:v>0.26827877897644792</c:v>
                </c:pt>
                <c:pt idx="23">
                  <c:v>0.20435200741326498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F-426F-9113-B1DBF3EF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3677760"/>
        <c:axId val="-53671232"/>
      </c:lineChart>
      <c:dateAx>
        <c:axId val="-5367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Contract month</a:t>
                </a:r>
              </a:p>
            </c:rich>
          </c:tx>
          <c:layout>
            <c:manualLayout>
              <c:xMode val="edge"/>
              <c:yMode val="edge"/>
              <c:x val="0.42599807433873432"/>
              <c:y val="0.8025749088500762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1232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-53671232"/>
        <c:scaling>
          <c:orientation val="minMax"/>
          <c:max val="0.59000000000000008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677760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978145726643063"/>
          <c:y val="0.14239516176982744"/>
          <c:w val="0.58172526634684862"/>
          <c:h val="7.11977507665910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</cdr:x>
      <cdr:y>0</cdr:y>
    </cdr:from>
    <cdr:to>
      <cdr:x>0.92425</cdr:x>
      <cdr:y>0.496</cdr:y>
    </cdr:to>
    <cdr:graphicFrame macro="">
      <cdr:nvGraphicFramePr>
        <cdr:cNvPr id="3166" name="Chart 94">
          <a:extLst xmlns:a="http://schemas.openxmlformats.org/drawingml/2006/main">
            <a:ext uri="{FF2B5EF4-FFF2-40B4-BE49-F238E27FC236}">
              <a16:creationId xmlns:a16="http://schemas.microsoft.com/office/drawing/2014/main" id="{FCEEA840-6B5F-8893-1A42-8DD374917F80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0.071</cdr:x>
      <cdr:y>0.45975</cdr:y>
    </cdr:from>
    <cdr:to>
      <cdr:x>0.934</cdr:x>
      <cdr:y>0.9635</cdr:y>
    </cdr:to>
    <cdr:graphicFrame macro="">
      <cdr:nvGraphicFramePr>
        <cdr:cNvPr id="3167" name="Chart 95">
          <a:extLst xmlns:a="http://schemas.openxmlformats.org/drawingml/2006/main">
            <a:ext uri="{FF2B5EF4-FFF2-40B4-BE49-F238E27FC236}">
              <a16:creationId xmlns:a16="http://schemas.microsoft.com/office/drawing/2014/main" id="{E95D6692-323E-2B2E-824C-234475C08E1F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0.07125</cdr:x>
      <cdr:y>0.91028</cdr:y>
    </cdr:from>
    <cdr:to>
      <cdr:x>0.71143</cdr:x>
      <cdr:y>0.95269</cdr:y>
    </cdr:to>
    <cdr:sp macro="" textlink="Data!$A$30">
      <cdr:nvSpPr>
        <cdr:cNvPr id="3076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1469" y="5314950"/>
          <a:ext cx="5494056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fld id="{729D10D7-5FEB-490A-929E-5C088D31D8BD}" type="TxLink">
            <a:rPr lang="en-US" sz="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Notes: Probability values calculated using NYMEX market data for the five trading days ending September 4, 2025.</a:t>
          </a:fld>
          <a:endParaRPr lang="en-US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0.07125</cdr:x>
      <cdr:y>0.96411</cdr:y>
    </cdr:from>
    <cdr:to>
      <cdr:x>0.71809</cdr:x>
      <cdr:y>0.99511</cdr:y>
    </cdr:to>
    <cdr:sp macro="" textlink="Data!$A$29">
      <cdr:nvSpPr>
        <cdr:cNvPr id="3081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1469" y="5629275"/>
          <a:ext cx="5551206" cy="180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fld id="{EF6848AC-44CD-4414-9EF1-992460829822}" type="TxLink">
            <a:rPr lang="en-US" sz="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Source:  EIA Short-Term Energy Outlook, September 2025, and CME Group (http://www.cmegroup.com)</a:t>
          </a:fld>
          <a:endParaRPr lang="en-US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0.11025</cdr:x>
      <cdr:y>0.93584</cdr:y>
    </cdr:from>
    <cdr:to>
      <cdr:x>0.64975</cdr:x>
      <cdr:y>0.96684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6168" y="5464226"/>
          <a:ext cx="4630003" cy="181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Values not calculated for months with little trading in "close-to-the-money" options contracts.</a:t>
          </a:r>
        </a:p>
      </cdr:txBody>
    </cdr:sp>
  </cdr:relSizeAnchor>
  <cdr:relSizeAnchor xmlns:cdr="http://schemas.openxmlformats.org/drawingml/2006/chartDrawing">
    <cdr:from>
      <cdr:x>0.91033</cdr:x>
      <cdr:y>0.89211</cdr:y>
    </cdr:from>
    <cdr:to>
      <cdr:x>0.99554</cdr:x>
      <cdr:y>0.99126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610A1F4-81AB-BFDB-9A2D-C2D03F4E6D3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03817" y="5200387"/>
          <a:ext cx="730417" cy="57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K32"/>
  <sheetViews>
    <sheetView workbookViewId="0"/>
  </sheetViews>
  <sheetFormatPr defaultRowHeight="13.2" x14ac:dyDescent="0.25"/>
  <cols>
    <col min="1" max="4" width="12" customWidth="1"/>
    <col min="5" max="7" width="15.33203125" customWidth="1"/>
    <col min="8" max="8" width="3.5546875" customWidth="1"/>
    <col min="9" max="11" width="15.33203125" customWidth="1"/>
  </cols>
  <sheetData>
    <row r="1" spans="1:11" ht="25.5" customHeight="1" x14ac:dyDescent="0.25">
      <c r="E1" s="23" t="s">
        <v>10</v>
      </c>
      <c r="F1" s="23"/>
      <c r="G1" s="23"/>
      <c r="I1" s="23" t="s">
        <v>11</v>
      </c>
      <c r="J1" s="23"/>
      <c r="K1" s="23"/>
    </row>
    <row r="2" spans="1:11" x14ac:dyDescent="0.25">
      <c r="A2" s="24" t="s">
        <v>13</v>
      </c>
      <c r="B2" s="24"/>
      <c r="C2" s="24"/>
      <c r="D2" s="24"/>
      <c r="E2" s="1">
        <v>5.5</v>
      </c>
      <c r="F2" s="1">
        <v>5</v>
      </c>
      <c r="G2" s="1">
        <v>4.5</v>
      </c>
      <c r="H2" s="2"/>
      <c r="I2" s="1">
        <v>3</v>
      </c>
      <c r="J2" s="1">
        <v>2.75</v>
      </c>
      <c r="K2" s="1">
        <v>2.5</v>
      </c>
    </row>
    <row r="3" spans="1:11" x14ac:dyDescent="0.25">
      <c r="A3" s="3" t="s">
        <v>0</v>
      </c>
      <c r="B3" s="3" t="s">
        <v>12</v>
      </c>
      <c r="C3" s="3" t="s">
        <v>4</v>
      </c>
      <c r="D3" s="3" t="s">
        <v>3</v>
      </c>
      <c r="E3" s="25" t="s">
        <v>5</v>
      </c>
      <c r="F3" s="25"/>
      <c r="G3" s="25"/>
      <c r="H3" s="4"/>
      <c r="I3" s="25" t="s">
        <v>5</v>
      </c>
      <c r="J3" s="25"/>
      <c r="K3" s="25"/>
    </row>
    <row r="4" spans="1:11" x14ac:dyDescent="0.25">
      <c r="A4" s="5" t="s">
        <v>2</v>
      </c>
      <c r="B4" s="5" t="s">
        <v>6</v>
      </c>
      <c r="C4" s="5" t="s">
        <v>7</v>
      </c>
      <c r="D4" s="5" t="s">
        <v>1</v>
      </c>
      <c r="E4" s="5" t="str">
        <f>"Price &gt; "&amp;TEXT(E2,"$0.00")&amp;""</f>
        <v>Price &gt; $5.50</v>
      </c>
      <c r="F4" s="5" t="str">
        <f>"Price &gt; "&amp;TEXT(F2,"$0.00")&amp;""</f>
        <v>Price &gt; $5.00</v>
      </c>
      <c r="G4" s="5" t="str">
        <f>"Price &gt; "&amp;TEXT(G2,"$0.00")&amp;""</f>
        <v>Price &gt; $4.50</v>
      </c>
      <c r="H4" s="5"/>
      <c r="I4" s="5" t="str">
        <f>"Price &lt; "&amp;TEXT(I2,"$0.00")&amp;""</f>
        <v>Price &lt; $3.00</v>
      </c>
      <c r="J4" s="5" t="str">
        <f>"Price &lt; "&amp;TEXT(J2,"$0.00")&amp;""</f>
        <v>Price &lt; $2.75</v>
      </c>
      <c r="K4" s="5" t="str">
        <f>"Price &lt; "&amp;TEXT(K2,"$0.00")&amp;""</f>
        <v>Price &lt; $2.50</v>
      </c>
    </row>
    <row r="5" spans="1:11" x14ac:dyDescent="0.25">
      <c r="A5" s="22">
        <v>45658</v>
      </c>
      <c r="B5" s="20" t="e">
        <v>#N/A</v>
      </c>
      <c r="C5" s="21" t="e">
        <v>#N/A</v>
      </c>
      <c r="D5" s="18" t="e">
        <v>#N/A</v>
      </c>
      <c r="E5" s="21" t="e">
        <f>IF(ISERROR(NORMSDIST((LN($B5/E$2)-((($C5^2)/2)*($D5/252)))/($C5*SQRT($D5/252)))),NA(),NORMSDIST((LN($B5/E$2)-((($C5^2)/2)*($D5/252)))/($C5*SQRT($D5/252))))</f>
        <v>#N/A</v>
      </c>
      <c r="F5" s="21" t="e">
        <f t="shared" ref="F5:G28" si="0">IF(ISERROR(NORMSDIST((LN($B5/F$2)-((($C5^2)/2)*($D5/252)))/($C5*SQRT($D5/252)))),NA(),NORMSDIST((LN($B5/F$2)-((($C5^2)/2)*($D5/252)))/($C5*SQRT($D5/252))))</f>
        <v>#N/A</v>
      </c>
      <c r="G5" s="21" t="e">
        <f t="shared" si="0"/>
        <v>#N/A</v>
      </c>
      <c r="H5" s="3"/>
      <c r="I5" s="21" t="e">
        <f>IF(ISERROR(1-NORMSDIST((LN($B5/I$2)-((($C5^2)/2)*($D5/252)))/($C5*SQRT($D5/252)))),NA(),1-NORMSDIST((LN($B5/I$2)-((($C5^2)/2)*($D5/252)))/($C5*SQRT($D5/252))))</f>
        <v>#N/A</v>
      </c>
      <c r="J5" s="21" t="e">
        <f t="shared" ref="J5:K20" si="1">IF(ISERROR(1-NORMSDIST((LN($B5/J$2)-((($C5^2)/2)*($D5/252)))/($C5*SQRT($D5/252)))),NA(),1-NORMSDIST((LN($B5/J$2)-((($C5^2)/2)*($D5/252)))/($C5*SQRT($D5/252))))</f>
        <v>#N/A</v>
      </c>
      <c r="K5" s="21" t="e">
        <f t="shared" si="1"/>
        <v>#N/A</v>
      </c>
    </row>
    <row r="6" spans="1:11" x14ac:dyDescent="0.25">
      <c r="A6" s="9">
        <v>45689</v>
      </c>
      <c r="B6" s="10" t="e">
        <v>#N/A</v>
      </c>
      <c r="C6" s="12" t="e">
        <v>#N/A</v>
      </c>
      <c r="D6" s="17" t="e">
        <v>#N/A</v>
      </c>
      <c r="E6" s="12" t="e">
        <f>IF(ISERROR(NORMSDIST((LN($B6/E$2)-((($C6^2)/2)*($D6/252)))/($C6*SQRT($D6/252)))),NA(),NORMSDIST((LN($B6/E$2)-((($C6^2)/2)*($D6/252)))/($C6*SQRT($D6/252))))</f>
        <v>#N/A</v>
      </c>
      <c r="F6" s="12" t="e">
        <f t="shared" si="0"/>
        <v>#N/A</v>
      </c>
      <c r="G6" s="12" t="e">
        <f t="shared" si="0"/>
        <v>#N/A</v>
      </c>
      <c r="H6" s="3"/>
      <c r="I6" s="12" t="e">
        <f t="shared" ref="I6:K28" si="2">IF(ISERROR(1-NORMSDIST((LN($B6/I$2)-((($C6^2)/2)*($D6/252)))/($C6*SQRT($D6/252)))),NA(),1-NORMSDIST((LN($B6/I$2)-((($C6^2)/2)*($D6/252)))/($C6*SQRT($D6/252))))</f>
        <v>#N/A</v>
      </c>
      <c r="J6" s="12" t="e">
        <f t="shared" si="1"/>
        <v>#N/A</v>
      </c>
      <c r="K6" s="12" t="e">
        <f t="shared" si="1"/>
        <v>#N/A</v>
      </c>
    </row>
    <row r="7" spans="1:11" x14ac:dyDescent="0.25">
      <c r="A7" s="9">
        <v>45717</v>
      </c>
      <c r="B7" s="10" t="e">
        <v>#N/A</v>
      </c>
      <c r="C7" s="12" t="e">
        <v>#N/A</v>
      </c>
      <c r="D7" s="17" t="e">
        <v>#N/A</v>
      </c>
      <c r="E7" s="12" t="e">
        <f t="shared" ref="E7:E28" si="3">IF(ISERROR(NORMSDIST((LN($B7/E$2)-((($C7^2)/2)*($D7/252)))/($C7*SQRT($D7/252)))),NA(),NORMSDIST((LN($B7/E$2)-((($C7^2)/2)*($D7/252)))/($C7*SQRT($D7/252))))</f>
        <v>#N/A</v>
      </c>
      <c r="F7" s="12" t="e">
        <f t="shared" si="0"/>
        <v>#N/A</v>
      </c>
      <c r="G7" s="12" t="e">
        <f t="shared" si="0"/>
        <v>#N/A</v>
      </c>
      <c r="H7" s="3"/>
      <c r="I7" s="12" t="e">
        <f t="shared" si="2"/>
        <v>#N/A</v>
      </c>
      <c r="J7" s="12" t="e">
        <f t="shared" si="1"/>
        <v>#N/A</v>
      </c>
      <c r="K7" s="12" t="e">
        <f t="shared" si="1"/>
        <v>#N/A</v>
      </c>
    </row>
    <row r="8" spans="1:11" x14ac:dyDescent="0.25">
      <c r="A8" s="9">
        <v>45748</v>
      </c>
      <c r="B8" s="10" t="e">
        <v>#N/A</v>
      </c>
      <c r="C8" s="12" t="e">
        <v>#N/A</v>
      </c>
      <c r="D8" s="17" t="e">
        <v>#N/A</v>
      </c>
      <c r="E8" s="12" t="e">
        <f t="shared" si="3"/>
        <v>#N/A</v>
      </c>
      <c r="F8" s="12" t="e">
        <f t="shared" si="0"/>
        <v>#N/A</v>
      </c>
      <c r="G8" s="12" t="e">
        <f t="shared" si="0"/>
        <v>#N/A</v>
      </c>
      <c r="H8" s="3"/>
      <c r="I8" s="12" t="e">
        <f t="shared" si="2"/>
        <v>#N/A</v>
      </c>
      <c r="J8" s="12" t="e">
        <f t="shared" si="1"/>
        <v>#N/A</v>
      </c>
      <c r="K8" s="12" t="e">
        <f t="shared" si="1"/>
        <v>#N/A</v>
      </c>
    </row>
    <row r="9" spans="1:11" x14ac:dyDescent="0.25">
      <c r="A9" s="9">
        <v>45778</v>
      </c>
      <c r="B9" s="10" t="e">
        <v>#N/A</v>
      </c>
      <c r="C9" s="12" t="e">
        <v>#N/A</v>
      </c>
      <c r="D9" s="17" t="e">
        <v>#N/A</v>
      </c>
      <c r="E9" s="12" t="e">
        <f t="shared" si="3"/>
        <v>#N/A</v>
      </c>
      <c r="F9" s="12" t="e">
        <f t="shared" si="0"/>
        <v>#N/A</v>
      </c>
      <c r="G9" s="12" t="e">
        <f t="shared" si="0"/>
        <v>#N/A</v>
      </c>
      <c r="H9" s="7"/>
      <c r="I9" s="12" t="e">
        <f t="shared" si="2"/>
        <v>#N/A</v>
      </c>
      <c r="J9" s="12" t="e">
        <f t="shared" si="1"/>
        <v>#N/A</v>
      </c>
      <c r="K9" s="12" t="e">
        <f t="shared" si="1"/>
        <v>#N/A</v>
      </c>
    </row>
    <row r="10" spans="1:11" x14ac:dyDescent="0.25">
      <c r="A10" s="9">
        <v>45809</v>
      </c>
      <c r="B10" s="10" t="e">
        <v>#N/A</v>
      </c>
      <c r="C10" s="12" t="e">
        <v>#N/A</v>
      </c>
      <c r="D10" s="17" t="e">
        <v>#N/A</v>
      </c>
      <c r="E10" s="12" t="e">
        <f t="shared" si="3"/>
        <v>#N/A</v>
      </c>
      <c r="F10" s="12" t="e">
        <f t="shared" si="0"/>
        <v>#N/A</v>
      </c>
      <c r="G10" s="12" t="e">
        <f t="shared" si="0"/>
        <v>#N/A</v>
      </c>
      <c r="H10" s="7"/>
      <c r="I10" s="12" t="e">
        <f t="shared" si="2"/>
        <v>#N/A</v>
      </c>
      <c r="J10" s="12" t="e">
        <f t="shared" si="1"/>
        <v>#N/A</v>
      </c>
      <c r="K10" s="12" t="e">
        <f t="shared" si="1"/>
        <v>#N/A</v>
      </c>
    </row>
    <row r="11" spans="1:11" x14ac:dyDescent="0.25">
      <c r="A11" s="9">
        <v>45839</v>
      </c>
      <c r="B11" s="10" t="e">
        <v>#N/A</v>
      </c>
      <c r="C11" s="12" t="e">
        <v>#N/A</v>
      </c>
      <c r="D11" s="17" t="e">
        <v>#N/A</v>
      </c>
      <c r="E11" s="12" t="e">
        <f t="shared" si="3"/>
        <v>#N/A</v>
      </c>
      <c r="F11" s="12" t="e">
        <f t="shared" si="0"/>
        <v>#N/A</v>
      </c>
      <c r="G11" s="12" t="e">
        <f t="shared" si="0"/>
        <v>#N/A</v>
      </c>
      <c r="H11" s="7"/>
      <c r="I11" s="12" t="e">
        <f t="shared" si="2"/>
        <v>#N/A</v>
      </c>
      <c r="J11" s="12" t="e">
        <f t="shared" si="1"/>
        <v>#N/A</v>
      </c>
      <c r="K11" s="12" t="e">
        <f t="shared" si="1"/>
        <v>#N/A</v>
      </c>
    </row>
    <row r="12" spans="1:11" x14ac:dyDescent="0.25">
      <c r="A12" s="9">
        <v>45870</v>
      </c>
      <c r="B12" s="10" t="e">
        <v>#N/A</v>
      </c>
      <c r="C12" s="12" t="e">
        <v>#N/A</v>
      </c>
      <c r="D12" s="17" t="e">
        <v>#N/A</v>
      </c>
      <c r="E12" s="12" t="e">
        <f t="shared" si="3"/>
        <v>#N/A</v>
      </c>
      <c r="F12" s="12" t="e">
        <f t="shared" si="0"/>
        <v>#N/A</v>
      </c>
      <c r="G12" s="12" t="e">
        <f t="shared" si="0"/>
        <v>#N/A</v>
      </c>
      <c r="H12" s="7"/>
      <c r="I12" s="12" t="e">
        <f t="shared" si="2"/>
        <v>#N/A</v>
      </c>
      <c r="J12" s="12" t="e">
        <f t="shared" si="1"/>
        <v>#N/A</v>
      </c>
      <c r="K12" s="12" t="e">
        <f t="shared" si="1"/>
        <v>#N/A</v>
      </c>
    </row>
    <row r="13" spans="1:11" x14ac:dyDescent="0.25">
      <c r="A13" s="9">
        <v>45901</v>
      </c>
      <c r="B13" s="10" t="e">
        <v>#N/A</v>
      </c>
      <c r="C13" s="12" t="e">
        <v>#N/A</v>
      </c>
      <c r="D13" s="17" t="e">
        <v>#N/A</v>
      </c>
      <c r="E13" s="12" t="e">
        <f t="shared" si="3"/>
        <v>#N/A</v>
      </c>
      <c r="F13" s="12" t="e">
        <f t="shared" si="0"/>
        <v>#N/A</v>
      </c>
      <c r="G13" s="12" t="e">
        <f t="shared" si="0"/>
        <v>#N/A</v>
      </c>
      <c r="H13" s="7"/>
      <c r="I13" s="12" t="e">
        <f t="shared" si="2"/>
        <v>#N/A</v>
      </c>
      <c r="J13" s="12" t="e">
        <f t="shared" si="1"/>
        <v>#N/A</v>
      </c>
      <c r="K13" s="12" t="e">
        <f t="shared" si="1"/>
        <v>#N/A</v>
      </c>
    </row>
    <row r="14" spans="1:11" x14ac:dyDescent="0.25">
      <c r="A14" s="9">
        <v>45931</v>
      </c>
      <c r="B14" s="10">
        <v>3.0282</v>
      </c>
      <c r="C14" s="12">
        <v>0.54292895000000008</v>
      </c>
      <c r="D14" s="17">
        <v>15</v>
      </c>
      <c r="E14" s="12">
        <f t="shared" si="3"/>
        <v>2.4206367888231159E-6</v>
      </c>
      <c r="F14" s="12">
        <f t="shared" si="0"/>
        <v>5.8574282207430681E-5</v>
      </c>
      <c r="G14" s="12">
        <f t="shared" si="0"/>
        <v>1.1192749299089731E-3</v>
      </c>
      <c r="H14" s="7"/>
      <c r="I14" s="12">
        <f t="shared" si="2"/>
        <v>0.49824377263639641</v>
      </c>
      <c r="J14" s="12">
        <f t="shared" si="1"/>
        <v>0.2542148727331337</v>
      </c>
      <c r="K14" s="12">
        <f t="shared" si="1"/>
        <v>8.3667454135432084E-2</v>
      </c>
    </row>
    <row r="15" spans="1:11" x14ac:dyDescent="0.25">
      <c r="A15" s="9">
        <v>45962</v>
      </c>
      <c r="B15" s="10">
        <v>3.35</v>
      </c>
      <c r="C15" s="12">
        <v>0.51941455000000003</v>
      </c>
      <c r="D15" s="17">
        <v>38</v>
      </c>
      <c r="E15" s="12">
        <f t="shared" si="3"/>
        <v>5.2502461115483661E-3</v>
      </c>
      <c r="F15" s="12">
        <f t="shared" si="0"/>
        <v>1.847291702216769E-2</v>
      </c>
      <c r="G15" s="12">
        <f t="shared" si="0"/>
        <v>5.890886573539339E-2</v>
      </c>
      <c r="H15" s="7"/>
      <c r="I15" s="12">
        <f t="shared" si="2"/>
        <v>0.32771179879676993</v>
      </c>
      <c r="J15" s="12">
        <f t="shared" si="1"/>
        <v>0.19007207236494872</v>
      </c>
      <c r="K15" s="12">
        <f t="shared" si="1"/>
        <v>8.8481471268202494E-2</v>
      </c>
    </row>
    <row r="16" spans="1:11" x14ac:dyDescent="0.25">
      <c r="A16" s="9">
        <v>45992</v>
      </c>
      <c r="B16" s="10">
        <v>3.9161999999999999</v>
      </c>
      <c r="C16" s="12">
        <v>0.52042155000000001</v>
      </c>
      <c r="D16" s="17">
        <v>57</v>
      </c>
      <c r="E16" s="12">
        <f t="shared" si="3"/>
        <v>6.7336217081625405E-2</v>
      </c>
      <c r="F16" s="12">
        <f t="shared" si="0"/>
        <v>0.13331612017195241</v>
      </c>
      <c r="G16" s="12">
        <f t="shared" si="0"/>
        <v>0.24661851190919465</v>
      </c>
      <c r="H16" s="7"/>
      <c r="I16" s="12">
        <f t="shared" si="2"/>
        <v>0.17029288930911768</v>
      </c>
      <c r="J16" s="12">
        <f t="shared" si="1"/>
        <v>9.6022099816410855E-2</v>
      </c>
      <c r="K16" s="12">
        <f t="shared" si="1"/>
        <v>4.5549189240590704E-2</v>
      </c>
    </row>
    <row r="17" spans="1:11" x14ac:dyDescent="0.25">
      <c r="A17" s="9">
        <v>46023</v>
      </c>
      <c r="B17" s="10">
        <v>4.2442000000000002</v>
      </c>
      <c r="C17" s="12">
        <v>0.57097187500000002</v>
      </c>
      <c r="D17" s="17">
        <v>79</v>
      </c>
      <c r="E17" s="12">
        <f t="shared" si="3"/>
        <v>0.16586986569819118</v>
      </c>
      <c r="F17" s="12">
        <f t="shared" si="0"/>
        <v>0.2506385271571181</v>
      </c>
      <c r="G17" s="12">
        <f t="shared" si="0"/>
        <v>0.36583306064966425</v>
      </c>
      <c r="H17" s="7"/>
      <c r="I17" s="12">
        <f t="shared" si="2"/>
        <v>0.17737889557255371</v>
      </c>
      <c r="J17" s="12">
        <f t="shared" si="1"/>
        <v>0.11554124608132232</v>
      </c>
      <c r="K17" s="12">
        <f t="shared" si="1"/>
        <v>6.7364763579650155E-2</v>
      </c>
    </row>
    <row r="18" spans="1:11" x14ac:dyDescent="0.25">
      <c r="A18" s="9">
        <v>46054</v>
      </c>
      <c r="B18" s="10">
        <v>4.0135999999999994</v>
      </c>
      <c r="C18" s="12">
        <v>0.60652137500000003</v>
      </c>
      <c r="D18" s="17">
        <v>99</v>
      </c>
      <c r="E18" s="12">
        <f t="shared" si="3"/>
        <v>0.15413961409242821</v>
      </c>
      <c r="F18" s="12">
        <f t="shared" si="0"/>
        <v>0.22120588193147425</v>
      </c>
      <c r="G18" s="12">
        <f t="shared" si="0"/>
        <v>0.31172127541317901</v>
      </c>
      <c r="H18" s="7"/>
      <c r="I18" s="12">
        <f t="shared" si="2"/>
        <v>0.28244466599903784</v>
      </c>
      <c r="J18" s="12">
        <f t="shared" si="1"/>
        <v>0.21056078517276933</v>
      </c>
      <c r="K18" s="12">
        <f t="shared" si="1"/>
        <v>0.1456693598350689</v>
      </c>
    </row>
    <row r="19" spans="1:11" x14ac:dyDescent="0.25">
      <c r="A19" s="9">
        <v>46082</v>
      </c>
      <c r="B19" s="10">
        <v>3.6222000000000003</v>
      </c>
      <c r="C19" s="12">
        <v>0.5663082178571428</v>
      </c>
      <c r="D19" s="17">
        <v>118</v>
      </c>
      <c r="E19" s="12">
        <f t="shared" si="3"/>
        <v>0.10176572350717676</v>
      </c>
      <c r="F19" s="12">
        <f t="shared" si="0"/>
        <v>0.1525388680185252</v>
      </c>
      <c r="G19" s="12">
        <f t="shared" si="0"/>
        <v>0.2255084580292768</v>
      </c>
      <c r="H19" s="7"/>
      <c r="I19" s="12">
        <f t="shared" si="2"/>
        <v>0.38491851535051447</v>
      </c>
      <c r="J19" s="12">
        <f t="shared" si="1"/>
        <v>0.30253541292494712</v>
      </c>
      <c r="K19" s="12">
        <f t="shared" si="1"/>
        <v>0.22271034739809825</v>
      </c>
    </row>
    <row r="20" spans="1:11" x14ac:dyDescent="0.25">
      <c r="A20" s="9">
        <v>46113</v>
      </c>
      <c r="B20" s="10">
        <v>3.4876000000000005</v>
      </c>
      <c r="C20" s="12">
        <v>0.47203414285714285</v>
      </c>
      <c r="D20" s="17">
        <v>140</v>
      </c>
      <c r="E20" s="12">
        <f t="shared" si="3"/>
        <v>7.0691449019551739E-2</v>
      </c>
      <c r="F20" s="12">
        <f t="shared" si="0"/>
        <v>0.11511531144907688</v>
      </c>
      <c r="G20" s="12">
        <f t="shared" si="0"/>
        <v>0.18397933172680217</v>
      </c>
      <c r="H20" s="7"/>
      <c r="I20" s="12">
        <f t="shared" si="2"/>
        <v>0.40046989615624295</v>
      </c>
      <c r="J20" s="12">
        <f t="shared" si="1"/>
        <v>0.30873492375714318</v>
      </c>
      <c r="K20" s="12">
        <f t="shared" si="1"/>
        <v>0.22055055830290193</v>
      </c>
    </row>
    <row r="21" spans="1:11" x14ac:dyDescent="0.25">
      <c r="A21" s="9">
        <v>46143</v>
      </c>
      <c r="B21" s="10">
        <v>3.5228000000000002</v>
      </c>
      <c r="C21" s="12">
        <v>0.44007774285714285</v>
      </c>
      <c r="D21" s="17">
        <v>161</v>
      </c>
      <c r="E21" s="12">
        <f t="shared" si="3"/>
        <v>7.4600890292453703E-2</v>
      </c>
      <c r="F21" s="12">
        <f t="shared" si="0"/>
        <v>0.12071868639978552</v>
      </c>
      <c r="G21" s="12">
        <f t="shared" si="0"/>
        <v>0.19163835420405836</v>
      </c>
      <c r="H21" s="7"/>
      <c r="I21" s="12">
        <f t="shared" si="2"/>
        <v>0.38942718429888923</v>
      </c>
      <c r="J21" s="12">
        <f t="shared" si="2"/>
        <v>0.29868898756421125</v>
      </c>
      <c r="K21" s="12">
        <f t="shared" si="2"/>
        <v>0.21210754937444598</v>
      </c>
    </row>
    <row r="22" spans="1:11" x14ac:dyDescent="0.25">
      <c r="A22" s="9">
        <v>46174</v>
      </c>
      <c r="B22" s="10">
        <v>3.7006000000000001</v>
      </c>
      <c r="C22" s="12">
        <v>0.42001366666666673</v>
      </c>
      <c r="D22" s="17">
        <v>181</v>
      </c>
      <c r="E22" s="12">
        <f t="shared" si="3"/>
        <v>9.8321851499870883E-2</v>
      </c>
      <c r="F22" s="12">
        <f t="shared" si="0"/>
        <v>0.15305502365776638</v>
      </c>
      <c r="G22" s="12">
        <f t="shared" si="0"/>
        <v>0.23348143884748637</v>
      </c>
      <c r="H22" s="7"/>
      <c r="I22" s="12">
        <f t="shared" si="2"/>
        <v>0.3403008675292406</v>
      </c>
      <c r="J22" s="12">
        <f t="shared" si="2"/>
        <v>0.25588539514677411</v>
      </c>
      <c r="K22" s="12">
        <f t="shared" si="2"/>
        <v>0.17778548002317773</v>
      </c>
    </row>
    <row r="23" spans="1:11" x14ac:dyDescent="0.25">
      <c r="A23" s="9">
        <v>46204</v>
      </c>
      <c r="B23" s="10">
        <v>3.8939999999999997</v>
      </c>
      <c r="C23" s="12">
        <v>0.40109747499999998</v>
      </c>
      <c r="D23" s="17">
        <v>202</v>
      </c>
      <c r="E23" s="12">
        <f t="shared" si="3"/>
        <v>0.12690711398665083</v>
      </c>
      <c r="F23" s="12">
        <f t="shared" si="0"/>
        <v>0.19058953476051541</v>
      </c>
      <c r="G23" s="12">
        <f t="shared" si="0"/>
        <v>0.28017187561062018</v>
      </c>
      <c r="H23" s="7"/>
      <c r="I23" s="12">
        <f t="shared" si="2"/>
        <v>0.29227252722069474</v>
      </c>
      <c r="J23" s="12">
        <f t="shared" si="2"/>
        <v>0.21503951927707843</v>
      </c>
      <c r="K23" s="12">
        <f t="shared" si="2"/>
        <v>0.14583518256669925</v>
      </c>
    </row>
    <row r="24" spans="1:11" x14ac:dyDescent="0.25">
      <c r="A24" s="9">
        <v>46235</v>
      </c>
      <c r="B24" s="10">
        <v>3.9430000000000001</v>
      </c>
      <c r="C24" s="12">
        <v>0.39451245000000001</v>
      </c>
      <c r="D24" s="17">
        <v>224</v>
      </c>
      <c r="E24" s="12">
        <f t="shared" si="3"/>
        <v>0.13990731166019818</v>
      </c>
      <c r="F24" s="12">
        <f t="shared" si="0"/>
        <v>0.20483025696411924</v>
      </c>
      <c r="G24" s="12">
        <f t="shared" si="0"/>
        <v>0.29417595703981231</v>
      </c>
      <c r="H24" s="7"/>
      <c r="I24" s="12">
        <f t="shared" si="2"/>
        <v>0.29154359163809285</v>
      </c>
      <c r="J24" s="12">
        <f t="shared" si="2"/>
        <v>0.21686818477468484</v>
      </c>
      <c r="K24" s="12">
        <f t="shared" si="2"/>
        <v>0.14938873570883704</v>
      </c>
    </row>
    <row r="25" spans="1:11" x14ac:dyDescent="0.25">
      <c r="A25" s="9">
        <v>46266</v>
      </c>
      <c r="B25" s="10">
        <v>3.899</v>
      </c>
      <c r="C25" s="12">
        <v>0.39146720000000002</v>
      </c>
      <c r="D25" s="17">
        <v>245</v>
      </c>
      <c r="E25" s="12">
        <f t="shared" si="3"/>
        <v>0.13912057449774248</v>
      </c>
      <c r="F25" s="12">
        <f t="shared" si="0"/>
        <v>0.20119620263423896</v>
      </c>
      <c r="G25" s="12">
        <f t="shared" si="0"/>
        <v>0.28624243413788519</v>
      </c>
      <c r="H25" s="7"/>
      <c r="I25" s="12">
        <f t="shared" si="2"/>
        <v>0.31346437408414096</v>
      </c>
      <c r="J25" s="12">
        <f t="shared" si="2"/>
        <v>0.23839434549139049</v>
      </c>
      <c r="K25" s="12">
        <f t="shared" si="2"/>
        <v>0.16893060291730766</v>
      </c>
    </row>
    <row r="26" spans="1:11" x14ac:dyDescent="0.25">
      <c r="A26" s="9">
        <v>46296</v>
      </c>
      <c r="B26" s="10">
        <v>3.9379999999999997</v>
      </c>
      <c r="C26" s="12">
        <v>0.38766322142857135</v>
      </c>
      <c r="D26" s="17">
        <v>266</v>
      </c>
      <c r="E26" s="12">
        <f t="shared" si="3"/>
        <v>0.14965253267713571</v>
      </c>
      <c r="F26" s="12">
        <f t="shared" si="0"/>
        <v>0.21225423115062889</v>
      </c>
      <c r="G26" s="12">
        <f t="shared" si="0"/>
        <v>0.29663989252243178</v>
      </c>
      <c r="H26" s="7"/>
      <c r="I26" s="12">
        <f t="shared" si="2"/>
        <v>0.31421582147665827</v>
      </c>
      <c r="J26" s="12">
        <f t="shared" si="2"/>
        <v>0.24121486882237875</v>
      </c>
      <c r="K26" s="12">
        <f t="shared" si="2"/>
        <v>0.17317292093323478</v>
      </c>
    </row>
    <row r="27" spans="1:11" x14ac:dyDescent="0.25">
      <c r="A27" s="9">
        <v>46327</v>
      </c>
      <c r="B27" s="10">
        <v>4.1479999999999988</v>
      </c>
      <c r="C27" s="12">
        <v>0.37122382499999995</v>
      </c>
      <c r="D27" s="17">
        <v>288</v>
      </c>
      <c r="E27" s="12">
        <f t="shared" si="3"/>
        <v>0.1815902337744956</v>
      </c>
      <c r="F27" s="12">
        <f t="shared" si="0"/>
        <v>0.25169744401119692</v>
      </c>
      <c r="G27" s="12">
        <f t="shared" si="0"/>
        <v>0.34322807745394368</v>
      </c>
      <c r="H27" s="7"/>
      <c r="I27" s="12">
        <f t="shared" si="2"/>
        <v>0.26827877897644792</v>
      </c>
      <c r="J27" s="12">
        <f t="shared" si="2"/>
        <v>0.20121779348818669</v>
      </c>
      <c r="K27" s="12">
        <f t="shared" si="2"/>
        <v>0.14064118596558906</v>
      </c>
    </row>
    <row r="28" spans="1:11" x14ac:dyDescent="0.25">
      <c r="A28" s="14">
        <v>46357</v>
      </c>
      <c r="B28" s="11">
        <v>4.5346000000000002</v>
      </c>
      <c r="C28" s="13">
        <v>0.36376971999999996</v>
      </c>
      <c r="D28" s="19">
        <v>308</v>
      </c>
      <c r="E28" s="13">
        <f t="shared" si="3"/>
        <v>0.24793112326853545</v>
      </c>
      <c r="F28" s="13">
        <f t="shared" si="0"/>
        <v>0.32851390191775831</v>
      </c>
      <c r="G28" s="13">
        <f t="shared" si="0"/>
        <v>0.42777741466060404</v>
      </c>
      <c r="H28" s="8"/>
      <c r="I28" s="13">
        <f t="shared" si="2"/>
        <v>0.20435200741326498</v>
      </c>
      <c r="J28" s="13">
        <f t="shared" si="2"/>
        <v>0.14858181762749234</v>
      </c>
      <c r="K28" s="13">
        <f t="shared" si="2"/>
        <v>0.10035536052309213</v>
      </c>
    </row>
    <row r="29" spans="1:11" x14ac:dyDescent="0.25">
      <c r="A29" t="s">
        <v>14</v>
      </c>
      <c r="B29" s="10"/>
      <c r="C29" s="12"/>
      <c r="D29" s="6"/>
      <c r="E29" s="16"/>
      <c r="F29" s="16"/>
      <c r="G29" s="16"/>
      <c r="H29" s="7"/>
      <c r="I29" s="16"/>
      <c r="J29" s="16"/>
      <c r="K29" s="16"/>
    </row>
    <row r="30" spans="1:11" x14ac:dyDescent="0.25">
      <c r="A30" t="s">
        <v>15</v>
      </c>
    </row>
    <row r="31" spans="1:11" x14ac:dyDescent="0.25">
      <c r="A31" s="15" t="s">
        <v>9</v>
      </c>
      <c r="B31" t="s">
        <v>8</v>
      </c>
    </row>
    <row r="32" spans="1:11" x14ac:dyDescent="0.25">
      <c r="A32" t="str">
        <f>IF(COUNT(C5:C28)=COUNT(B5:B28),"","          (a) Implied volatility measures may be unreliable if there is little trading in "&amp;"""close-to-the-money"""&amp;" options contracts")</f>
        <v/>
      </c>
    </row>
  </sheetData>
  <mergeCells count="5">
    <mergeCell ref="E1:G1"/>
    <mergeCell ref="I1:K1"/>
    <mergeCell ref="A2:D2"/>
    <mergeCell ref="E3:G3"/>
    <mergeCell ref="I3:K3"/>
  </mergeCells>
  <phoneticPr fontId="0" type="noConversion"/>
  <conditionalFormatting sqref="E5:G5">
    <cfRule type="expression" dxfId="10" priority="11">
      <formula>ISNA(E5)</formula>
    </cfRule>
  </conditionalFormatting>
  <conditionalFormatting sqref="I5:K5">
    <cfRule type="expression" dxfId="9" priority="10">
      <formula>ISNA(I5)</formula>
    </cfRule>
  </conditionalFormatting>
  <conditionalFormatting sqref="E6:G28">
    <cfRule type="expression" dxfId="8" priority="9">
      <formula>ISNA(E6)</formula>
    </cfRule>
  </conditionalFormatting>
  <conditionalFormatting sqref="I6:K28">
    <cfRule type="expression" dxfId="7" priority="8">
      <formula>ISNA(I6)</formula>
    </cfRule>
  </conditionalFormatting>
  <conditionalFormatting sqref="B5">
    <cfRule type="expression" dxfId="6" priority="7">
      <formula>ISNA(B5)</formula>
    </cfRule>
  </conditionalFormatting>
  <conditionalFormatting sqref="C5">
    <cfRule type="expression" dxfId="5" priority="6">
      <formula>ISNA(C5)</formula>
    </cfRule>
  </conditionalFormatting>
  <conditionalFormatting sqref="D5">
    <cfRule type="expression" dxfId="4" priority="5">
      <formula>ISNA(D5)</formula>
    </cfRule>
  </conditionalFormatting>
  <conditionalFormatting sqref="B6:B28">
    <cfRule type="expression" dxfId="3" priority="4">
      <formula>ISNA(B6)</formula>
    </cfRule>
  </conditionalFormatting>
  <conditionalFormatting sqref="C6:C28">
    <cfRule type="expression" dxfId="2" priority="3">
      <formula>ISNA(C6)</formula>
    </cfRule>
  </conditionalFormatting>
  <conditionalFormatting sqref="D6:D28">
    <cfRule type="expression" dxfId="1" priority="2">
      <formula>ISNA(D6)</formula>
    </cfRule>
  </conditionalFormatting>
  <conditionalFormatting sqref="A5:A28">
    <cfRule type="expression" dxfId="0" priority="1">
      <formula>ISNA(D5)</formula>
    </cfRule>
  </conditionalFormatting>
  <pageMargins left="0.75" right="0.75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Energy Information Administration</dc:creator>
  <cp:lastPrinted>2010-04-02T12:59:59Z</cp:lastPrinted>
  <dcterms:created xsi:type="dcterms:W3CDTF">2010-02-26T13:39:10Z</dcterms:created>
  <dcterms:modified xsi:type="dcterms:W3CDTF">2025-09-08T12:30:19Z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{6D86E39D-DE83-445C-B496-C0EF6495C215}</vt:lpwstr>
  </property>
</Properties>
</file>