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465" activeTab="0"/>
  </bookViews>
  <sheets>
    <sheet name="Figure 1" sheetId="1" r:id="rId1"/>
    <sheet name="Index 1998 2010" sheetId="2" state="hidden" r:id="rId2"/>
    <sheet name="100 Percent Bar Chart" sheetId="3" state="hidden" r:id="rId3"/>
    <sheet name="Intensity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RK4</author>
  </authors>
  <commentList>
    <comment ref="C14" authorId="0">
      <text>
        <r>
          <rPr>
            <b/>
            <sz val="8"/>
            <rFont val="Tahoma"/>
            <family val="2"/>
          </rPr>
          <t>The original total shown in Table 1 did not have shipments subtracted out.</t>
        </r>
      </text>
    </comment>
  </commentList>
</comments>
</file>

<file path=xl/comments4.xml><?xml version="1.0" encoding="utf-8"?>
<comments xmlns="http://schemas.openxmlformats.org/spreadsheetml/2006/main">
  <authors>
    <author>RK4</author>
  </authors>
  <commentList>
    <comment ref="B9" authorId="0">
      <text>
        <r>
          <rPr>
            <b/>
            <sz val="8"/>
            <rFont val="Tahoma"/>
            <family val="2"/>
          </rPr>
          <t>First use intensity (thousand Btu per $)</t>
        </r>
      </text>
    </comment>
  </commentList>
</comments>
</file>

<file path=xl/sharedStrings.xml><?xml version="1.0" encoding="utf-8"?>
<sst xmlns="http://schemas.openxmlformats.org/spreadsheetml/2006/main" count="85" uniqueCount="64">
  <si>
    <t>Net Electricity</t>
  </si>
  <si>
    <t>Natural Gas</t>
  </si>
  <si>
    <t>Nonfuel Products from Refineries</t>
  </si>
  <si>
    <t>Coal and Coal Coke</t>
  </si>
  <si>
    <t>Fuel Oil and LPG</t>
  </si>
  <si>
    <t xml:space="preserve">    Resid</t>
  </si>
  <si>
    <t xml:space="preserve">    Distillate</t>
  </si>
  <si>
    <t xml:space="preserve">    LPG</t>
  </si>
  <si>
    <t>Energy Source Shipments (minus)</t>
  </si>
  <si>
    <t>Other</t>
  </si>
  <si>
    <t>Total</t>
  </si>
  <si>
    <t>Energy Source</t>
  </si>
  <si>
    <t>First Use</t>
  </si>
  <si>
    <t/>
  </si>
  <si>
    <t>Total United States</t>
  </si>
  <si>
    <t xml:space="preserve">Coal </t>
  </si>
  <si>
    <t xml:space="preserve">    Purchases</t>
  </si>
  <si>
    <t xml:space="preserve">    Transfers In</t>
  </si>
  <si>
    <t xml:space="preserve">    Onsite Generation from Noncombustible Renewable Energy</t>
  </si>
  <si>
    <t xml:space="preserve">    Sales and Transfers Offsite</t>
  </si>
  <si>
    <t>Coke and Breeze</t>
  </si>
  <si>
    <t>Residual Fuel Oil</t>
  </si>
  <si>
    <t>Distillate Fuel Oil</t>
  </si>
  <si>
    <t>Liquefied Petroleum Gases and Natural Gas Liquids</t>
  </si>
  <si>
    <t xml:space="preserve">    Asphalt and Road Oil (a)</t>
  </si>
  <si>
    <t xml:space="preserve">    Lubricants (a)</t>
  </si>
  <si>
    <t xml:space="preserve">    Naphtha &lt; 401 Degrees (a)</t>
  </si>
  <si>
    <t xml:space="preserve">    Other Oils  ≥ 401 Degrees (a)</t>
  </si>
  <si>
    <t xml:space="preserve">    Special Naphthas (a)</t>
  </si>
  <si>
    <t xml:space="preserve">    Waxes (a)</t>
  </si>
  <si>
    <t xml:space="preserve">    Miscellaneous Nonfuel Products (a)</t>
  </si>
  <si>
    <t xml:space="preserve">    Kerosene</t>
  </si>
  <si>
    <t xml:space="preserve">    Motor Gasoline</t>
  </si>
  <si>
    <t xml:space="preserve">    Crude Oil for Fuel</t>
  </si>
  <si>
    <t xml:space="preserve">    Petroleum Coke</t>
  </si>
  <si>
    <t xml:space="preserve">    Still Gas/Waste Gas</t>
  </si>
  <si>
    <t xml:space="preserve">    Pulping Liquor or Black Liquor</t>
  </si>
  <si>
    <t xml:space="preserve">    Biomass Total</t>
  </si>
  <si>
    <t xml:space="preserve">      Agricultural Waste</t>
  </si>
  <si>
    <t xml:space="preserve">      Wood Harvested Directly from Trees</t>
  </si>
  <si>
    <t xml:space="preserve">      Wood Residues and Byproducts from Mill Processing</t>
  </si>
  <si>
    <t xml:space="preserve">      Wood-Related and Paper-Related Refuse</t>
  </si>
  <si>
    <t xml:space="preserve">    Net Steam/Hot Water</t>
  </si>
  <si>
    <t xml:space="preserve">    Miscellaneous</t>
  </si>
  <si>
    <t>Shipments of Energy Sources Produced Onsite (b)</t>
  </si>
  <si>
    <t>Total (c)</t>
  </si>
  <si>
    <t>1991 (19,697 TBTU)</t>
  </si>
  <si>
    <t>1994 (21,633 TBTU</t>
  </si>
  <si>
    <t>1998 (23,797 TBTU)</t>
  </si>
  <si>
    <t>2002 (22,666 TBTU)</t>
  </si>
  <si>
    <t>2006 (21,098 TBTU)</t>
  </si>
  <si>
    <t>2010 (19,062 TBTU)</t>
  </si>
  <si>
    <t>1994 (21,633 TBTU)</t>
  </si>
  <si>
    <t>2010  (19,062 TBTU)</t>
  </si>
  <si>
    <t>BEA</t>
  </si>
  <si>
    <t>Consump.</t>
  </si>
  <si>
    <t>Intensity</t>
  </si>
  <si>
    <t>Pct change</t>
  </si>
  <si>
    <t>1991
(19,697 TBTU)</t>
  </si>
  <si>
    <t>1994
(21,633 TBTU)</t>
  </si>
  <si>
    <t>1998
(23,797 TBTU)</t>
  </si>
  <si>
    <t>2002
(22,666 TBTU)</t>
  </si>
  <si>
    <t>2006
(21,098 TBTU)</t>
  </si>
  <si>
    <t>2010
(19,062 TBTU)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</si>
</sst>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%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b/>
      <sz val="10"/>
      <name val="Helv"/>
      <family val="0"/>
    </font>
    <font>
      <sz val="10"/>
      <name val="Helv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9"/>
      <color indexed="8"/>
      <name val="Arial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8"/>
      <name val="Arial"/>
      <family val="0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49" fontId="4" fillId="0" borderId="0" xfId="55" applyNumberFormat="1" applyFont="1" applyAlignment="1" applyProtection="1">
      <alignment horizontal="left"/>
      <protection/>
    </xf>
    <xf numFmtId="0" fontId="4" fillId="0" borderId="0" xfId="55" applyFont="1" applyAlignment="1" applyProtection="1">
      <alignment horizontal="center"/>
      <protection/>
    </xf>
    <xf numFmtId="49" fontId="3" fillId="0" borderId="0" xfId="55" applyNumberFormat="1" applyFont="1">
      <alignment/>
      <protection/>
    </xf>
    <xf numFmtId="0" fontId="5" fillId="0" borderId="0" xfId="55" applyFont="1">
      <alignment/>
      <protection/>
    </xf>
    <xf numFmtId="49" fontId="5" fillId="33" borderId="0" xfId="55" applyNumberFormat="1" applyFont="1" applyFill="1" applyAlignment="1" applyProtection="1">
      <alignment horizontal="left"/>
      <protection/>
    </xf>
    <xf numFmtId="49" fontId="4" fillId="33" borderId="0" xfId="55" applyNumberFormat="1" applyFont="1" applyFill="1" applyAlignment="1" applyProtection="1">
      <alignment horizontal="left"/>
      <protection/>
    </xf>
    <xf numFmtId="49" fontId="5" fillId="33" borderId="0" xfId="55" applyNumberFormat="1" applyFont="1" applyFill="1">
      <alignment/>
      <protection/>
    </xf>
    <xf numFmtId="0" fontId="5" fillId="33" borderId="0" xfId="55" applyFont="1" applyFill="1">
      <alignment/>
      <protection/>
    </xf>
    <xf numFmtId="165" fontId="5" fillId="0" borderId="0" xfId="55" applyNumberFormat="1" applyFont="1" applyAlignment="1" applyProtection="1">
      <alignment horizontal="center"/>
      <protection/>
    </xf>
    <xf numFmtId="49" fontId="5" fillId="0" borderId="0" xfId="55" applyNumberFormat="1" applyFont="1" applyAlignment="1" applyProtection="1">
      <alignment horizontal="left"/>
      <protection/>
    </xf>
    <xf numFmtId="3" fontId="0" fillId="0" borderId="0" xfId="0" applyNumberFormat="1" applyAlignment="1">
      <alignment/>
    </xf>
    <xf numFmtId="49" fontId="5" fillId="0" borderId="0" xfId="55" applyNumberFormat="1" applyFont="1" applyBorder="1" applyAlignment="1" applyProtection="1">
      <alignment horizontal="left"/>
      <protection/>
    </xf>
    <xf numFmtId="49" fontId="5" fillId="0" borderId="0" xfId="55" applyNumberFormat="1" applyFont="1">
      <alignment/>
      <protection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5375"/>
          <c:w val="0.80025"/>
          <c:h val="0.89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1'!$I$4</c:f>
              <c:strCache>
                <c:ptCount val="1"/>
                <c:pt idx="0">
                  <c:v>Net Electricity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1'!$J$3:$O$3</c:f>
              <c:strCache/>
            </c:strRef>
          </c:cat>
          <c:val>
            <c:numRef>
              <c:f>'Figure 1'!$J$4:$O$4</c:f>
              <c:numCache/>
            </c:numRef>
          </c:val>
        </c:ser>
        <c:ser>
          <c:idx val="1"/>
          <c:order val="1"/>
          <c:tx>
            <c:strRef>
              <c:f>'Figure 1'!$I$5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1'!$J$3:$O$3</c:f>
              <c:strCache/>
            </c:strRef>
          </c:cat>
          <c:val>
            <c:numRef>
              <c:f>'Figure 1'!$J$5:$O$5</c:f>
              <c:numCache/>
            </c:numRef>
          </c:val>
        </c:ser>
        <c:ser>
          <c:idx val="2"/>
          <c:order val="2"/>
          <c:tx>
            <c:strRef>
              <c:f>'Figure 1'!$I$6</c:f>
              <c:strCache>
                <c:ptCount val="1"/>
                <c:pt idx="0">
                  <c:v>Coal and Coal Coke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1'!$J$3:$O$3</c:f>
              <c:strCache/>
            </c:strRef>
          </c:cat>
          <c:val>
            <c:numRef>
              <c:f>'Figure 1'!$J$6:$O$6</c:f>
              <c:numCache/>
            </c:numRef>
          </c:val>
        </c:ser>
        <c:ser>
          <c:idx val="3"/>
          <c:order val="3"/>
          <c:tx>
            <c:strRef>
              <c:f>'Figure 1'!$I$7</c:f>
              <c:strCache>
                <c:ptCount val="1"/>
                <c:pt idx="0">
                  <c:v>Fuel Oil and LPG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1'!$J$3:$O$3</c:f>
              <c:strCache/>
            </c:strRef>
          </c:cat>
          <c:val>
            <c:numRef>
              <c:f>'Figure 1'!$J$7:$O$7</c:f>
              <c:numCache/>
            </c:numRef>
          </c:val>
        </c:ser>
        <c:ser>
          <c:idx val="4"/>
          <c:order val="4"/>
          <c:tx>
            <c:strRef>
              <c:f>'Figure 1'!$I$8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1'!$J$3:$O$3</c:f>
              <c:strCache/>
            </c:strRef>
          </c:cat>
          <c:val>
            <c:numRef>
              <c:f>'Figure 1'!$J$8:$O$8</c:f>
              <c:numCache/>
            </c:numRef>
          </c:val>
        </c:ser>
        <c:overlap val="100"/>
        <c:gapWidth val="100"/>
        <c:axId val="19013245"/>
        <c:axId val="36901478"/>
      </c:barChart>
      <c:catAx>
        <c:axId val="19013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MECS Survey Year and Total Consumption for All Purposes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01478"/>
        <c:crosses val="autoZero"/>
        <c:auto val="1"/>
        <c:lblOffset val="100"/>
        <c:tickLblSkip val="1"/>
        <c:noMultiLvlLbl val="0"/>
      </c:catAx>
      <c:valAx>
        <c:axId val="369014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trillion Btu</a:t>
                </a:r>
              </a:p>
            </c:rich>
          </c:tx>
          <c:layout>
            <c:manualLayout>
              <c:xMode val="factor"/>
              <c:yMode val="factor"/>
              <c:x val="0.023"/>
              <c:y val="0.13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90132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75"/>
          <c:y val="0.30725"/>
          <c:w val="0.19725"/>
          <c:h val="0.32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1. Manufacturing Total Energy Consumption Follows Output Levels and Suggests Efficiency Gains from 1998 to 2010</a:t>
            </a:r>
          </a:p>
        </c:rich>
      </c:tx>
      <c:layout>
        <c:manualLayout>
          <c:xMode val="factor"/>
          <c:yMode val="factor"/>
          <c:x val="0.01675"/>
          <c:y val="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25"/>
          <c:y val="0.14175"/>
          <c:w val="0.72425"/>
          <c:h val="0.81275"/>
        </c:manualLayout>
      </c:layout>
      <c:barChart>
        <c:barDir val="col"/>
        <c:grouping val="clustered"/>
        <c:varyColors val="0"/>
        <c:ser>
          <c:idx val="4"/>
          <c:order val="0"/>
          <c:tx>
            <c:v>Index of Consumption for All Purposes</c:v>
          </c:tx>
          <c:spPr>
            <a:solidFill>
              <a:srgbClr val="902C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3677847"/>
        <c:axId val="36229712"/>
      </c:barChart>
      <c:lineChart>
        <c:grouping val="standard"/>
        <c:varyColors val="0"/>
        <c:ser>
          <c:idx val="5"/>
          <c:order val="1"/>
          <c:tx>
            <c:v>FRB Index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2"/>
          <c:tx>
            <c:v>BEA Index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677847"/>
        <c:axId val="36229712"/>
      </c:lineChart>
      <c:catAx>
        <c:axId val="63677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229712"/>
        <c:crosses val="autoZero"/>
        <c:auto val="1"/>
        <c:lblOffset val="100"/>
        <c:tickLblSkip val="1"/>
        <c:noMultiLvlLbl val="0"/>
      </c:catAx>
      <c:valAx>
        <c:axId val="362297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 (1998=1</a:t>
                </a:r>
              </a:p>
            </c:rich>
          </c:tx>
          <c:layout>
            <c:manualLayout>
              <c:xMode val="factor"/>
              <c:yMode val="factor"/>
              <c:x val="0.044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677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25"/>
          <c:y val="0.49525"/>
          <c:w val="0.1965"/>
          <c:h val="0.15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2:The Proportions of Energy Sources Comprising Consumption of Energy Sources for All Purposes Has Remained Relatively Stable</a:t>
            </a:r>
          </a:p>
        </c:rich>
      </c:tx>
      <c:layout>
        <c:manualLayout>
          <c:xMode val="factor"/>
          <c:yMode val="factor"/>
          <c:x val="-0.001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"/>
          <c:y val="0.19075"/>
          <c:w val="0.76425"/>
          <c:h val="0.77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1'!$P$4</c:f>
              <c:strCache>
                <c:ptCount val="1"/>
                <c:pt idx="0">
                  <c:v>Net Electricity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1'!$Q$3:$V$3</c:f>
              <c:strCache>
                <c:ptCount val="6"/>
                <c:pt idx="0">
                  <c:v>1991
(19,697 TBTU)</c:v>
                </c:pt>
                <c:pt idx="1">
                  <c:v>1994
(21,633 TBTU)</c:v>
                </c:pt>
                <c:pt idx="2">
                  <c:v>1998
(23,797 TBTU)</c:v>
                </c:pt>
                <c:pt idx="3">
                  <c:v>2002
(22,666 TBTU)</c:v>
                </c:pt>
                <c:pt idx="4">
                  <c:v>2006
(21,098 TBTU)</c:v>
                </c:pt>
                <c:pt idx="5">
                  <c:v>2010
(19,062 TBTU)</c:v>
                </c:pt>
              </c:strCache>
            </c:strRef>
          </c:cat>
          <c:val>
            <c:numRef>
              <c:f>'Figure 1'!$Q$4:$V$4</c:f>
              <c:numCache>
                <c:ptCount val="6"/>
                <c:pt idx="0">
                  <c:v>0.12032289181093568</c:v>
                </c:pt>
                <c:pt idx="1">
                  <c:v>0.12260536398467432</c:v>
                </c:pt>
                <c:pt idx="2">
                  <c:v>0.1275370845064504</c:v>
                </c:pt>
                <c:pt idx="3">
                  <c:v>0.12525368393188036</c:v>
                </c:pt>
                <c:pt idx="4">
                  <c:v>0.13513129206559862</c:v>
                </c:pt>
                <c:pt idx="5">
                  <c:v>0.1306263770853006</c:v>
                </c:pt>
              </c:numCache>
            </c:numRef>
          </c:val>
        </c:ser>
        <c:ser>
          <c:idx val="1"/>
          <c:order val="1"/>
          <c:tx>
            <c:strRef>
              <c:f>'Figure 1'!$P$5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1'!$Q$3:$V$3</c:f>
              <c:strCache>
                <c:ptCount val="6"/>
                <c:pt idx="0">
                  <c:v>1991
(19,697 TBTU)</c:v>
                </c:pt>
                <c:pt idx="1">
                  <c:v>1994
(21,633 TBTU)</c:v>
                </c:pt>
                <c:pt idx="2">
                  <c:v>1998
(23,797 TBTU)</c:v>
                </c:pt>
                <c:pt idx="3">
                  <c:v>2002
(22,666 TBTU)</c:v>
                </c:pt>
                <c:pt idx="4">
                  <c:v>2006
(21,098 TBTU)</c:v>
                </c:pt>
                <c:pt idx="5">
                  <c:v>2010
(19,062 TBTU)</c:v>
                </c:pt>
              </c:strCache>
            </c:strRef>
          </c:cat>
          <c:val>
            <c:numRef>
              <c:f>'Figure 1'!$Q$5:$V$5</c:f>
              <c:numCache>
                <c:ptCount val="6"/>
                <c:pt idx="0">
                  <c:v>0.3094379854800223</c:v>
                </c:pt>
                <c:pt idx="1">
                  <c:v>0.315514933296404</c:v>
                </c:pt>
                <c:pt idx="2">
                  <c:v>0.31205614153044503</c:v>
                </c:pt>
                <c:pt idx="3">
                  <c:v>0.28536133415688697</c:v>
                </c:pt>
                <c:pt idx="4">
                  <c:v>0.28016873637311596</c:v>
                </c:pt>
                <c:pt idx="5">
                  <c:v>0.30442765711887526</c:v>
                </c:pt>
              </c:numCache>
            </c:numRef>
          </c:val>
        </c:ser>
        <c:ser>
          <c:idx val="2"/>
          <c:order val="2"/>
          <c:tx>
            <c:strRef>
              <c:f>'Figure 1'!$P$6</c:f>
              <c:strCache>
                <c:ptCount val="1"/>
                <c:pt idx="0">
                  <c:v>Coal and Coal Coke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1'!$Q$3:$V$3</c:f>
              <c:strCache>
                <c:ptCount val="6"/>
                <c:pt idx="0">
                  <c:v>1991
(19,697 TBTU)</c:v>
                </c:pt>
                <c:pt idx="1">
                  <c:v>1994
(21,633 TBTU)</c:v>
                </c:pt>
                <c:pt idx="2">
                  <c:v>1998
(23,797 TBTU)</c:v>
                </c:pt>
                <c:pt idx="3">
                  <c:v>2002
(22,666 TBTU)</c:v>
                </c:pt>
                <c:pt idx="4">
                  <c:v>2006
(21,098 TBTU)</c:v>
                </c:pt>
                <c:pt idx="5">
                  <c:v>2010
(19,062 TBTU)</c:v>
                </c:pt>
              </c:strCache>
            </c:strRef>
          </c:cat>
          <c:val>
            <c:numRef>
              <c:f>'Figure 1'!$Q$6:$V$6</c:f>
              <c:numCache>
                <c:ptCount val="6"/>
                <c:pt idx="0">
                  <c:v>0.11747981926181653</c:v>
                </c:pt>
                <c:pt idx="1">
                  <c:v>0.11789687485574482</c:v>
                </c:pt>
                <c:pt idx="2">
                  <c:v>0.09560028575030466</c:v>
                </c:pt>
                <c:pt idx="3">
                  <c:v>0.10328244948380835</c:v>
                </c:pt>
                <c:pt idx="4">
                  <c:v>0.0808133472367049</c:v>
                </c:pt>
                <c:pt idx="5">
                  <c:v>0.08210051411184556</c:v>
                </c:pt>
              </c:numCache>
            </c:numRef>
          </c:val>
        </c:ser>
        <c:ser>
          <c:idx val="3"/>
          <c:order val="3"/>
          <c:tx>
            <c:strRef>
              <c:f>'Figure 1'!$P$7</c:f>
              <c:strCache>
                <c:ptCount val="1"/>
                <c:pt idx="0">
                  <c:v>Fuel Oil and LPG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1'!$Q$3:$V$3</c:f>
              <c:strCache>
                <c:ptCount val="6"/>
                <c:pt idx="0">
                  <c:v>1991
(19,697 TBTU)</c:v>
                </c:pt>
                <c:pt idx="1">
                  <c:v>1994
(21,633 TBTU)</c:v>
                </c:pt>
                <c:pt idx="2">
                  <c:v>1998
(23,797 TBTU)</c:v>
                </c:pt>
                <c:pt idx="3">
                  <c:v>2002
(22,666 TBTU)</c:v>
                </c:pt>
                <c:pt idx="4">
                  <c:v>2006
(21,098 TBTU)</c:v>
                </c:pt>
                <c:pt idx="5">
                  <c:v>2010
(19,062 TBTU)</c:v>
                </c:pt>
              </c:strCache>
            </c:strRef>
          </c:cat>
          <c:val>
            <c:numRef>
              <c:f>'Figure 1'!$Q$7:$V$7</c:f>
              <c:numCache>
                <c:ptCount val="6"/>
                <c:pt idx="0">
                  <c:v>0.11037213788901863</c:v>
                </c:pt>
                <c:pt idx="1">
                  <c:v>0.10520241887088584</c:v>
                </c:pt>
                <c:pt idx="2">
                  <c:v>0.10211371181241333</c:v>
                </c:pt>
                <c:pt idx="3">
                  <c:v>0.1534015706344304</c:v>
                </c:pt>
                <c:pt idx="4">
                  <c:v>0.13427813062849558</c:v>
                </c:pt>
                <c:pt idx="5">
                  <c:v>0.1242262092120449</c:v>
                </c:pt>
              </c:numCache>
            </c:numRef>
          </c:val>
        </c:ser>
        <c:ser>
          <c:idx val="4"/>
          <c:order val="4"/>
          <c:tx>
            <c:strRef>
              <c:f>'Figure 1'!$P$8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1'!$Q$3:$V$3</c:f>
              <c:strCache>
                <c:ptCount val="6"/>
                <c:pt idx="0">
                  <c:v>1991
(19,697 TBTU)</c:v>
                </c:pt>
                <c:pt idx="1">
                  <c:v>1994
(21,633 TBTU)</c:v>
                </c:pt>
                <c:pt idx="2">
                  <c:v>1998
(23,797 TBTU)</c:v>
                </c:pt>
                <c:pt idx="3">
                  <c:v>2002
(22,666 TBTU)</c:v>
                </c:pt>
                <c:pt idx="4">
                  <c:v>2006
(21,098 TBTU)</c:v>
                </c:pt>
                <c:pt idx="5">
                  <c:v>2010
(19,062 TBTU)</c:v>
                </c:pt>
              </c:strCache>
            </c:strRef>
          </c:cat>
          <c:val>
            <c:numRef>
              <c:f>'Figure 1'!$Q$8:$V$8</c:f>
              <c:numCache>
                <c:ptCount val="6"/>
                <c:pt idx="0">
                  <c:v>0.3423871655582068</c:v>
                </c:pt>
                <c:pt idx="1">
                  <c:v>0.338780408992291</c:v>
                </c:pt>
                <c:pt idx="2">
                  <c:v>0.3626927764003866</c:v>
                </c:pt>
                <c:pt idx="3">
                  <c:v>0.3327009617929939</c:v>
                </c:pt>
                <c:pt idx="4">
                  <c:v>0.36960849369608495</c:v>
                </c:pt>
                <c:pt idx="5">
                  <c:v>0.35861924247193366</c:v>
                </c:pt>
              </c:numCache>
            </c:numRef>
          </c:val>
        </c:ser>
        <c:overlap val="100"/>
        <c:gapWidth val="55"/>
        <c:axId val="57631953"/>
        <c:axId val="48925530"/>
      </c:barChart>
      <c:catAx>
        <c:axId val="57631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MECS Survey Year and Total Energy Consumption for All Purposes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925530"/>
        <c:crosses val="autoZero"/>
        <c:auto val="1"/>
        <c:lblOffset val="100"/>
        <c:tickLblSkip val="1"/>
        <c:noMultiLvlLbl val="0"/>
      </c:catAx>
      <c:valAx>
        <c:axId val="48925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6319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5"/>
          <c:y val="0.5055"/>
          <c:w val="0.20775"/>
          <c:h val="0.1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1323975</xdr:colOff>
      <xdr:row>17</xdr:row>
      <xdr:rowOff>57150</xdr:rowOff>
    </xdr:from>
    <xdr:to>
      <xdr:col>17</xdr:col>
      <xdr:colOff>600075</xdr:colOff>
      <xdr:row>44</xdr:row>
      <xdr:rowOff>123825</xdr:rowOff>
    </xdr:to>
    <xdr:graphicFrame>
      <xdr:nvGraphicFramePr>
        <xdr:cNvPr id="1" name="Chart 2"/>
        <xdr:cNvGraphicFramePr/>
      </xdr:nvGraphicFramePr>
      <xdr:xfrm>
        <a:off x="8515350" y="3495675"/>
        <a:ext cx="68008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17</xdr:row>
      <xdr:rowOff>47625</xdr:rowOff>
    </xdr:from>
    <xdr:to>
      <xdr:col>16</xdr:col>
      <xdr:colOff>142875</xdr:colOff>
      <xdr:row>18</xdr:row>
      <xdr:rowOff>114300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8620125" y="3486150"/>
          <a:ext cx="5553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1. Manufacturing energy consumption has been declining since 1998</a:t>
          </a:r>
        </a:p>
      </xdr:txBody>
    </xdr:sp>
    <xdr:clientData/>
  </xdr:twoCellAnchor>
  <xdr:twoCellAnchor>
    <xdr:from>
      <xdr:col>9</xdr:col>
      <xdr:colOff>66675</xdr:colOff>
      <xdr:row>43</xdr:row>
      <xdr:rowOff>171450</xdr:rowOff>
    </xdr:from>
    <xdr:to>
      <xdr:col>16</xdr:col>
      <xdr:colOff>142875</xdr:colOff>
      <xdr:row>45</xdr:row>
      <xdr:rowOff>57150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8620125" y="8315325"/>
          <a:ext cx="5553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U.S. Energy Information Administration.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28575" y="0"/>
        <a:ext cx="862012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9605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66"/>
  <sheetViews>
    <sheetView tabSelected="1" zoomScalePageLayoutView="0" workbookViewId="0" topLeftCell="E1">
      <selection activeCell="J2" sqref="J2"/>
    </sheetView>
  </sheetViews>
  <sheetFormatPr defaultColWidth="9.00390625" defaultRowHeight="14.25"/>
  <cols>
    <col min="2" max="2" width="31.375" style="0" customWidth="1"/>
    <col min="9" max="9" width="17.875" style="0" customWidth="1"/>
    <col min="16" max="16" width="17.875" style="0" customWidth="1"/>
  </cols>
  <sheetData>
    <row r="3" spans="3:22" ht="42.75">
      <c r="C3">
        <v>1991</v>
      </c>
      <c r="D3">
        <v>1994</v>
      </c>
      <c r="E3">
        <v>1998</v>
      </c>
      <c r="F3">
        <v>2002</v>
      </c>
      <c r="G3">
        <v>2006</v>
      </c>
      <c r="H3">
        <v>2010</v>
      </c>
      <c r="J3" t="s">
        <v>46</v>
      </c>
      <c r="K3" t="s">
        <v>52</v>
      </c>
      <c r="L3" t="s">
        <v>48</v>
      </c>
      <c r="M3" t="s">
        <v>49</v>
      </c>
      <c r="N3" t="s">
        <v>50</v>
      </c>
      <c r="O3" t="s">
        <v>53</v>
      </c>
      <c r="Q3" s="16" t="s">
        <v>58</v>
      </c>
      <c r="R3" s="16" t="s">
        <v>59</v>
      </c>
      <c r="S3" s="16" t="s">
        <v>60</v>
      </c>
      <c r="T3" s="16" t="s">
        <v>61</v>
      </c>
      <c r="U3" s="16" t="s">
        <v>62</v>
      </c>
      <c r="V3" s="16" t="s">
        <v>63</v>
      </c>
    </row>
    <row r="4" spans="2:22" ht="14.25">
      <c r="B4" t="s">
        <v>0</v>
      </c>
      <c r="C4">
        <v>2370</v>
      </c>
      <c r="D4">
        <v>2656</v>
      </c>
      <c r="E4">
        <v>3035</v>
      </c>
      <c r="F4">
        <v>2839</v>
      </c>
      <c r="G4">
        <v>2851</v>
      </c>
      <c r="H4">
        <v>2490</v>
      </c>
      <c r="I4" t="s">
        <v>0</v>
      </c>
      <c r="J4">
        <v>2370</v>
      </c>
      <c r="K4">
        <v>2656</v>
      </c>
      <c r="L4">
        <v>3035</v>
      </c>
      <c r="M4">
        <v>2839</v>
      </c>
      <c r="N4">
        <v>2851</v>
      </c>
      <c r="O4">
        <v>2490</v>
      </c>
      <c r="P4" t="s">
        <v>0</v>
      </c>
      <c r="Q4">
        <f aca="true" t="shared" si="0" ref="Q4:Q9">J4/J$9</f>
        <v>0.12032289181093568</v>
      </c>
      <c r="R4">
        <f aca="true" t="shared" si="1" ref="R4:R9">K4/K$9</f>
        <v>0.12260536398467432</v>
      </c>
      <c r="S4">
        <f aca="true" t="shared" si="2" ref="S4:S9">L4/L$9</f>
        <v>0.1275370845064504</v>
      </c>
      <c r="T4">
        <f aca="true" t="shared" si="3" ref="T4:T9">M4/M$9</f>
        <v>0.12525368393188036</v>
      </c>
      <c r="U4">
        <f aca="true" t="shared" si="4" ref="U4:U9">N4/N$9</f>
        <v>0.13513129206559862</v>
      </c>
      <c r="V4">
        <f aca="true" t="shared" si="5" ref="V4:V9">O4/O$9</f>
        <v>0.1306263770853006</v>
      </c>
    </row>
    <row r="5" spans="2:22" ht="14.25">
      <c r="B5" t="s">
        <v>1</v>
      </c>
      <c r="C5">
        <v>6095</v>
      </c>
      <c r="D5">
        <v>6835</v>
      </c>
      <c r="E5">
        <v>7426</v>
      </c>
      <c r="F5">
        <v>6468</v>
      </c>
      <c r="G5">
        <v>5911</v>
      </c>
      <c r="H5">
        <v>5803</v>
      </c>
      <c r="I5" t="s">
        <v>1</v>
      </c>
      <c r="J5">
        <v>6095</v>
      </c>
      <c r="K5">
        <v>6835</v>
      </c>
      <c r="L5">
        <v>7426</v>
      </c>
      <c r="M5">
        <v>6468</v>
      </c>
      <c r="N5">
        <v>5911</v>
      </c>
      <c r="O5">
        <v>5803</v>
      </c>
      <c r="P5" t="s">
        <v>1</v>
      </c>
      <c r="Q5">
        <f t="shared" si="0"/>
        <v>0.3094379854800223</v>
      </c>
      <c r="R5">
        <f t="shared" si="1"/>
        <v>0.315514933296404</v>
      </c>
      <c r="S5">
        <f t="shared" si="2"/>
        <v>0.31205614153044503</v>
      </c>
      <c r="T5">
        <f t="shared" si="3"/>
        <v>0.28536133415688697</v>
      </c>
      <c r="U5">
        <f t="shared" si="4"/>
        <v>0.28016873637311596</v>
      </c>
      <c r="V5">
        <f t="shared" si="5"/>
        <v>0.30442765711887526</v>
      </c>
    </row>
    <row r="6" spans="2:22" ht="14.25">
      <c r="B6" t="s">
        <v>3</v>
      </c>
      <c r="C6">
        <f>2006+308</f>
        <v>2314</v>
      </c>
      <c r="D6">
        <f>2105+449</f>
        <v>2554</v>
      </c>
      <c r="E6">
        <f>1814+461</f>
        <v>2275</v>
      </c>
      <c r="F6">
        <f>1956+385</f>
        <v>2341</v>
      </c>
      <c r="G6">
        <f>1433+272</f>
        <v>1705</v>
      </c>
      <c r="H6">
        <f>1307+258</f>
        <v>1565</v>
      </c>
      <c r="I6" t="s">
        <v>3</v>
      </c>
      <c r="J6">
        <v>2314</v>
      </c>
      <c r="K6">
        <v>2554</v>
      </c>
      <c r="L6">
        <v>2275</v>
      </c>
      <c r="M6">
        <v>2341</v>
      </c>
      <c r="N6">
        <v>1705</v>
      </c>
      <c r="O6">
        <v>1565</v>
      </c>
      <c r="P6" t="s">
        <v>3</v>
      </c>
      <c r="Q6">
        <f t="shared" si="0"/>
        <v>0.11747981926181653</v>
      </c>
      <c r="R6">
        <f t="shared" si="1"/>
        <v>0.11789687485574482</v>
      </c>
      <c r="S6">
        <f t="shared" si="2"/>
        <v>0.09560028575030466</v>
      </c>
      <c r="T6">
        <f t="shared" si="3"/>
        <v>0.10328244948380835</v>
      </c>
      <c r="U6">
        <f t="shared" si="4"/>
        <v>0.0808133472367049</v>
      </c>
      <c r="V6">
        <f t="shared" si="5"/>
        <v>0.08210051411184556</v>
      </c>
    </row>
    <row r="7" spans="2:22" ht="14.25">
      <c r="B7" t="s">
        <v>4</v>
      </c>
      <c r="C7">
        <f aca="true" t="shared" si="6" ref="C7:H7">SUM(C8:C10)</f>
        <v>2174</v>
      </c>
      <c r="D7">
        <f t="shared" si="6"/>
        <v>2279</v>
      </c>
      <c r="E7">
        <f t="shared" si="6"/>
        <v>2430</v>
      </c>
      <c r="F7">
        <f t="shared" si="6"/>
        <v>3477</v>
      </c>
      <c r="G7">
        <f t="shared" si="6"/>
        <v>2833</v>
      </c>
      <c r="H7">
        <f t="shared" si="6"/>
        <v>2368</v>
      </c>
      <c r="I7" t="s">
        <v>4</v>
      </c>
      <c r="J7">
        <v>2174</v>
      </c>
      <c r="K7">
        <v>2279</v>
      </c>
      <c r="L7">
        <v>2430</v>
      </c>
      <c r="M7">
        <v>3477</v>
      </c>
      <c r="N7">
        <v>2833</v>
      </c>
      <c r="O7">
        <v>2368</v>
      </c>
      <c r="P7" t="s">
        <v>4</v>
      </c>
      <c r="Q7">
        <f t="shared" si="0"/>
        <v>0.11037213788901863</v>
      </c>
      <c r="R7">
        <f t="shared" si="1"/>
        <v>0.10520241887088584</v>
      </c>
      <c r="S7">
        <f t="shared" si="2"/>
        <v>0.10211371181241333</v>
      </c>
      <c r="T7">
        <f t="shared" si="3"/>
        <v>0.1534015706344304</v>
      </c>
      <c r="U7">
        <f t="shared" si="4"/>
        <v>0.13427813062849558</v>
      </c>
      <c r="V7">
        <f t="shared" si="5"/>
        <v>0.1242262092120449</v>
      </c>
    </row>
    <row r="8" spans="2:22" ht="14.25">
      <c r="B8" t="s">
        <v>5</v>
      </c>
      <c r="C8">
        <v>454</v>
      </c>
      <c r="D8">
        <v>490</v>
      </c>
      <c r="E8">
        <v>406</v>
      </c>
      <c r="F8">
        <v>255</v>
      </c>
      <c r="G8">
        <v>314</v>
      </c>
      <c r="H8">
        <v>170</v>
      </c>
      <c r="I8" t="s">
        <v>9</v>
      </c>
      <c r="J8">
        <f aca="true" t="shared" si="7" ref="J8:O8">C11+C12-C13</f>
        <v>6744</v>
      </c>
      <c r="K8">
        <f t="shared" si="7"/>
        <v>7339</v>
      </c>
      <c r="L8">
        <f t="shared" si="7"/>
        <v>8631</v>
      </c>
      <c r="M8">
        <f t="shared" si="7"/>
        <v>7541</v>
      </c>
      <c r="N8">
        <f t="shared" si="7"/>
        <v>7798</v>
      </c>
      <c r="O8">
        <f t="shared" si="7"/>
        <v>6836</v>
      </c>
      <c r="P8" t="s">
        <v>9</v>
      </c>
      <c r="Q8">
        <f t="shared" si="0"/>
        <v>0.3423871655582068</v>
      </c>
      <c r="R8">
        <f t="shared" si="1"/>
        <v>0.338780408992291</v>
      </c>
      <c r="S8">
        <f t="shared" si="2"/>
        <v>0.3626927764003866</v>
      </c>
      <c r="T8">
        <f t="shared" si="3"/>
        <v>0.3327009617929939</v>
      </c>
      <c r="U8">
        <f t="shared" si="4"/>
        <v>0.36960849369608495</v>
      </c>
      <c r="V8">
        <f t="shared" si="5"/>
        <v>0.35861924247193366</v>
      </c>
    </row>
    <row r="9" spans="2:22" ht="14.25">
      <c r="B9" t="s">
        <v>6</v>
      </c>
      <c r="C9">
        <v>146</v>
      </c>
      <c r="D9">
        <v>158</v>
      </c>
      <c r="E9">
        <v>142</v>
      </c>
      <c r="F9">
        <v>152</v>
      </c>
      <c r="G9">
        <v>143</v>
      </c>
      <c r="H9">
        <v>198</v>
      </c>
      <c r="I9" t="s">
        <v>10</v>
      </c>
      <c r="J9" s="11">
        <f aca="true" t="shared" si="8" ref="J9:O9">SUM(J4:J8)</f>
        <v>19697</v>
      </c>
      <c r="K9" s="11">
        <f t="shared" si="8"/>
        <v>21663</v>
      </c>
      <c r="L9" s="11">
        <f t="shared" si="8"/>
        <v>23797</v>
      </c>
      <c r="M9" s="11">
        <f t="shared" si="8"/>
        <v>22666</v>
      </c>
      <c r="N9" s="11">
        <f t="shared" si="8"/>
        <v>21098</v>
      </c>
      <c r="O9">
        <f t="shared" si="8"/>
        <v>19062</v>
      </c>
      <c r="P9" t="s">
        <v>10</v>
      </c>
      <c r="Q9">
        <f t="shared" si="0"/>
        <v>1</v>
      </c>
      <c r="R9">
        <f t="shared" si="1"/>
        <v>1</v>
      </c>
      <c r="S9">
        <f t="shared" si="2"/>
        <v>1</v>
      </c>
      <c r="T9">
        <f t="shared" si="3"/>
        <v>1</v>
      </c>
      <c r="U9">
        <f t="shared" si="4"/>
        <v>1</v>
      </c>
      <c r="V9">
        <f t="shared" si="5"/>
        <v>1</v>
      </c>
    </row>
    <row r="10" spans="2:8" ht="14.25">
      <c r="B10" t="s">
        <v>7</v>
      </c>
      <c r="C10">
        <v>1574</v>
      </c>
      <c r="D10">
        <v>1631</v>
      </c>
      <c r="E10">
        <v>1882</v>
      </c>
      <c r="F10">
        <v>3070</v>
      </c>
      <c r="G10">
        <v>2376</v>
      </c>
      <c r="H10">
        <v>2000</v>
      </c>
    </row>
    <row r="11" spans="2:15" ht="14.25">
      <c r="B11" t="s">
        <v>9</v>
      </c>
      <c r="C11">
        <f>7304-C12</f>
        <v>4436</v>
      </c>
      <c r="D11">
        <f>7926-D12</f>
        <v>4816</v>
      </c>
      <c r="E11">
        <f>8980-E12</f>
        <v>5327</v>
      </c>
      <c r="F11">
        <f>8271-F12</f>
        <v>4964</v>
      </c>
      <c r="G11">
        <f>8443-G12</f>
        <v>5044</v>
      </c>
      <c r="H11">
        <f>7550-H12</f>
        <v>4804</v>
      </c>
      <c r="J11" t="s">
        <v>46</v>
      </c>
      <c r="K11" t="s">
        <v>47</v>
      </c>
      <c r="L11" t="s">
        <v>48</v>
      </c>
      <c r="M11" t="s">
        <v>49</v>
      </c>
      <c r="N11" t="s">
        <v>50</v>
      </c>
      <c r="O11" t="s">
        <v>51</v>
      </c>
    </row>
    <row r="12" spans="2:15" ht="14.25">
      <c r="B12" t="s">
        <v>2</v>
      </c>
      <c r="C12">
        <v>2868</v>
      </c>
      <c r="D12">
        <v>3110</v>
      </c>
      <c r="E12">
        <v>3653</v>
      </c>
      <c r="F12">
        <v>3307</v>
      </c>
      <c r="G12">
        <v>3399</v>
      </c>
      <c r="H12">
        <v>2746</v>
      </c>
      <c r="J12" s="11">
        <v>19697</v>
      </c>
      <c r="K12" s="11">
        <v>21663</v>
      </c>
      <c r="L12" s="11">
        <v>23797</v>
      </c>
      <c r="M12" s="11">
        <v>22666</v>
      </c>
      <c r="N12" s="11">
        <v>21098</v>
      </c>
      <c r="O12" s="11">
        <v>19062</v>
      </c>
    </row>
    <row r="13" spans="2:8" ht="14.25">
      <c r="B13" t="s">
        <v>8</v>
      </c>
      <c r="C13">
        <v>560</v>
      </c>
      <c r="D13">
        <v>587</v>
      </c>
      <c r="E13">
        <v>349</v>
      </c>
      <c r="F13">
        <v>730</v>
      </c>
      <c r="G13">
        <v>645</v>
      </c>
      <c r="H13">
        <v>714</v>
      </c>
    </row>
    <row r="14" spans="2:8" ht="14.25">
      <c r="B14" t="s">
        <v>10</v>
      </c>
      <c r="C14">
        <f>20257-C13</f>
        <v>19697</v>
      </c>
      <c r="D14">
        <v>21633</v>
      </c>
      <c r="E14">
        <v>23796</v>
      </c>
      <c r="F14">
        <v>22666</v>
      </c>
      <c r="G14">
        <v>21098</v>
      </c>
      <c r="H14">
        <v>19061</v>
      </c>
    </row>
    <row r="15" spans="3:8" ht="14.25">
      <c r="C15">
        <f>SUM(C4:C7,C11:C12)</f>
        <v>20257</v>
      </c>
      <c r="D15">
        <f>SUM(D4:D7,D11:D12,-D13)</f>
        <v>21663</v>
      </c>
      <c r="E15">
        <f>SUM(E4:E7,E11:E12,-E13)</f>
        <v>23797</v>
      </c>
      <c r="F15">
        <f>SUM(F4:F7,F11:F12,-F13)</f>
        <v>22666</v>
      </c>
      <c r="G15">
        <f>SUM(G4:G7,G11:G12,-G13)</f>
        <v>21098</v>
      </c>
      <c r="H15">
        <f>SUM(H4:H7,H11:H12,-H13)</f>
        <v>19062</v>
      </c>
    </row>
    <row r="19" spans="2:3" ht="14.25">
      <c r="B19" s="1"/>
      <c r="C19" s="2" t="s">
        <v>10</v>
      </c>
    </row>
    <row r="20" spans="2:3" ht="14.25">
      <c r="B20" s="1" t="s">
        <v>11</v>
      </c>
      <c r="C20" s="2" t="s">
        <v>12</v>
      </c>
    </row>
    <row r="21" spans="2:3" ht="14.25">
      <c r="B21" s="3"/>
      <c r="C21" s="4"/>
    </row>
    <row r="22" spans="2:3" ht="14.25">
      <c r="B22" s="5" t="s">
        <v>13</v>
      </c>
      <c r="C22" s="6" t="s">
        <v>14</v>
      </c>
    </row>
    <row r="23" spans="2:3" ht="14.25">
      <c r="B23" s="7"/>
      <c r="C23" s="8"/>
    </row>
    <row r="24" spans="2:3" ht="14.25">
      <c r="B24" s="1"/>
      <c r="C24" s="9"/>
    </row>
    <row r="25" spans="2:3" ht="14.25">
      <c r="B25" s="10" t="s">
        <v>13</v>
      </c>
      <c r="C25" s="4"/>
    </row>
    <row r="26" spans="2:3" ht="14.25">
      <c r="B26" s="10" t="s">
        <v>15</v>
      </c>
      <c r="C26" s="11">
        <v>1307</v>
      </c>
    </row>
    <row r="27" spans="2:3" ht="14.25">
      <c r="B27" s="10" t="s">
        <v>1</v>
      </c>
      <c r="C27" s="11">
        <v>5803</v>
      </c>
    </row>
    <row r="28" ht="14.25">
      <c r="B28" s="10"/>
    </row>
    <row r="29" spans="2:3" ht="14.25">
      <c r="B29" s="10" t="s">
        <v>0</v>
      </c>
      <c r="C29" s="11">
        <v>2490</v>
      </c>
    </row>
    <row r="30" spans="2:3" ht="14.25">
      <c r="B30" s="10" t="s">
        <v>16</v>
      </c>
      <c r="C30" s="11">
        <v>2574</v>
      </c>
    </row>
    <row r="31" spans="2:3" ht="14.25">
      <c r="B31" s="10" t="s">
        <v>17</v>
      </c>
      <c r="C31" s="11">
        <v>26</v>
      </c>
    </row>
    <row r="32" spans="2:3" ht="14.25">
      <c r="B32" s="10" t="s">
        <v>18</v>
      </c>
      <c r="C32" s="11">
        <v>5</v>
      </c>
    </row>
    <row r="33" spans="2:3" ht="14.25">
      <c r="B33" s="10" t="s">
        <v>19</v>
      </c>
      <c r="C33" s="11">
        <v>113</v>
      </c>
    </row>
    <row r="34" ht="14.25">
      <c r="B34" s="10"/>
    </row>
    <row r="35" spans="2:3" ht="14.25">
      <c r="B35" s="10" t="s">
        <v>20</v>
      </c>
      <c r="C35" s="11">
        <v>258</v>
      </c>
    </row>
    <row r="36" spans="2:3" ht="14.25">
      <c r="B36" s="10" t="s">
        <v>21</v>
      </c>
      <c r="C36" s="11">
        <v>170</v>
      </c>
    </row>
    <row r="37" spans="2:3" ht="14.25">
      <c r="B37" s="10" t="s">
        <v>22</v>
      </c>
      <c r="C37" s="11">
        <v>198</v>
      </c>
    </row>
    <row r="38" spans="2:3" ht="14.25">
      <c r="B38" s="10" t="s">
        <v>23</v>
      </c>
      <c r="C38" s="11">
        <v>2000</v>
      </c>
    </row>
    <row r="39" ht="14.25">
      <c r="B39" s="10"/>
    </row>
    <row r="40" spans="2:3" ht="14.25">
      <c r="B40" s="10" t="s">
        <v>9</v>
      </c>
      <c r="C40" s="11">
        <v>7549</v>
      </c>
    </row>
    <row r="41" spans="2:5" ht="14.25">
      <c r="B41" s="10" t="s">
        <v>24</v>
      </c>
      <c r="C41" s="11">
        <v>946</v>
      </c>
      <c r="D41" s="11">
        <f>SUM(C41:C47)</f>
        <v>2746</v>
      </c>
      <c r="E41" s="11">
        <f>SUM(C41:C55,C61:C62)</f>
        <v>7550</v>
      </c>
    </row>
    <row r="42" spans="2:3" ht="14.25">
      <c r="B42" s="10" t="s">
        <v>25</v>
      </c>
      <c r="C42" s="11">
        <v>386</v>
      </c>
    </row>
    <row r="43" spans="2:3" ht="14.25">
      <c r="B43" s="10" t="s">
        <v>26</v>
      </c>
      <c r="C43" s="11">
        <v>422</v>
      </c>
    </row>
    <row r="44" spans="2:3" ht="14.25">
      <c r="B44" s="10" t="s">
        <v>27</v>
      </c>
      <c r="C44" s="11">
        <v>718</v>
      </c>
    </row>
    <row r="45" spans="2:3" ht="14.25">
      <c r="B45" s="10" t="s">
        <v>28</v>
      </c>
      <c r="C45" s="11">
        <v>82</v>
      </c>
    </row>
    <row r="46" spans="2:3" ht="14.25">
      <c r="B46" s="10" t="s">
        <v>29</v>
      </c>
      <c r="C46" s="11">
        <v>28</v>
      </c>
    </row>
    <row r="47" spans="2:3" ht="14.25">
      <c r="B47" s="12" t="s">
        <v>30</v>
      </c>
      <c r="C47" s="11">
        <v>164</v>
      </c>
    </row>
    <row r="48" spans="2:3" ht="14.25">
      <c r="B48" s="10" t="s">
        <v>31</v>
      </c>
      <c r="C48" s="11">
        <v>35</v>
      </c>
    </row>
    <row r="49" spans="2:3" ht="14.25">
      <c r="B49" s="10" t="s">
        <v>32</v>
      </c>
      <c r="C49" s="11">
        <v>8</v>
      </c>
    </row>
    <row r="50" spans="2:3" ht="14.25">
      <c r="B50" s="10" t="s">
        <v>33</v>
      </c>
      <c r="C50" s="11">
        <v>0</v>
      </c>
    </row>
    <row r="51" spans="2:3" ht="14.25">
      <c r="B51" s="10" t="s">
        <v>34</v>
      </c>
      <c r="C51" s="11">
        <v>752</v>
      </c>
    </row>
    <row r="52" spans="2:3" ht="14.25">
      <c r="B52" s="10" t="s">
        <v>35</v>
      </c>
      <c r="C52" s="11">
        <v>1386</v>
      </c>
    </row>
    <row r="53" spans="2:3" ht="14.25">
      <c r="B53" s="10" t="s">
        <v>36</v>
      </c>
      <c r="C53" s="11">
        <v>909</v>
      </c>
    </row>
    <row r="54" ht="14.25">
      <c r="B54" s="10"/>
    </row>
    <row r="55" spans="2:3" ht="14.25">
      <c r="B55" s="10" t="s">
        <v>37</v>
      </c>
      <c r="C55" s="11">
        <v>742</v>
      </c>
    </row>
    <row r="56" spans="2:3" ht="14.25">
      <c r="B56" s="10" t="s">
        <v>38</v>
      </c>
      <c r="C56" s="11">
        <v>41</v>
      </c>
    </row>
    <row r="57" spans="2:3" ht="14.25">
      <c r="B57" s="10" t="s">
        <v>39</v>
      </c>
      <c r="C57" s="11">
        <v>143</v>
      </c>
    </row>
    <row r="58" spans="2:3" ht="14.25">
      <c r="B58" s="10" t="s">
        <v>40</v>
      </c>
      <c r="C58" s="11">
        <v>540</v>
      </c>
    </row>
    <row r="59" spans="2:3" ht="14.25">
      <c r="B59" s="10" t="s">
        <v>41</v>
      </c>
      <c r="C59" s="11">
        <v>18</v>
      </c>
    </row>
    <row r="60" ht="14.25">
      <c r="B60" s="10"/>
    </row>
    <row r="61" spans="2:3" ht="14.25">
      <c r="B61" s="13" t="s">
        <v>42</v>
      </c>
      <c r="C61" s="11">
        <v>581</v>
      </c>
    </row>
    <row r="62" spans="2:3" ht="14.25">
      <c r="B62" s="13" t="s">
        <v>43</v>
      </c>
      <c r="C62" s="11">
        <v>391</v>
      </c>
    </row>
    <row r="63" ht="14.25">
      <c r="B63" s="10"/>
    </row>
    <row r="64" spans="2:3" ht="14.25">
      <c r="B64" s="10" t="s">
        <v>44</v>
      </c>
      <c r="C64" s="11">
        <v>715</v>
      </c>
    </row>
    <row r="65" ht="14.25">
      <c r="B65" s="10"/>
    </row>
    <row r="66" spans="2:3" ht="14.25">
      <c r="B66" s="10" t="s">
        <v>45</v>
      </c>
      <c r="C66" s="11">
        <v>19061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6:P10"/>
  <sheetViews>
    <sheetView zoomScalePageLayoutView="0" workbookViewId="0" topLeftCell="A1">
      <selection activeCell="D9" sqref="D9"/>
    </sheetView>
  </sheetViews>
  <sheetFormatPr defaultColWidth="9.00390625" defaultRowHeight="14.25"/>
  <cols>
    <col min="2" max="7" width="9.75390625" style="0" customWidth="1"/>
  </cols>
  <sheetData>
    <row r="6" spans="4:16" ht="14.25">
      <c r="D6">
        <v>1998</v>
      </c>
      <c r="E6">
        <v>1999</v>
      </c>
      <c r="F6">
        <v>2000</v>
      </c>
      <c r="G6">
        <v>2001</v>
      </c>
      <c r="H6">
        <v>2002</v>
      </c>
      <c r="I6">
        <v>2003</v>
      </c>
      <c r="J6">
        <v>2004</v>
      </c>
      <c r="K6">
        <v>2005</v>
      </c>
      <c r="L6">
        <v>2006</v>
      </c>
      <c r="M6">
        <v>2007</v>
      </c>
      <c r="N6">
        <v>2008</v>
      </c>
      <c r="O6">
        <v>2009</v>
      </c>
      <c r="P6">
        <v>2010</v>
      </c>
    </row>
    <row r="7" spans="2:16" ht="14.25">
      <c r="B7" t="s">
        <v>54</v>
      </c>
      <c r="D7" s="14">
        <v>4494274.505985639</v>
      </c>
      <c r="E7" s="14">
        <v>4615184.269380994</v>
      </c>
      <c r="F7" s="14">
        <v>4652472.779085433</v>
      </c>
      <c r="G7" s="14">
        <v>4444328.414289546</v>
      </c>
      <c r="H7" s="14">
        <v>4450074.571833036</v>
      </c>
      <c r="I7" s="14">
        <v>4443879.06949986</v>
      </c>
      <c r="J7" s="14">
        <v>4561906.339705399</v>
      </c>
      <c r="K7" s="14">
        <v>4725349</v>
      </c>
      <c r="L7" s="14">
        <v>4784217.748291819</v>
      </c>
      <c r="M7" s="14">
        <v>4929667.435827631</v>
      </c>
      <c r="N7" s="14">
        <v>4675358.274381949</v>
      </c>
      <c r="O7" s="14">
        <v>4067416.5864637992</v>
      </c>
      <c r="P7" s="14">
        <v>4235700.88264391</v>
      </c>
    </row>
    <row r="8" spans="2:16" ht="14.25">
      <c r="B8" t="s">
        <v>55</v>
      </c>
      <c r="D8">
        <v>23796</v>
      </c>
      <c r="H8">
        <v>22665</v>
      </c>
      <c r="L8">
        <v>21098</v>
      </c>
      <c r="P8">
        <v>19061</v>
      </c>
    </row>
    <row r="9" spans="2:16" ht="14.25">
      <c r="B9" t="s">
        <v>56</v>
      </c>
      <c r="D9">
        <f>(D8*10^12)/((D7*10^6)*1000)</f>
        <v>5.294736662904684</v>
      </c>
      <c r="H9">
        <f>(H8*10^12)/((H7*10^6)*1000)</f>
        <v>5.09317307702195</v>
      </c>
      <c r="L9">
        <f>(L8*10^12)/((L7*10^6)*1000)</f>
        <v>4.40991633533673</v>
      </c>
      <c r="P9">
        <f>(P8*10^12)/((P7*10^6)*1000)</f>
        <v>4.500081693233774</v>
      </c>
    </row>
    <row r="10" spans="2:16" ht="14.25">
      <c r="B10" t="s">
        <v>57</v>
      </c>
      <c r="H10" s="15">
        <f>(H9-D9)/D9</f>
        <v>-0.03806867059034377</v>
      </c>
      <c r="L10" s="15">
        <f>(L9-H9)/H9</f>
        <v>-0.13415148697140483</v>
      </c>
      <c r="P10" s="15">
        <f>(P9-L9)/L9</f>
        <v>0.02044604728088554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RK4</dc:creator>
  <cp:keywords/>
  <dc:description/>
  <cp:lastModifiedBy>PE7</cp:lastModifiedBy>
  <dcterms:created xsi:type="dcterms:W3CDTF">2012-01-18T17:13:02Z</dcterms:created>
  <dcterms:modified xsi:type="dcterms:W3CDTF">2012-03-26T10:12:50Z</dcterms:modified>
  <cp:category/>
  <cp:version/>
  <cp:contentType/>
  <cp:contentStatus/>
</cp:coreProperties>
</file>