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461AFC86-B752-4B4B-9832-F51159B0478F}" xr6:coauthVersionLast="47" xr6:coauthVersionMax="47" xr10:uidLastSave="{00000000-0000-0000-0000-000000000000}"/>
  <bookViews>
    <workbookView xWindow="-120" yWindow="-120" windowWidth="29040" windowHeight="17520" xr2:uid="{EBE707FC-6785-4704-91C3-0DEFCD411D9A}"/>
  </bookViews>
  <sheets>
    <sheet name="13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2" l="1"/>
  <c r="A85" i="2"/>
  <c r="E85" i="2" s="1"/>
  <c r="A84" i="2"/>
  <c r="E84" i="2" s="1"/>
  <c r="A83" i="2"/>
  <c r="E83" i="2" s="1"/>
  <c r="A82" i="2"/>
  <c r="E82" i="2" s="1"/>
  <c r="A81" i="2"/>
  <c r="E81" i="2" s="1"/>
  <c r="A80" i="2"/>
  <c r="E80" i="2" s="1"/>
  <c r="A79" i="2"/>
  <c r="E79" i="2" s="1"/>
  <c r="A78" i="2"/>
  <c r="E78" i="2" s="1"/>
  <c r="A77" i="2"/>
  <c r="E77" i="2" s="1"/>
  <c r="A76" i="2"/>
  <c r="E76" i="2" s="1"/>
  <c r="A75" i="2"/>
  <c r="A74" i="2"/>
  <c r="A73" i="2"/>
  <c r="E73" i="2" s="1"/>
  <c r="A72" i="2"/>
  <c r="E72" i="2" s="1"/>
  <c r="E71" i="2"/>
  <c r="A71" i="2"/>
  <c r="A70" i="2"/>
  <c r="E70" i="2" s="1"/>
  <c r="A69" i="2"/>
  <c r="E69" i="2" s="1"/>
  <c r="A68" i="2"/>
  <c r="E68" i="2" s="1"/>
  <c r="A67" i="2"/>
  <c r="E67" i="2" s="1"/>
  <c r="A66" i="2"/>
  <c r="E66" i="2" s="1"/>
  <c r="A65" i="2"/>
  <c r="E65" i="2" s="1"/>
  <c r="A64" i="2"/>
  <c r="E64" i="2" s="1"/>
  <c r="A63" i="2"/>
  <c r="A62" i="2"/>
  <c r="A61" i="2"/>
  <c r="E61" i="2" s="1"/>
  <c r="A60" i="2"/>
  <c r="E60" i="2" s="1"/>
  <c r="A59" i="2"/>
  <c r="E59" i="2" s="1"/>
  <c r="A58" i="2"/>
  <c r="E58" i="2" s="1"/>
  <c r="A57" i="2"/>
  <c r="E57" i="2" s="1"/>
  <c r="E56" i="2"/>
  <c r="A56" i="2"/>
  <c r="A55" i="2"/>
  <c r="E55" i="2" s="1"/>
  <c r="A54" i="2"/>
  <c r="E54" i="2" s="1"/>
  <c r="A53" i="2"/>
  <c r="E53" i="2" s="1"/>
  <c r="A52" i="2"/>
  <c r="E52" i="2" s="1"/>
  <c r="A51" i="2"/>
  <c r="A50" i="2"/>
  <c r="A49" i="2"/>
  <c r="E49" i="2" s="1"/>
  <c r="A48" i="2"/>
  <c r="E48" i="2" s="1"/>
  <c r="A47" i="2"/>
  <c r="E47" i="2" s="1"/>
  <c r="A46" i="2"/>
  <c r="E46" i="2" s="1"/>
  <c r="A45" i="2"/>
  <c r="E45" i="2" s="1"/>
  <c r="A44" i="2"/>
  <c r="E44" i="2" s="1"/>
  <c r="A43" i="2"/>
  <c r="E43" i="2" s="1"/>
  <c r="A42" i="2"/>
  <c r="E42" i="2" s="1"/>
  <c r="E41" i="2"/>
  <c r="A41" i="2"/>
  <c r="A40" i="2"/>
  <c r="E40" i="2" s="1"/>
  <c r="A39" i="2"/>
  <c r="L35" i="2"/>
  <c r="K35" i="2"/>
  <c r="J35" i="2"/>
  <c r="L34" i="2"/>
  <c r="K34" i="2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G29" i="2"/>
  <c r="F29" i="2"/>
  <c r="K29" i="2" s="1"/>
  <c r="E29" i="2"/>
  <c r="J29" i="2" s="1"/>
  <c r="D29" i="2"/>
  <c r="I29" i="2" s="1"/>
  <c r="C29" i="2"/>
  <c r="G28" i="2"/>
  <c r="L28" i="2" s="1"/>
  <c r="F28" i="2"/>
  <c r="K28" i="2" s="1"/>
  <c r="E28" i="2"/>
  <c r="J28" i="2" s="1"/>
  <c r="D28" i="2"/>
  <c r="I28" i="2" s="1"/>
  <c r="C28" i="2"/>
  <c r="L27" i="2"/>
  <c r="K27" i="2"/>
  <c r="J27" i="2"/>
  <c r="I27" i="2"/>
  <c r="L26" i="2"/>
  <c r="K26" i="2"/>
  <c r="J26" i="2"/>
  <c r="I26" i="2"/>
</calcChain>
</file>

<file path=xl/sharedStrings.xml><?xml version="1.0" encoding="utf-8"?>
<sst xmlns="http://schemas.openxmlformats.org/spreadsheetml/2006/main" count="40" uniqueCount="38">
  <si>
    <t>U.S. Energy Information Administration, Short-Term Energy Outlook, February 2026</t>
  </si>
  <si>
    <t>Series names for chart</t>
  </si>
  <si>
    <t>crude oil</t>
  </si>
  <si>
    <t>coprpus</t>
  </si>
  <si>
    <t>natural gas plant liquids</t>
  </si>
  <si>
    <t>nlprpus</t>
  </si>
  <si>
    <t>refinery gain</t>
  </si>
  <si>
    <t>paglpus</t>
  </si>
  <si>
    <t>renewable and oxygenate plant produciton</t>
  </si>
  <si>
    <t>parnpus</t>
  </si>
  <si>
    <t>products adjustment</t>
  </si>
  <si>
    <t>PAFPPUS</t>
  </si>
  <si>
    <t>ethanol</t>
  </si>
  <si>
    <t>eoprpus</t>
  </si>
  <si>
    <t>biodiesel</t>
  </si>
  <si>
    <t>bdprpus</t>
  </si>
  <si>
    <t>renewable diesel</t>
  </si>
  <si>
    <t>rdprpus</t>
  </si>
  <si>
    <t>other biofuels</t>
  </si>
  <si>
    <t>obprpus</t>
  </si>
  <si>
    <t>liquid fuels</t>
  </si>
  <si>
    <t>papr_us</t>
  </si>
  <si>
    <t>Production (million barrels per day)</t>
  </si>
  <si>
    <t>Annual Growth (million barrels per day)</t>
  </si>
  <si>
    <t>other</t>
  </si>
  <si>
    <t>biofuels</t>
  </si>
  <si>
    <t xml:space="preserve"> ethanol</t>
  </si>
  <si>
    <t xml:space="preserve"> renewable diesel</t>
  </si>
  <si>
    <t xml:space="preserve"> other biofuels</t>
  </si>
  <si>
    <t xml:space="preserve"> biodiesel</t>
  </si>
  <si>
    <t>total</t>
  </si>
  <si>
    <t>Data source: U.S. Energy Information Administration, Short-Term Energy Outlook, February 2026</t>
  </si>
  <si>
    <t>Total Percent Change</t>
  </si>
  <si>
    <t>total monthly production</t>
  </si>
  <si>
    <t xml:space="preserve"> forecast</t>
  </si>
  <si>
    <t>annual average</t>
  </si>
  <si>
    <t>all months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</si>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</sst>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#,##0.000"/>
    <numFmt numFmtId="166" formatCode="0.0%"/>
    <numFmt numFmtId="167" formatCode="mmm\ yyyy"/>
    <numFmt numFmtId="168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164" fontId="4" fillId="0" borderId="0" xfId="1" applyNumberFormat="1" applyFont="1"/>
    <xf numFmtId="0" fontId="1" fillId="0" borderId="0" xfId="2"/>
    <xf numFmtId="0" fontId="3" fillId="0" borderId="0" xfId="3"/>
    <xf numFmtId="0" fontId="5" fillId="0" borderId="0" xfId="4" applyAlignment="1" applyProtection="1"/>
    <xf numFmtId="0" fontId="1" fillId="0" borderId="0" xfId="2" quotePrefix="1"/>
    <xf numFmtId="0" fontId="1" fillId="2" borderId="0" xfId="2" applyFill="1"/>
    <xf numFmtId="0" fontId="6" fillId="0" borderId="1" xfId="1" applyFont="1" applyBorder="1"/>
    <xf numFmtId="0" fontId="3" fillId="0" borderId="2" xfId="1" applyBorder="1"/>
    <xf numFmtId="0" fontId="3" fillId="3" borderId="3" xfId="1" applyFill="1" applyBorder="1"/>
    <xf numFmtId="0" fontId="3" fillId="3" borderId="4" xfId="1" applyFill="1" applyBorder="1"/>
    <xf numFmtId="0" fontId="3" fillId="3" borderId="5" xfId="1" applyFill="1" applyBorder="1"/>
    <xf numFmtId="0" fontId="3" fillId="3" borderId="6" xfId="1" applyFill="1" applyBorder="1"/>
    <xf numFmtId="0" fontId="2" fillId="2" borderId="0" xfId="2" applyFont="1" applyFill="1"/>
    <xf numFmtId="165" fontId="3" fillId="0" borderId="0" xfId="1" applyNumberFormat="1"/>
    <xf numFmtId="0" fontId="3" fillId="0" borderId="0" xfId="1"/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7" xfId="1" applyBorder="1"/>
    <xf numFmtId="0" fontId="7" fillId="0" borderId="7" xfId="1" applyFont="1" applyBorder="1"/>
    <xf numFmtId="0" fontId="8" fillId="0" borderId="7" xfId="1" applyFont="1" applyBorder="1"/>
    <xf numFmtId="3" fontId="3" fillId="0" borderId="0" xfId="1" applyNumberFormat="1"/>
    <xf numFmtId="2" fontId="3" fillId="0" borderId="0" xfId="1" applyNumberFormat="1"/>
    <xf numFmtId="165" fontId="3" fillId="0" borderId="0" xfId="1" quotePrefix="1" applyNumberFormat="1"/>
    <xf numFmtId="0" fontId="9" fillId="0" borderId="0" xfId="2" applyFont="1"/>
    <xf numFmtId="165" fontId="1" fillId="0" borderId="0" xfId="2" applyNumberFormat="1"/>
    <xf numFmtId="165" fontId="8" fillId="0" borderId="0" xfId="1" applyNumberFormat="1" applyFont="1"/>
    <xf numFmtId="2" fontId="8" fillId="0" borderId="0" xfId="1" applyNumberFormat="1" applyFont="1"/>
    <xf numFmtId="165" fontId="8" fillId="0" borderId="7" xfId="1" applyNumberFormat="1" applyFont="1" applyBorder="1"/>
    <xf numFmtId="3" fontId="3" fillId="0" borderId="7" xfId="1" applyNumberFormat="1" applyBorder="1"/>
    <xf numFmtId="2" fontId="8" fillId="0" borderId="7" xfId="1" applyNumberFormat="1" applyFont="1" applyBorder="1"/>
    <xf numFmtId="0" fontId="3" fillId="0" borderId="0" xfId="1" applyAlignment="1">
      <alignment horizontal="right"/>
    </xf>
    <xf numFmtId="0" fontId="8" fillId="0" borderId="0" xfId="1" quotePrefix="1" applyFont="1"/>
    <xf numFmtId="166" fontId="3" fillId="0" borderId="0" xfId="1" applyNumberFormat="1" applyAlignment="1">
      <alignment horizontal="right"/>
    </xf>
    <xf numFmtId="0" fontId="9" fillId="0" borderId="7" xfId="2" applyFont="1" applyBorder="1"/>
    <xf numFmtId="167" fontId="9" fillId="0" borderId="0" xfId="2" applyNumberFormat="1" applyFont="1"/>
    <xf numFmtId="168" fontId="3" fillId="0" borderId="8" xfId="3" quotePrefix="1" applyNumberFormat="1" applyBorder="1" applyAlignment="1">
      <alignment horizontal="center"/>
    </xf>
    <xf numFmtId="168" fontId="3" fillId="0" borderId="8" xfId="3" applyNumberFormat="1" applyBorder="1" applyAlignment="1">
      <alignment horizontal="center"/>
    </xf>
    <xf numFmtId="168" fontId="9" fillId="0" borderId="0" xfId="2" applyNumberFormat="1" applyFont="1"/>
    <xf numFmtId="0" fontId="1" fillId="0" borderId="0" xfId="2" applyAlignment="1">
      <alignment horizontal="right"/>
    </xf>
    <xf numFmtId="168" fontId="1" fillId="0" borderId="0" xfId="2" applyNumberFormat="1"/>
    <xf numFmtId="0" fontId="3" fillId="0" borderId="7" xfId="1" applyBorder="1" applyAlignment="1">
      <alignment horizontal="right"/>
    </xf>
    <xf numFmtId="1" fontId="3" fillId="0" borderId="0" xfId="1" applyNumberFormat="1"/>
  </cellXfs>
  <cellStyles count="5">
    <cellStyle name="Hyperlink" xfId="4" builtinId="8"/>
    <cellStyle name="Normal" xfId="0" builtinId="0"/>
    <cellStyle name="Normal 2" xfId="1" xr:uid="{CD8770D3-6957-4F39-B06B-AFFBED123D3E}"/>
    <cellStyle name="Normal 3 2" xfId="3" xr:uid="{75D63950-4646-4686-AED7-5E736DBB4AD4}"/>
    <cellStyle name="Normal 4 2" xfId="2" xr:uid="{30E4DF15-9513-48E3-A9C3-DFB3039C7629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3487207166475404"/>
          <c:w val="0.80772309711286094"/>
          <c:h val="0.50651783524285809"/>
        </c:manualLayout>
      </c:layout>
      <c:barChart>
        <c:barDir val="col"/>
        <c:grouping val="stacked"/>
        <c:varyColors val="0"/>
        <c:ser>
          <c:idx val="3"/>
          <c:order val="0"/>
          <c:tx>
            <c:v>Other</c:v>
          </c:tx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'13'!$I$28:$L$28</c:f>
              <c:numCache>
                <c:formatCode>0.00</c:formatCode>
                <c:ptCount val="4"/>
                <c:pt idx="0">
                  <c:v>-5.0290138000000484E-2</c:v>
                </c:pt>
                <c:pt idx="1">
                  <c:v>4.462049999989226E-4</c:v>
                </c:pt>
                <c:pt idx="2">
                  <c:v>-1.2796824999999679E-2</c:v>
                </c:pt>
                <c:pt idx="3">
                  <c:v>3.3438250000015213E-3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7-4233-96FE-04140C27AC2D}"/>
            </c:ext>
          </c:extLst>
        </c:ser>
        <c:ser>
          <c:idx val="1"/>
          <c:order val="1"/>
          <c:tx>
            <c:strRef>
              <c:f>'13'!$B$26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'13'!$I$26:$L$26</c:f>
              <c:numCache>
                <c:formatCode>0.00</c:formatCode>
                <c:ptCount val="4"/>
                <c:pt idx="0">
                  <c:v>0.29120208000000147</c:v>
                </c:pt>
                <c:pt idx="1">
                  <c:v>0.36772625999999953</c:v>
                </c:pt>
                <c:pt idx="2">
                  <c:v>-1.4511099999996446E-3</c:v>
                </c:pt>
                <c:pt idx="3">
                  <c:v>-0.27716762000000017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7-4233-96FE-04140C27AC2D}"/>
            </c:ext>
          </c:extLst>
        </c:ser>
        <c:ser>
          <c:idx val="2"/>
          <c:order val="2"/>
          <c:tx>
            <c:strRef>
              <c:f>'13'!$B$27</c:f>
              <c:strCache>
                <c:ptCount val="1"/>
                <c:pt idx="0">
                  <c:v>natural gas plant liquids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'13'!$I$27:$L$27</c:f>
              <c:numCache>
                <c:formatCode>0.00</c:formatCode>
                <c:ptCount val="4"/>
                <c:pt idx="0">
                  <c:v>0.54246829999999946</c:v>
                </c:pt>
                <c:pt idx="1">
                  <c:v>0.43035890800000054</c:v>
                </c:pt>
                <c:pt idx="2">
                  <c:v>3.7014292999999476E-2</c:v>
                </c:pt>
                <c:pt idx="3">
                  <c:v>0.19987936199999989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7-4233-96FE-04140C27AC2D}"/>
            </c:ext>
          </c:extLst>
        </c:ser>
        <c:ser>
          <c:idx val="5"/>
          <c:order val="4"/>
          <c:tx>
            <c:strRef>
              <c:f>'13'!$B$29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'13'!$I$29:$L$29</c:f>
              <c:numCache>
                <c:formatCode>0.00</c:formatCode>
                <c:ptCount val="4"/>
                <c:pt idx="0">
                  <c:v>7.8774357999999767E-2</c:v>
                </c:pt>
                <c:pt idx="1">
                  <c:v>-1.4756322999999849E-2</c:v>
                </c:pt>
                <c:pt idx="2">
                  <c:v>7.2160192000000123E-2</c:v>
                </c:pt>
                <c:pt idx="3">
                  <c:v>5.5390382999999987E-2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7-4233-96FE-04140C27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0400"/>
        <c:axId val="-982749312"/>
      </c:barChart>
      <c:lineChart>
        <c:grouping val="stacked"/>
        <c:varyColors val="0"/>
        <c:ser>
          <c:idx val="4"/>
          <c:order val="3"/>
          <c:tx>
            <c:strRef>
              <c:f>'13'!$B$34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567886231109431"/>
                      <c:h val="6.3075386858253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D57-4233-96FE-04140C27AC2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26498157574011"/>
                      <c:h val="5.48593291233045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D57-4233-96FE-04140C27AC2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07293701059199"/>
                      <c:h val="7.1464822819421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D57-4233-96FE-04140C27AC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'13'!$I$34:$L$34</c:f>
              <c:numCache>
                <c:formatCode>0.00</c:formatCode>
                <c:ptCount val="4"/>
                <c:pt idx="0">
                  <c:v>0.86215460000000022</c:v>
                </c:pt>
                <c:pt idx="1">
                  <c:v>0.78377504999999914</c:v>
                </c:pt>
                <c:pt idx="2">
                  <c:v>9.4926550000000276E-2</c:v>
                </c:pt>
                <c:pt idx="3">
                  <c:v>-1.8554049999998767E-2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57-4233-96FE-04140C27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0400"/>
        <c:axId val="-982749312"/>
      </c:lineChart>
      <c:scatterChart>
        <c:scatterStyle val="lineMarker"/>
        <c:varyColors val="0"/>
        <c:ser>
          <c:idx val="0"/>
          <c:order val="5"/>
          <c:tx>
            <c:strRef>
              <c:f>'13'!$B$92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'13'!$A$93:$A$94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'13'!$B$93:$B$94</c:f>
              <c:numCache>
                <c:formatCode>0</c:formatCode>
                <c:ptCount val="2"/>
                <c:pt idx="0">
                  <c:v>-1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57-4233-96FE-04140C27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0944"/>
        <c:axId val="-982733536"/>
      </c:scatterChart>
      <c:catAx>
        <c:axId val="-98275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9312"/>
        <c:crosses val="autoZero"/>
        <c:auto val="1"/>
        <c:lblAlgn val="ctr"/>
        <c:lblOffset val="100"/>
        <c:tickLblSkip val="1"/>
        <c:noMultiLvlLbl val="0"/>
      </c:catAx>
      <c:valAx>
        <c:axId val="-982749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0400"/>
        <c:crosses val="autoZero"/>
        <c:crossBetween val="between"/>
        <c:majorUnit val="0.2"/>
      </c:valAx>
      <c:valAx>
        <c:axId val="-982733536"/>
        <c:scaling>
          <c:orientation val="minMax"/>
          <c:max val="2"/>
          <c:min val="-1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0944"/>
        <c:crosses val="max"/>
        <c:crossBetween val="between"/>
      </c:valAx>
      <c:catAx>
        <c:axId val="-98275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3536"/>
        <c:crosses val="autoZero"/>
        <c:auto val="1"/>
        <c:lblAlgn val="ctr"/>
        <c:lblOffset val="100"/>
        <c:noMultiLvlLbl val="1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6888305628463"/>
          <c:y val="0.13137420322459695"/>
          <c:w val="0.80388998250218735"/>
          <c:h val="0.70921447319085118"/>
        </c:manualLayout>
      </c:layout>
      <c:lineChart>
        <c:grouping val="standard"/>
        <c:varyColors val="0"/>
        <c:ser>
          <c:idx val="0"/>
          <c:order val="0"/>
          <c:tx>
            <c:strRef>
              <c:f>'13'!$C$38</c:f>
              <c:strCache>
                <c:ptCount val="1"/>
                <c:pt idx="0">
                  <c:v>total monthly production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'13'!$C$39:$C$86</c:f>
              <c:numCache>
                <c:formatCode>0.000</c:formatCode>
                <c:ptCount val="48"/>
                <c:pt idx="0">
                  <c:v>21.129078679999999</c:v>
                </c:pt>
                <c:pt idx="1">
                  <c:v>22.243022549999999</c:v>
                </c:pt>
                <c:pt idx="2">
                  <c:v>22.65827732</c:v>
                </c:pt>
                <c:pt idx="3">
                  <c:v>22.895583269999999</c:v>
                </c:pt>
                <c:pt idx="4">
                  <c:v>22.908524419999999</c:v>
                </c:pt>
                <c:pt idx="5">
                  <c:v>22.964069200000001</c:v>
                </c:pt>
                <c:pt idx="6">
                  <c:v>22.788602359999999</c:v>
                </c:pt>
                <c:pt idx="7">
                  <c:v>23.188880480000002</c:v>
                </c:pt>
                <c:pt idx="8">
                  <c:v>22.9912691</c:v>
                </c:pt>
                <c:pt idx="9">
                  <c:v>23.515549450000002</c:v>
                </c:pt>
                <c:pt idx="10">
                  <c:v>23.4985</c:v>
                </c:pt>
                <c:pt idx="11">
                  <c:v>23.334528389999999</c:v>
                </c:pt>
                <c:pt idx="12">
                  <c:v>22.346916289999999</c:v>
                </c:pt>
                <c:pt idx="13">
                  <c:v>22.66570179</c:v>
                </c:pt>
                <c:pt idx="14">
                  <c:v>23.219827389999999</c:v>
                </c:pt>
                <c:pt idx="15">
                  <c:v>23.24484447</c:v>
                </c:pt>
                <c:pt idx="16">
                  <c:v>23.525363649999999</c:v>
                </c:pt>
                <c:pt idx="17">
                  <c:v>23.712114369999998</c:v>
                </c:pt>
                <c:pt idx="18">
                  <c:v>23.89023736</c:v>
                </c:pt>
                <c:pt idx="19">
                  <c:v>24.1169291</c:v>
                </c:pt>
                <c:pt idx="20">
                  <c:v>24.3060586</c:v>
                </c:pt>
                <c:pt idx="21">
                  <c:v>24.15320694</c:v>
                </c:pt>
                <c:pt idx="22">
                  <c:v>24.264949380000001</c:v>
                </c:pt>
                <c:pt idx="23">
                  <c:v>24.02211973</c:v>
                </c:pt>
                <c:pt idx="24">
                  <c:v>23.000843020000001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2-416A-AA89-4A31E3DA9915}"/>
            </c:ext>
          </c:extLst>
        </c:ser>
        <c:ser>
          <c:idx val="2"/>
          <c:order val="1"/>
          <c:tx>
            <c:strRef>
              <c:f>'13'!$D$38</c:f>
              <c:strCache>
                <c:ptCount val="1"/>
                <c:pt idx="0">
                  <c:v> forecast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'13'!$D$39:$D$86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23.000843020000001</c:v>
                </c:pt>
                <c:pt idx="25">
                  <c:v>23.4395238</c:v>
                </c:pt>
                <c:pt idx="26">
                  <c:v>23.642950500000001</c:v>
                </c:pt>
                <c:pt idx="27">
                  <c:v>23.7475156</c:v>
                </c:pt>
                <c:pt idx="28">
                  <c:v>23.761643400000001</c:v>
                </c:pt>
                <c:pt idx="29">
                  <c:v>23.829744099999999</c:v>
                </c:pt>
                <c:pt idx="30">
                  <c:v>23.805182200000001</c:v>
                </c:pt>
                <c:pt idx="31">
                  <c:v>23.896858999999999</c:v>
                </c:pt>
                <c:pt idx="32">
                  <c:v>23.730457099999999</c:v>
                </c:pt>
                <c:pt idx="33">
                  <c:v>23.855938800000001</c:v>
                </c:pt>
                <c:pt idx="34">
                  <c:v>24.062066900000001</c:v>
                </c:pt>
                <c:pt idx="35">
                  <c:v>23.883011499999999</c:v>
                </c:pt>
                <c:pt idx="36">
                  <c:v>23.751236800000001</c:v>
                </c:pt>
                <c:pt idx="37">
                  <c:v>23.508561400000001</c:v>
                </c:pt>
                <c:pt idx="38">
                  <c:v>23.782329099999998</c:v>
                </c:pt>
                <c:pt idx="39">
                  <c:v>23.8941363</c:v>
                </c:pt>
                <c:pt idx="40">
                  <c:v>23.9096805</c:v>
                </c:pt>
                <c:pt idx="41">
                  <c:v>23.842575199999999</c:v>
                </c:pt>
                <c:pt idx="42">
                  <c:v>23.6680022</c:v>
                </c:pt>
                <c:pt idx="43">
                  <c:v>23.668789799999999</c:v>
                </c:pt>
                <c:pt idx="44">
                  <c:v>23.523564100000002</c:v>
                </c:pt>
                <c:pt idx="45">
                  <c:v>23.611341199999998</c:v>
                </c:pt>
                <c:pt idx="46">
                  <c:v>23.732548600000001</c:v>
                </c:pt>
                <c:pt idx="47">
                  <c:v>23.539032899999999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2-416A-AA89-4A31E3DA9915}"/>
            </c:ext>
          </c:extLst>
        </c:ser>
        <c:ser>
          <c:idx val="1"/>
          <c:order val="2"/>
          <c:tx>
            <c:strRef>
              <c:f>'13'!$E$38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'13'!$E$39:$E$86</c:f>
              <c:numCache>
                <c:formatCode>0.000</c:formatCode>
                <c:ptCount val="48"/>
                <c:pt idx="1">
                  <c:v>22.842990435000001</c:v>
                </c:pt>
                <c:pt idx="2">
                  <c:v>22.842990435000001</c:v>
                </c:pt>
                <c:pt idx="3">
                  <c:v>22.842990435000001</c:v>
                </c:pt>
                <c:pt idx="4">
                  <c:v>22.842990435000001</c:v>
                </c:pt>
                <c:pt idx="5">
                  <c:v>22.842990435000001</c:v>
                </c:pt>
                <c:pt idx="6">
                  <c:v>22.842990435000001</c:v>
                </c:pt>
                <c:pt idx="7">
                  <c:v>22.842990435000001</c:v>
                </c:pt>
                <c:pt idx="8">
                  <c:v>22.842990435000001</c:v>
                </c:pt>
                <c:pt idx="9">
                  <c:v>22.842990435000001</c:v>
                </c:pt>
                <c:pt idx="10">
                  <c:v>22.842990435000001</c:v>
                </c:pt>
                <c:pt idx="13">
                  <c:v>23.622355755833329</c:v>
                </c:pt>
                <c:pt idx="14">
                  <c:v>23.622355755833329</c:v>
                </c:pt>
                <c:pt idx="15">
                  <c:v>23.622355755833329</c:v>
                </c:pt>
                <c:pt idx="16">
                  <c:v>23.622355755833329</c:v>
                </c:pt>
                <c:pt idx="17">
                  <c:v>23.622355755833329</c:v>
                </c:pt>
                <c:pt idx="18">
                  <c:v>23.622355755833329</c:v>
                </c:pt>
                <c:pt idx="19">
                  <c:v>23.622355755833329</c:v>
                </c:pt>
                <c:pt idx="20">
                  <c:v>23.622355755833329</c:v>
                </c:pt>
                <c:pt idx="21">
                  <c:v>23.622355755833329</c:v>
                </c:pt>
                <c:pt idx="22">
                  <c:v>23.622355755833329</c:v>
                </c:pt>
                <c:pt idx="25">
                  <c:v>23.721311326666665</c:v>
                </c:pt>
                <c:pt idx="26">
                  <c:v>23.721311326666665</c:v>
                </c:pt>
                <c:pt idx="27">
                  <c:v>23.721311326666665</c:v>
                </c:pt>
                <c:pt idx="28">
                  <c:v>23.721311326666665</c:v>
                </c:pt>
                <c:pt idx="29">
                  <c:v>23.721311326666665</c:v>
                </c:pt>
                <c:pt idx="30">
                  <c:v>23.721311326666665</c:v>
                </c:pt>
                <c:pt idx="31">
                  <c:v>23.721311326666665</c:v>
                </c:pt>
                <c:pt idx="32">
                  <c:v>23.721311326666665</c:v>
                </c:pt>
                <c:pt idx="33">
                  <c:v>23.721311326666665</c:v>
                </c:pt>
                <c:pt idx="34">
                  <c:v>23.721311326666665</c:v>
                </c:pt>
                <c:pt idx="37">
                  <c:v>23.702649841666666</c:v>
                </c:pt>
                <c:pt idx="38">
                  <c:v>23.702649841666666</c:v>
                </c:pt>
                <c:pt idx="39">
                  <c:v>23.702649841666666</c:v>
                </c:pt>
                <c:pt idx="40">
                  <c:v>23.702649841666666</c:v>
                </c:pt>
                <c:pt idx="41">
                  <c:v>23.702649841666666</c:v>
                </c:pt>
                <c:pt idx="42">
                  <c:v>23.702649841666666</c:v>
                </c:pt>
                <c:pt idx="43">
                  <c:v>23.702649841666666</c:v>
                </c:pt>
                <c:pt idx="44">
                  <c:v>23.702649841666666</c:v>
                </c:pt>
                <c:pt idx="45">
                  <c:v>23.702649841666666</c:v>
                </c:pt>
                <c:pt idx="46">
                  <c:v>23.702649841666666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2-416A-AA89-4A31E3DA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592"/>
        <c:axId val="-982732992"/>
      </c:lineChart>
      <c:catAx>
        <c:axId val="-98274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9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2992"/>
        <c:scaling>
          <c:orientation val="minMax"/>
          <c:max val="2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592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449364</xdr:colOff>
      <xdr:row>3</xdr:row>
      <xdr:rowOff>86685</xdr:rowOff>
    </xdr:from>
    <xdr:to>
      <xdr:col>9</xdr:col>
      <xdr:colOff>255054</xdr:colOff>
      <xdr:row>20</xdr:row>
      <xdr:rowOff>53977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2A1D16E-1EFA-45D4-BB04-F47A930AB048}"/>
            </a:ext>
          </a:extLst>
        </xdr:cNvPr>
        <xdr:cNvGrpSpPr/>
      </xdr:nvGrpSpPr>
      <xdr:grpSpPr>
        <a:xfrm>
          <a:off x="1068489" y="667710"/>
          <a:ext cx="5120640" cy="3205792"/>
          <a:chOff x="628650" y="619125"/>
          <a:chExt cx="5486400" cy="320695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88528CC2-E291-8F76-7A06-13D4E9552481}"/>
              </a:ext>
            </a:extLst>
          </xdr:cNvPr>
          <xdr:cNvGraphicFramePr>
            <a:graphicFrameLocks/>
          </xdr:cNvGraphicFramePr>
        </xdr:nvGraphicFramePr>
        <xdr:xfrm>
          <a:off x="3371850" y="61912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957A09BD-E712-81E5-FCB2-1114E84AD3CE}"/>
              </a:ext>
            </a:extLst>
          </xdr:cNvPr>
          <xdr:cNvGraphicFramePr>
            <a:graphicFrameLocks/>
          </xdr:cNvGraphicFramePr>
        </xdr:nvGraphicFramePr>
        <xdr:xfrm>
          <a:off x="628650" y="619632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5">
        <xdr:nvSpPr>
          <xdr:cNvPr id="5" name="TextBox 1">
            <a:extLst>
              <a:ext uri="{FF2B5EF4-FFF2-40B4-BE49-F238E27FC236}">
                <a16:creationId xmlns:a16="http://schemas.microsoft.com/office/drawing/2014/main" id="{944B7794-3AEE-8A7F-9EC3-1A2CFC12846F}"/>
              </a:ext>
            </a:extLst>
          </xdr:cNvPr>
          <xdr:cNvSpPr txBox="1"/>
        </xdr:nvSpPr>
        <xdr:spPr>
          <a:xfrm>
            <a:off x="645238" y="3589431"/>
            <a:ext cx="5356463" cy="2366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BC1E062C-6A28-4C9A-8C86-81D4DDA28F3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 b="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0.03819</cdr:x>
      <cdr:y>0</cdr:y>
    </cdr:from>
    <cdr:to>
      <cdr:x>1</cdr:x>
      <cdr:y>0.13572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775" y="0"/>
          <a:ext cx="2638425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0.13876</cdr:x>
      <cdr:y>0.72136</cdr:y>
    </cdr:from>
    <cdr:to>
      <cdr:x>0.63291</cdr:x>
      <cdr:y>0.98004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7171" y="2214555"/>
          <a:ext cx="1307540" cy="794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6">
                <a:lumMod val="60000"/>
                <a:lumOff val="4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biofuels</a:t>
          </a: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 plant liquids</a:t>
          </a:r>
        </a:p>
        <a:p xmlns:a="http://schemas.openxmlformats.org/drawingml/2006/main">
          <a:r>
            <a:rPr lang="en-US" sz="9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crude oil</a:t>
          </a:r>
        </a:p>
        <a:p xmlns:a="http://schemas.openxmlformats.org/drawingml/2006/main">
          <a:r>
            <a:rPr lang="en-US" sz="9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0.53086</cdr:x>
      <cdr:y>0.1346</cdr:y>
    </cdr:from>
    <cdr:to>
      <cdr:x>0.81558</cdr:x>
      <cdr:y>0.19412</cdr:y>
    </cdr:to>
    <cdr:sp macro="" textlink="">
      <cdr:nvSpPr>
        <cdr:cNvPr id="5" name="TextBox 1"/>
        <cdr:cNvSpPr txBox="1"/>
      </cdr:nvSpPr>
      <cdr:spPr>
        <a:xfrm xmlns:a="http://schemas.openxmlformats.org/drawingml/2006/main" flipH="1">
          <a:off x="1404675" y="413207"/>
          <a:ext cx="753382" cy="182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0.85689</cdr:x>
      <cdr:y>0.00695</cdr:y>
    </cdr:from>
    <cdr:to>
      <cdr:x>0.99046</cdr:x>
      <cdr:y>0.0978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E00-000006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93925" y="22225"/>
          <a:ext cx="341981" cy="29064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96504" cy="62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and liquid fuels production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0.21181</cdr:x>
      <cdr:y>0.71513</cdr:y>
    </cdr:from>
    <cdr:to>
      <cdr:x>0.54514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1025" y="3105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0.01583</cdr:y>
    </cdr:from>
    <cdr:to>
      <cdr:x>1</cdr:x>
      <cdr:y>0.98815</cdr:y>
    </cdr:to>
    <cdr:sp macro="" textlink="">
      <cdr:nvSpPr>
        <cdr:cNvPr id="5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50800"/>
          <a:ext cx="2743200" cy="312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</cdr:x>
      <cdr:y>0.75574</cdr:y>
    </cdr:from>
    <cdr:to>
      <cdr:x>0.08743</cdr:x>
      <cdr:y>0.86005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08A12D5-E1DB-BC8D-9FAA-06F29FC1288C}"/>
            </a:ext>
          </a:extLst>
        </cdr:cNvPr>
        <cdr:cNvSpPr txBox="1"/>
      </cdr:nvSpPr>
      <cdr:spPr>
        <a:xfrm xmlns:a="http://schemas.openxmlformats.org/drawingml/2006/main">
          <a:off x="0" y="2392363"/>
          <a:ext cx="240672" cy="3301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">
          <cell r="I25">
            <v>2024</v>
          </cell>
          <cell r="J25">
            <v>2025</v>
          </cell>
          <cell r="K25">
            <v>2026</v>
          </cell>
          <cell r="L25">
            <v>2027</v>
          </cell>
        </row>
        <row r="26">
          <cell r="B26" t="str">
            <v>crude oil</v>
          </cell>
          <cell r="I26">
            <v>0.29120208000000147</v>
          </cell>
          <cell r="J26">
            <v>0.36772625999999953</v>
          </cell>
          <cell r="K26">
            <v>-1.4511099999996446E-3</v>
          </cell>
          <cell r="L26">
            <v>-0.27716762000000017</v>
          </cell>
        </row>
        <row r="27">
          <cell r="B27" t="str">
            <v>natural gas plant liquids</v>
          </cell>
          <cell r="I27">
            <v>0.54246829999999946</v>
          </cell>
          <cell r="J27">
            <v>0.43035890800000054</v>
          </cell>
          <cell r="K27">
            <v>3.7014292999999476E-2</v>
          </cell>
          <cell r="L27">
            <v>0.19987936199999989</v>
          </cell>
        </row>
        <row r="28">
          <cell r="I28">
            <v>-5.0290138000000484E-2</v>
          </cell>
          <cell r="J28">
            <v>4.462049999989226E-4</v>
          </cell>
          <cell r="K28">
            <v>-1.2796824999999679E-2</v>
          </cell>
          <cell r="L28">
            <v>3.3438250000015213E-3</v>
          </cell>
        </row>
        <row r="29">
          <cell r="B29" t="str">
            <v>biofuels</v>
          </cell>
          <cell r="I29">
            <v>7.8774357999999767E-2</v>
          </cell>
          <cell r="J29">
            <v>-1.4756322999999849E-2</v>
          </cell>
          <cell r="K29">
            <v>7.2160192000000123E-2</v>
          </cell>
          <cell r="L29">
            <v>5.5390382999999987E-2</v>
          </cell>
        </row>
        <row r="34">
          <cell r="B34" t="str">
            <v>total</v>
          </cell>
          <cell r="I34">
            <v>0.86215460000000022</v>
          </cell>
          <cell r="J34">
            <v>0.78377504999999914</v>
          </cell>
          <cell r="K34">
            <v>9.4926550000000276E-2</v>
          </cell>
          <cell r="L34">
            <v>-1.8554049999998767E-2</v>
          </cell>
        </row>
        <row r="38">
          <cell r="C38" t="str">
            <v>total monthly production</v>
          </cell>
          <cell r="D38" t="str">
            <v xml:space="preserve"> forecast</v>
          </cell>
          <cell r="E38" t="str">
            <v>annual average</v>
          </cell>
        </row>
        <row r="39">
          <cell r="A39">
            <v>2024</v>
          </cell>
          <cell r="C39">
            <v>21.129078679999999</v>
          </cell>
          <cell r="D39" t="e">
            <v>#N/A</v>
          </cell>
        </row>
        <row r="40">
          <cell r="A40">
            <v>2024</v>
          </cell>
          <cell r="C40">
            <v>22.243022549999999</v>
          </cell>
          <cell r="D40" t="e">
            <v>#N/A</v>
          </cell>
          <cell r="E40">
            <v>22.842990435000001</v>
          </cell>
        </row>
        <row r="41">
          <cell r="A41">
            <v>2024</v>
          </cell>
          <cell r="C41">
            <v>22.65827732</v>
          </cell>
          <cell r="D41" t="e">
            <v>#N/A</v>
          </cell>
          <cell r="E41">
            <v>22.842990435000001</v>
          </cell>
        </row>
        <row r="42">
          <cell r="A42">
            <v>2024</v>
          </cell>
          <cell r="C42">
            <v>22.895583269999999</v>
          </cell>
          <cell r="D42" t="e">
            <v>#N/A</v>
          </cell>
          <cell r="E42">
            <v>22.842990435000001</v>
          </cell>
        </row>
        <row r="43">
          <cell r="A43">
            <v>2024</v>
          </cell>
          <cell r="C43">
            <v>22.908524419999999</v>
          </cell>
          <cell r="D43" t="e">
            <v>#N/A</v>
          </cell>
          <cell r="E43">
            <v>22.842990435000001</v>
          </cell>
        </row>
        <row r="44">
          <cell r="A44">
            <v>2024</v>
          </cell>
          <cell r="C44">
            <v>22.964069200000001</v>
          </cell>
          <cell r="D44" t="e">
            <v>#N/A</v>
          </cell>
          <cell r="E44">
            <v>22.842990435000001</v>
          </cell>
        </row>
        <row r="45">
          <cell r="A45">
            <v>2024</v>
          </cell>
          <cell r="C45">
            <v>22.788602359999999</v>
          </cell>
          <cell r="D45" t="e">
            <v>#N/A</v>
          </cell>
          <cell r="E45">
            <v>22.842990435000001</v>
          </cell>
        </row>
        <row r="46">
          <cell r="A46">
            <v>2024</v>
          </cell>
          <cell r="C46">
            <v>23.188880480000002</v>
          </cell>
          <cell r="D46" t="e">
            <v>#N/A</v>
          </cell>
          <cell r="E46">
            <v>22.842990435000001</v>
          </cell>
        </row>
        <row r="47">
          <cell r="A47">
            <v>2024</v>
          </cell>
          <cell r="C47">
            <v>22.9912691</v>
          </cell>
          <cell r="D47" t="e">
            <v>#N/A</v>
          </cell>
          <cell r="E47">
            <v>22.842990435000001</v>
          </cell>
        </row>
        <row r="48">
          <cell r="A48">
            <v>2024</v>
          </cell>
          <cell r="C48">
            <v>23.515549450000002</v>
          </cell>
          <cell r="D48" t="e">
            <v>#N/A</v>
          </cell>
          <cell r="E48">
            <v>22.842990435000001</v>
          </cell>
        </row>
        <row r="49">
          <cell r="A49">
            <v>2024</v>
          </cell>
          <cell r="C49">
            <v>23.4985</v>
          </cell>
          <cell r="D49" t="e">
            <v>#N/A</v>
          </cell>
          <cell r="E49">
            <v>22.842990435000001</v>
          </cell>
        </row>
        <row r="50">
          <cell r="A50">
            <v>2024</v>
          </cell>
          <cell r="C50">
            <v>23.334528389999999</v>
          </cell>
          <cell r="D50" t="e">
            <v>#N/A</v>
          </cell>
        </row>
        <row r="51">
          <cell r="A51">
            <v>2025</v>
          </cell>
          <cell r="C51">
            <v>22.346916289999999</v>
          </cell>
          <cell r="D51" t="e">
            <v>#N/A</v>
          </cell>
        </row>
        <row r="52">
          <cell r="A52">
            <v>2025</v>
          </cell>
          <cell r="C52">
            <v>22.66570179</v>
          </cell>
          <cell r="D52" t="e">
            <v>#N/A</v>
          </cell>
          <cell r="E52">
            <v>23.622355755833329</v>
          </cell>
        </row>
        <row r="53">
          <cell r="A53">
            <v>2025</v>
          </cell>
          <cell r="C53">
            <v>23.219827389999999</v>
          </cell>
          <cell r="D53" t="e">
            <v>#N/A</v>
          </cell>
          <cell r="E53">
            <v>23.622355755833329</v>
          </cell>
        </row>
        <row r="54">
          <cell r="A54">
            <v>2025</v>
          </cell>
          <cell r="C54">
            <v>23.24484447</v>
          </cell>
          <cell r="D54" t="e">
            <v>#N/A</v>
          </cell>
          <cell r="E54">
            <v>23.622355755833329</v>
          </cell>
        </row>
        <row r="55">
          <cell r="A55">
            <v>2025</v>
          </cell>
          <cell r="C55">
            <v>23.525363649999999</v>
          </cell>
          <cell r="D55" t="e">
            <v>#N/A</v>
          </cell>
          <cell r="E55">
            <v>23.622355755833329</v>
          </cell>
        </row>
        <row r="56">
          <cell r="A56">
            <v>2025</v>
          </cell>
          <cell r="C56">
            <v>23.712114369999998</v>
          </cell>
          <cell r="D56" t="e">
            <v>#N/A</v>
          </cell>
          <cell r="E56">
            <v>23.622355755833329</v>
          </cell>
        </row>
        <row r="57">
          <cell r="A57">
            <v>2025</v>
          </cell>
          <cell r="C57">
            <v>23.89023736</v>
          </cell>
          <cell r="D57" t="e">
            <v>#N/A</v>
          </cell>
          <cell r="E57">
            <v>23.622355755833329</v>
          </cell>
        </row>
        <row r="58">
          <cell r="A58">
            <v>2025</v>
          </cell>
          <cell r="C58">
            <v>24.1169291</v>
          </cell>
          <cell r="D58" t="e">
            <v>#N/A</v>
          </cell>
          <cell r="E58">
            <v>23.622355755833329</v>
          </cell>
        </row>
        <row r="59">
          <cell r="A59">
            <v>2025</v>
          </cell>
          <cell r="C59">
            <v>24.3060586</v>
          </cell>
          <cell r="D59" t="e">
            <v>#N/A</v>
          </cell>
          <cell r="E59">
            <v>23.622355755833329</v>
          </cell>
        </row>
        <row r="60">
          <cell r="A60">
            <v>2025</v>
          </cell>
          <cell r="C60">
            <v>24.15320694</v>
          </cell>
          <cell r="D60" t="e">
            <v>#N/A</v>
          </cell>
          <cell r="E60">
            <v>23.622355755833329</v>
          </cell>
        </row>
        <row r="61">
          <cell r="A61">
            <v>2025</v>
          </cell>
          <cell r="C61">
            <v>24.264949380000001</v>
          </cell>
          <cell r="D61" t="e">
            <v>#N/A</v>
          </cell>
          <cell r="E61">
            <v>23.622355755833329</v>
          </cell>
        </row>
        <row r="62">
          <cell r="A62">
            <v>2025</v>
          </cell>
          <cell r="C62">
            <v>24.02211973</v>
          </cell>
          <cell r="D62" t="e">
            <v>#N/A</v>
          </cell>
        </row>
        <row r="63">
          <cell r="A63">
            <v>2026</v>
          </cell>
          <cell r="C63">
            <v>23.000843020000001</v>
          </cell>
          <cell r="D63">
            <v>23.000843020000001</v>
          </cell>
        </row>
        <row r="64">
          <cell r="A64">
            <v>2026</v>
          </cell>
          <cell r="C64" t="e">
            <v>#N/A</v>
          </cell>
          <cell r="D64">
            <v>23.4395238</v>
          </cell>
          <cell r="E64">
            <v>23.721311326666665</v>
          </cell>
        </row>
        <row r="65">
          <cell r="A65">
            <v>2026</v>
          </cell>
          <cell r="C65" t="e">
            <v>#N/A</v>
          </cell>
          <cell r="D65">
            <v>23.642950500000001</v>
          </cell>
          <cell r="E65">
            <v>23.721311326666665</v>
          </cell>
        </row>
        <row r="66">
          <cell r="A66">
            <v>2026</v>
          </cell>
          <cell r="C66" t="e">
            <v>#N/A</v>
          </cell>
          <cell r="D66">
            <v>23.7475156</v>
          </cell>
          <cell r="E66">
            <v>23.721311326666665</v>
          </cell>
        </row>
        <row r="67">
          <cell r="A67">
            <v>2026</v>
          </cell>
          <cell r="C67" t="e">
            <v>#N/A</v>
          </cell>
          <cell r="D67">
            <v>23.761643400000001</v>
          </cell>
          <cell r="E67">
            <v>23.721311326666665</v>
          </cell>
        </row>
        <row r="68">
          <cell r="A68">
            <v>2026</v>
          </cell>
          <cell r="C68" t="e">
            <v>#N/A</v>
          </cell>
          <cell r="D68">
            <v>23.829744099999999</v>
          </cell>
          <cell r="E68">
            <v>23.721311326666665</v>
          </cell>
        </row>
        <row r="69">
          <cell r="A69">
            <v>2026</v>
          </cell>
          <cell r="C69" t="e">
            <v>#N/A</v>
          </cell>
          <cell r="D69">
            <v>23.805182200000001</v>
          </cell>
          <cell r="E69">
            <v>23.721311326666665</v>
          </cell>
        </row>
        <row r="70">
          <cell r="A70">
            <v>2026</v>
          </cell>
          <cell r="C70" t="e">
            <v>#N/A</v>
          </cell>
          <cell r="D70">
            <v>23.896858999999999</v>
          </cell>
          <cell r="E70">
            <v>23.721311326666665</v>
          </cell>
        </row>
        <row r="71">
          <cell r="A71">
            <v>2026</v>
          </cell>
          <cell r="C71" t="e">
            <v>#N/A</v>
          </cell>
          <cell r="D71">
            <v>23.730457099999999</v>
          </cell>
          <cell r="E71">
            <v>23.721311326666665</v>
          </cell>
        </row>
        <row r="72">
          <cell r="A72">
            <v>2026</v>
          </cell>
          <cell r="C72" t="e">
            <v>#N/A</v>
          </cell>
          <cell r="D72">
            <v>23.855938800000001</v>
          </cell>
          <cell r="E72">
            <v>23.721311326666665</v>
          </cell>
        </row>
        <row r="73">
          <cell r="A73">
            <v>2026</v>
          </cell>
          <cell r="C73" t="e">
            <v>#N/A</v>
          </cell>
          <cell r="D73">
            <v>24.062066900000001</v>
          </cell>
          <cell r="E73">
            <v>23.721311326666665</v>
          </cell>
        </row>
        <row r="74">
          <cell r="A74">
            <v>2026</v>
          </cell>
          <cell r="C74" t="e">
            <v>#N/A</v>
          </cell>
          <cell r="D74">
            <v>23.883011499999999</v>
          </cell>
        </row>
        <row r="75">
          <cell r="A75">
            <v>2027</v>
          </cell>
          <cell r="C75" t="e">
            <v>#N/A</v>
          </cell>
          <cell r="D75">
            <v>23.751236800000001</v>
          </cell>
        </row>
        <row r="76">
          <cell r="A76">
            <v>2027</v>
          </cell>
          <cell r="C76" t="e">
            <v>#N/A</v>
          </cell>
          <cell r="D76">
            <v>23.508561400000001</v>
          </cell>
          <cell r="E76">
            <v>23.702649841666666</v>
          </cell>
        </row>
        <row r="77">
          <cell r="A77">
            <v>2027</v>
          </cell>
          <cell r="C77" t="e">
            <v>#N/A</v>
          </cell>
          <cell r="D77">
            <v>23.782329099999998</v>
          </cell>
          <cell r="E77">
            <v>23.702649841666666</v>
          </cell>
        </row>
        <row r="78">
          <cell r="A78">
            <v>2027</v>
          </cell>
          <cell r="C78" t="e">
            <v>#N/A</v>
          </cell>
          <cell r="D78">
            <v>23.8941363</v>
          </cell>
          <cell r="E78">
            <v>23.702649841666666</v>
          </cell>
        </row>
        <row r="79">
          <cell r="A79">
            <v>2027</v>
          </cell>
          <cell r="C79" t="e">
            <v>#N/A</v>
          </cell>
          <cell r="D79">
            <v>23.9096805</v>
          </cell>
          <cell r="E79">
            <v>23.702649841666666</v>
          </cell>
        </row>
        <row r="80">
          <cell r="A80">
            <v>2027</v>
          </cell>
          <cell r="C80" t="e">
            <v>#N/A</v>
          </cell>
          <cell r="D80">
            <v>23.842575199999999</v>
          </cell>
          <cell r="E80">
            <v>23.702649841666666</v>
          </cell>
        </row>
        <row r="81">
          <cell r="A81">
            <v>2027</v>
          </cell>
          <cell r="C81" t="e">
            <v>#N/A</v>
          </cell>
          <cell r="D81">
            <v>23.6680022</v>
          </cell>
          <cell r="E81">
            <v>23.702649841666666</v>
          </cell>
        </row>
        <row r="82">
          <cell r="A82">
            <v>2027</v>
          </cell>
          <cell r="C82" t="e">
            <v>#N/A</v>
          </cell>
          <cell r="D82">
            <v>23.668789799999999</v>
          </cell>
          <cell r="E82">
            <v>23.702649841666666</v>
          </cell>
        </row>
        <row r="83">
          <cell r="A83">
            <v>2027</v>
          </cell>
          <cell r="C83" t="e">
            <v>#N/A</v>
          </cell>
          <cell r="D83">
            <v>23.523564100000002</v>
          </cell>
          <cell r="E83">
            <v>23.702649841666666</v>
          </cell>
        </row>
        <row r="84">
          <cell r="A84">
            <v>2027</v>
          </cell>
          <cell r="C84" t="e">
            <v>#N/A</v>
          </cell>
          <cell r="D84">
            <v>23.611341199999998</v>
          </cell>
          <cell r="E84">
            <v>23.702649841666666</v>
          </cell>
        </row>
        <row r="85">
          <cell r="A85">
            <v>2027</v>
          </cell>
          <cell r="C85" t="e">
            <v>#N/A</v>
          </cell>
          <cell r="D85">
            <v>23.732548600000001</v>
          </cell>
          <cell r="E85">
            <v>23.702649841666666</v>
          </cell>
        </row>
        <row r="86">
          <cell r="A86">
            <v>2027</v>
          </cell>
          <cell r="C86" t="e">
            <v>#N/A</v>
          </cell>
          <cell r="D86">
            <v>23.539032899999999</v>
          </cell>
        </row>
        <row r="92">
          <cell r="B92" t="str">
            <v>Forecast</v>
          </cell>
        </row>
        <row r="93">
          <cell r="A93">
            <v>2.5</v>
          </cell>
          <cell r="B93">
            <v>-1</v>
          </cell>
        </row>
        <row r="94">
          <cell r="A94">
            <v>2.5</v>
          </cell>
          <cell r="B94">
            <v>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40BC-AE4E-45CA-859C-A29E9ECF73C6}">
  <dimension ref="A2:AB134"/>
  <sheetViews>
    <sheetView tabSelected="1" zoomScaleNormal="100" workbookViewId="0"/>
  </sheetViews>
  <sheetFormatPr defaultColWidth="9.28515625" defaultRowHeight="15" x14ac:dyDescent="0.25"/>
  <cols>
    <col min="1" max="1" width="9.28515625" style="2"/>
    <col min="2" max="2" width="14.7109375" style="2" customWidth="1"/>
    <col min="3" max="13" width="9.28515625" style="2"/>
    <col min="14" max="15" width="9.28515625" style="3"/>
    <col min="16" max="16" width="9.28515625" style="2"/>
    <col min="17" max="17" width="37.28515625" style="2" bestFit="1" customWidth="1"/>
    <col min="18" max="26" width="9.28515625" style="2"/>
    <col min="27" max="28" width="9.28515625" style="3"/>
    <col min="29" max="16384" width="9.28515625" style="2"/>
  </cols>
  <sheetData>
    <row r="2" spans="1:18" ht="15.75" x14ac:dyDescent="0.25">
      <c r="A2" s="1" t="s">
        <v>0</v>
      </c>
    </row>
    <row r="3" spans="1:18" x14ac:dyDescent="0.25">
      <c r="A3" s="4"/>
      <c r="Q3" s="5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Q4" s="5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Q5" s="7" t="s">
        <v>1</v>
      </c>
      <c r="R5" s="8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Q6" s="9" t="s">
        <v>2</v>
      </c>
      <c r="R6" s="10" t="s">
        <v>3</v>
      </c>
    </row>
    <row r="7" spans="1:18" x14ac:dyDescent="0.25">
      <c r="B7" s="6"/>
      <c r="C7" s="6"/>
      <c r="D7" s="6"/>
      <c r="E7" s="6"/>
      <c r="F7" s="6"/>
      <c r="G7" s="6"/>
      <c r="H7" s="6"/>
      <c r="I7" s="6"/>
      <c r="J7" s="6"/>
      <c r="Q7" s="9" t="s">
        <v>4</v>
      </c>
      <c r="R7" s="10" t="s">
        <v>5</v>
      </c>
    </row>
    <row r="8" spans="1:18" x14ac:dyDescent="0.25">
      <c r="B8" s="6"/>
      <c r="C8" s="6"/>
      <c r="D8" s="6"/>
      <c r="E8" s="6"/>
      <c r="F8" s="6"/>
      <c r="G8" s="6"/>
      <c r="H8" s="6"/>
      <c r="I8" s="6"/>
      <c r="J8" s="6"/>
      <c r="Q8" s="9" t="s">
        <v>6</v>
      </c>
      <c r="R8" s="10" t="s">
        <v>7</v>
      </c>
    </row>
    <row r="9" spans="1:18" x14ac:dyDescent="0.25">
      <c r="B9" s="6"/>
      <c r="C9" s="6"/>
      <c r="D9" s="6"/>
      <c r="E9" s="6"/>
      <c r="F9" s="6"/>
      <c r="G9" s="6"/>
      <c r="H9" s="6"/>
      <c r="I9" s="6"/>
      <c r="J9" s="6"/>
      <c r="Q9" s="9" t="s">
        <v>8</v>
      </c>
      <c r="R9" s="10" t="s">
        <v>9</v>
      </c>
    </row>
    <row r="10" spans="1:18" x14ac:dyDescent="0.25">
      <c r="B10" s="6"/>
      <c r="C10" s="6"/>
      <c r="D10" s="6"/>
      <c r="E10" s="6"/>
      <c r="F10" s="6"/>
      <c r="G10" s="6"/>
      <c r="H10" s="6"/>
      <c r="I10" s="6"/>
      <c r="J10" s="6"/>
      <c r="Q10" s="9" t="s">
        <v>10</v>
      </c>
      <c r="R10" s="10" t="s">
        <v>11</v>
      </c>
    </row>
    <row r="11" spans="1:18" x14ac:dyDescent="0.25">
      <c r="B11" s="6"/>
      <c r="C11" s="6"/>
      <c r="D11" s="6"/>
      <c r="E11" s="6"/>
      <c r="F11" s="6"/>
      <c r="G11" s="6"/>
      <c r="H11" s="6"/>
      <c r="I11" s="6"/>
      <c r="J11" s="6"/>
      <c r="Q11" s="9" t="s">
        <v>12</v>
      </c>
      <c r="R11" s="10" t="s">
        <v>13</v>
      </c>
    </row>
    <row r="12" spans="1:18" x14ac:dyDescent="0.25">
      <c r="B12" s="6"/>
      <c r="C12" s="6"/>
      <c r="D12" s="6"/>
      <c r="E12" s="6"/>
      <c r="F12" s="6"/>
      <c r="G12" s="6"/>
      <c r="H12" s="6"/>
      <c r="I12" s="6"/>
      <c r="J12" s="6"/>
      <c r="Q12" s="9" t="s">
        <v>14</v>
      </c>
      <c r="R12" s="10" t="s">
        <v>15</v>
      </c>
    </row>
    <row r="13" spans="1:18" x14ac:dyDescent="0.25">
      <c r="B13" s="6"/>
      <c r="C13" s="6"/>
      <c r="D13" s="6"/>
      <c r="E13" s="6"/>
      <c r="F13" s="6"/>
      <c r="G13" s="6"/>
      <c r="H13" s="6"/>
      <c r="I13" s="6"/>
      <c r="J13" s="6"/>
      <c r="Q13" s="9" t="s">
        <v>16</v>
      </c>
      <c r="R13" s="10" t="s">
        <v>17</v>
      </c>
    </row>
    <row r="14" spans="1:18" x14ac:dyDescent="0.25">
      <c r="B14" s="6"/>
      <c r="C14" s="6"/>
      <c r="D14" s="6"/>
      <c r="E14" s="6"/>
      <c r="F14" s="6"/>
      <c r="G14" s="6"/>
      <c r="H14" s="6"/>
      <c r="I14" s="6"/>
      <c r="J14" s="6"/>
      <c r="Q14" s="9" t="s">
        <v>18</v>
      </c>
      <c r="R14" s="10" t="s">
        <v>19</v>
      </c>
    </row>
    <row r="15" spans="1:18" x14ac:dyDescent="0.25">
      <c r="B15" s="6"/>
      <c r="C15" s="6"/>
      <c r="D15" s="6"/>
      <c r="E15" s="6"/>
      <c r="F15" s="6"/>
      <c r="G15" s="6"/>
      <c r="H15" s="6"/>
      <c r="I15" s="6"/>
      <c r="J15" s="6"/>
      <c r="Q15" s="11" t="s">
        <v>20</v>
      </c>
      <c r="R15" s="12" t="s">
        <v>21</v>
      </c>
    </row>
    <row r="16" spans="1:18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1:12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1:12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1:12" x14ac:dyDescent="0.25">
      <c r="B19" s="6"/>
      <c r="C19" s="6"/>
      <c r="D19" s="6"/>
      <c r="E19" s="6"/>
      <c r="F19" s="6"/>
      <c r="G19" s="6"/>
      <c r="H19" s="13"/>
      <c r="I19" s="6"/>
      <c r="J19" s="6"/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</row>
    <row r="22" spans="1:12" x14ac:dyDescent="0.25">
      <c r="C22" s="14">
        <v>1.2989252250000001</v>
      </c>
      <c r="D22" s="14">
        <v>1.3781353359999999</v>
      </c>
      <c r="E22" s="14">
        <v>1.3619566729999999</v>
      </c>
      <c r="F22" s="14">
        <v>1.4307437540000001</v>
      </c>
      <c r="G22" s="14">
        <v>1.485895312</v>
      </c>
    </row>
    <row r="24" spans="1:12" x14ac:dyDescent="0.25">
      <c r="A24" s="15"/>
      <c r="B24" s="15"/>
      <c r="C24" s="16" t="s">
        <v>22</v>
      </c>
      <c r="D24" s="16"/>
      <c r="E24" s="16"/>
      <c r="F24" s="16"/>
      <c r="G24" s="16"/>
      <c r="H24" s="17"/>
      <c r="I24" s="16" t="s">
        <v>23</v>
      </c>
      <c r="J24" s="16"/>
      <c r="K24" s="16"/>
      <c r="L24" s="16"/>
    </row>
    <row r="25" spans="1:12" x14ac:dyDescent="0.25">
      <c r="A25" s="3"/>
      <c r="B25" s="18"/>
      <c r="C25" s="19">
        <v>2023</v>
      </c>
      <c r="D25" s="19">
        <v>2024</v>
      </c>
      <c r="E25" s="19">
        <v>2025</v>
      </c>
      <c r="F25" s="19">
        <v>2026</v>
      </c>
      <c r="G25" s="19">
        <v>2027</v>
      </c>
      <c r="H25" s="20"/>
      <c r="I25" s="19">
        <v>2024</v>
      </c>
      <c r="J25" s="19">
        <v>2025</v>
      </c>
      <c r="K25" s="19">
        <v>2026</v>
      </c>
      <c r="L25" s="19">
        <v>2027</v>
      </c>
    </row>
    <row r="26" spans="1:12" x14ac:dyDescent="0.25">
      <c r="A26" s="3"/>
      <c r="B26" s="15" t="s">
        <v>2</v>
      </c>
      <c r="C26" s="14">
        <v>12.943383539999999</v>
      </c>
      <c r="D26" s="14">
        <v>13.234585620000001</v>
      </c>
      <c r="E26" s="14">
        <v>13.60231188</v>
      </c>
      <c r="F26" s="14">
        <v>13.600860770000001</v>
      </c>
      <c r="G26" s="14">
        <v>13.32369315</v>
      </c>
      <c r="H26" s="21"/>
      <c r="I26" s="22">
        <f t="shared" ref="I26:L27" si="0">D26-C26</f>
        <v>0.29120208000000147</v>
      </c>
      <c r="J26" s="22">
        <f t="shared" si="0"/>
        <v>0.36772625999999953</v>
      </c>
      <c r="K26" s="22">
        <f t="shared" si="0"/>
        <v>-1.4511099999996446E-3</v>
      </c>
      <c r="L26" s="22">
        <f t="shared" si="0"/>
        <v>-0.27716762000000017</v>
      </c>
    </row>
    <row r="27" spans="1:12" x14ac:dyDescent="0.25">
      <c r="A27" s="3"/>
      <c r="B27" s="15" t="s">
        <v>4</v>
      </c>
      <c r="C27" s="23">
        <v>6.4986191150000003</v>
      </c>
      <c r="D27" s="14">
        <v>7.0410874149999998</v>
      </c>
      <c r="E27" s="14">
        <v>7.4714463230000003</v>
      </c>
      <c r="F27" s="14">
        <v>7.5084606159999998</v>
      </c>
      <c r="G27" s="14">
        <v>7.7083399779999997</v>
      </c>
      <c r="H27" s="21"/>
      <c r="I27" s="22">
        <f t="shared" si="0"/>
        <v>0.54246829999999946</v>
      </c>
      <c r="J27" s="22">
        <f t="shared" si="0"/>
        <v>0.43035890800000054</v>
      </c>
      <c r="K27" s="22">
        <f t="shared" si="0"/>
        <v>3.7014292999999476E-2</v>
      </c>
      <c r="L27" s="22">
        <f t="shared" si="0"/>
        <v>0.19987936199999989</v>
      </c>
    </row>
    <row r="28" spans="1:12" x14ac:dyDescent="0.25">
      <c r="A28" s="3"/>
      <c r="B28" s="24" t="s">
        <v>24</v>
      </c>
      <c r="C28" s="25">
        <f>C34-C26-C27-C29</f>
        <v>1.2235191279999993</v>
      </c>
      <c r="D28" s="25">
        <f>D34-D26-D27-D29</f>
        <v>1.1732289899999988</v>
      </c>
      <c r="E28" s="25">
        <f>E34-E26-E27-E29</f>
        <v>1.1736751949999977</v>
      </c>
      <c r="F28" s="25">
        <f>F34-F26-F27-F29</f>
        <v>1.160878369999998</v>
      </c>
      <c r="G28" s="25">
        <f>G34-G26-G27-G29</f>
        <v>1.1642221949999996</v>
      </c>
      <c r="H28" s="25"/>
      <c r="I28" s="22">
        <f>D28-C28</f>
        <v>-5.0290138000000484E-2</v>
      </c>
      <c r="J28" s="22">
        <f>E28-D28</f>
        <v>4.462049999989226E-4</v>
      </c>
      <c r="K28" s="22">
        <f>F28-E28</f>
        <v>-1.2796824999999679E-2</v>
      </c>
      <c r="L28" s="22">
        <f>G28-F28</f>
        <v>3.3438250000015213E-3</v>
      </c>
    </row>
    <row r="29" spans="1:12" x14ac:dyDescent="0.25">
      <c r="A29" s="3"/>
      <c r="B29" s="24" t="s">
        <v>25</v>
      </c>
      <c r="C29" s="25">
        <f>SUM(C30:C33)</f>
        <v>1.3159219070000001</v>
      </c>
      <c r="D29" s="25">
        <f>SUM(D30:D33)</f>
        <v>1.3946962649999999</v>
      </c>
      <c r="E29" s="25">
        <f>SUM(E30:E33)</f>
        <v>1.379939942</v>
      </c>
      <c r="F29" s="25">
        <f>SUM(F30:F33)</f>
        <v>1.4521001340000002</v>
      </c>
      <c r="G29" s="25">
        <f>SUM(G30:G33)</f>
        <v>1.5074905170000001</v>
      </c>
      <c r="H29" s="25"/>
      <c r="I29" s="22">
        <f t="shared" ref="I29:L34" si="1">D29-C29</f>
        <v>7.8774357999999767E-2</v>
      </c>
      <c r="J29" s="22">
        <f t="shared" si="1"/>
        <v>-1.4756322999999849E-2</v>
      </c>
      <c r="K29" s="22">
        <f t="shared" si="1"/>
        <v>7.2160192000000123E-2</v>
      </c>
      <c r="L29" s="22">
        <f t="shared" si="1"/>
        <v>5.5390382999999987E-2</v>
      </c>
    </row>
    <row r="30" spans="1:12" x14ac:dyDescent="0.25">
      <c r="A30" s="3"/>
      <c r="B30" s="17" t="s">
        <v>26</v>
      </c>
      <c r="C30" s="26">
        <v>1.016321378</v>
      </c>
      <c r="D30" s="26">
        <v>1.0555092349999999</v>
      </c>
      <c r="E30" s="26">
        <v>1.073350011</v>
      </c>
      <c r="F30" s="26">
        <v>1.075672534</v>
      </c>
      <c r="G30" s="26">
        <v>1.0797593590000001</v>
      </c>
      <c r="H30" s="21"/>
      <c r="I30" s="27">
        <f t="shared" si="1"/>
        <v>3.9187856999999937E-2</v>
      </c>
      <c r="J30" s="27">
        <f t="shared" si="1"/>
        <v>1.7840776000000114E-2</v>
      </c>
      <c r="K30" s="27">
        <f t="shared" si="1"/>
        <v>2.3225229999999097E-3</v>
      </c>
      <c r="L30" s="27">
        <f t="shared" si="1"/>
        <v>4.0868250000001272E-3</v>
      </c>
    </row>
    <row r="31" spans="1:12" x14ac:dyDescent="0.25">
      <c r="A31" s="3"/>
      <c r="B31" s="17" t="s">
        <v>27</v>
      </c>
      <c r="C31" s="26">
        <v>0.16957591499999999</v>
      </c>
      <c r="D31" s="26">
        <v>0.20779904399999999</v>
      </c>
      <c r="E31" s="26">
        <v>0.190655938</v>
      </c>
      <c r="F31" s="26">
        <v>0.24186306900000001</v>
      </c>
      <c r="G31" s="26">
        <v>0.28234766</v>
      </c>
      <c r="H31" s="21"/>
      <c r="I31" s="27">
        <f t="shared" si="1"/>
        <v>3.8223128999999995E-2</v>
      </c>
      <c r="J31" s="27">
        <f t="shared" si="1"/>
        <v>-1.7143105999999991E-2</v>
      </c>
      <c r="K31" s="27">
        <f t="shared" si="1"/>
        <v>5.1207131000000017E-2</v>
      </c>
      <c r="L31" s="27">
        <f t="shared" si="1"/>
        <v>4.0484590999999986E-2</v>
      </c>
    </row>
    <row r="32" spans="1:12" x14ac:dyDescent="0.25">
      <c r="A32" s="3"/>
      <c r="B32" s="17" t="s">
        <v>28</v>
      </c>
      <c r="C32" s="26">
        <v>1.9337859999999998E-2</v>
      </c>
      <c r="D32" s="26">
        <v>2.2657310999999999E-2</v>
      </c>
      <c r="E32" s="26">
        <v>4.0052336000000001E-2</v>
      </c>
      <c r="F32" s="26">
        <v>3.9114521999999999E-2</v>
      </c>
      <c r="G32" s="26">
        <v>4.5329959000000003E-2</v>
      </c>
      <c r="H32" s="21"/>
      <c r="I32" s="27">
        <f t="shared" si="1"/>
        <v>3.319451000000001E-3</v>
      </c>
      <c r="J32" s="27">
        <f t="shared" si="1"/>
        <v>1.7395025000000001E-2</v>
      </c>
      <c r="K32" s="27">
        <f t="shared" si="1"/>
        <v>-9.3781400000000209E-4</v>
      </c>
      <c r="L32" s="27">
        <f t="shared" si="1"/>
        <v>6.2154370000000042E-3</v>
      </c>
    </row>
    <row r="33" spans="1:12" x14ac:dyDescent="0.25">
      <c r="A33" s="3"/>
      <c r="B33" s="20" t="s">
        <v>29</v>
      </c>
      <c r="C33" s="28">
        <v>0.110686754</v>
      </c>
      <c r="D33" s="28">
        <v>0.108730675</v>
      </c>
      <c r="E33" s="28">
        <v>7.5881657000000005E-2</v>
      </c>
      <c r="F33" s="28">
        <v>9.5450009000000002E-2</v>
      </c>
      <c r="G33" s="28">
        <v>0.100053539</v>
      </c>
      <c r="H33" s="29"/>
      <c r="I33" s="30">
        <f t="shared" si="1"/>
        <v>-1.9560789999999995E-3</v>
      </c>
      <c r="J33" s="30">
        <f t="shared" si="1"/>
        <v>-3.2849017999999994E-2</v>
      </c>
      <c r="K33" s="30">
        <f t="shared" si="1"/>
        <v>1.9568351999999997E-2</v>
      </c>
      <c r="L33" s="30">
        <f t="shared" si="1"/>
        <v>4.6035299999999946E-3</v>
      </c>
    </row>
    <row r="34" spans="1:12" x14ac:dyDescent="0.25">
      <c r="A34" s="15"/>
      <c r="B34" s="31" t="s">
        <v>30</v>
      </c>
      <c r="C34" s="14">
        <v>21.981443689999999</v>
      </c>
      <c r="D34" s="14">
        <v>22.843598289999999</v>
      </c>
      <c r="E34" s="14">
        <v>23.627373339999998</v>
      </c>
      <c r="F34" s="14">
        <v>23.722299889999999</v>
      </c>
      <c r="G34" s="14">
        <v>23.70374584</v>
      </c>
      <c r="H34" s="15"/>
      <c r="I34" s="22">
        <f t="shared" si="1"/>
        <v>0.86215460000000022</v>
      </c>
      <c r="J34" s="22">
        <f t="shared" si="1"/>
        <v>0.78377504999999914</v>
      </c>
      <c r="K34" s="22">
        <f t="shared" si="1"/>
        <v>9.4926550000000276E-2</v>
      </c>
      <c r="L34" s="22">
        <f t="shared" si="1"/>
        <v>-1.8554049999998767E-2</v>
      </c>
    </row>
    <row r="35" spans="1:12" x14ac:dyDescent="0.25">
      <c r="B35" s="32" t="s">
        <v>31</v>
      </c>
      <c r="C35" s="15"/>
      <c r="D35" s="31"/>
      <c r="E35" s="15"/>
      <c r="F35" s="15"/>
      <c r="G35" s="15"/>
      <c r="H35" s="15"/>
      <c r="I35" s="31" t="s">
        <v>32</v>
      </c>
      <c r="J35" s="33">
        <f>E26/D26-1</f>
        <v>2.7785249236991216E-2</v>
      </c>
      <c r="K35" s="33">
        <f>F26/E26-1</f>
        <v>-1.0668112985512401E-4</v>
      </c>
      <c r="L35" s="33">
        <f>G26/F26-1</f>
        <v>-2.0378682253064495E-2</v>
      </c>
    </row>
    <row r="36" spans="1:12" x14ac:dyDescent="0.25">
      <c r="D36" s="25"/>
      <c r="E36" s="25"/>
      <c r="F36" s="25"/>
      <c r="G36" s="25"/>
    </row>
    <row r="38" spans="1:12" x14ac:dyDescent="0.25">
      <c r="A38" s="24"/>
      <c r="B38" s="24"/>
      <c r="C38" s="24" t="s">
        <v>33</v>
      </c>
      <c r="D38" s="24" t="s">
        <v>34</v>
      </c>
      <c r="E38" s="34" t="s">
        <v>35</v>
      </c>
      <c r="F38" s="34" t="s">
        <v>36</v>
      </c>
    </row>
    <row r="39" spans="1:12" x14ac:dyDescent="0.25">
      <c r="A39" s="24">
        <f t="shared" ref="A39:A86" si="2">YEAR(B39)</f>
        <v>2024</v>
      </c>
      <c r="B39" s="35">
        <v>45292</v>
      </c>
      <c r="C39" s="36">
        <v>21.129078679999999</v>
      </c>
      <c r="D39" s="37" t="e">
        <v>#N/A</v>
      </c>
      <c r="E39" s="38"/>
      <c r="F39" s="38">
        <v>21.129078679999999</v>
      </c>
      <c r="G39" s="39"/>
    </row>
    <row r="40" spans="1:12" x14ac:dyDescent="0.25">
      <c r="A40" s="24">
        <f t="shared" si="2"/>
        <v>2024</v>
      </c>
      <c r="B40" s="35">
        <v>45323</v>
      </c>
      <c r="C40" s="36">
        <v>22.243022549999999</v>
      </c>
      <c r="D40" s="37" t="e">
        <v>#N/A</v>
      </c>
      <c r="E40" s="38">
        <f t="shared" ref="E40:E49" si="3">AVERAGEIF($A$39:$A$100,A40,$F$39:$F$100)</f>
        <v>22.842990435000001</v>
      </c>
      <c r="F40" s="38">
        <v>22.243022549999999</v>
      </c>
      <c r="G40" s="39"/>
    </row>
    <row r="41" spans="1:12" x14ac:dyDescent="0.25">
      <c r="A41" s="24">
        <f t="shared" si="2"/>
        <v>2024</v>
      </c>
      <c r="B41" s="35">
        <v>45352</v>
      </c>
      <c r="C41" s="36">
        <v>22.65827732</v>
      </c>
      <c r="D41" s="37" t="e">
        <v>#N/A</v>
      </c>
      <c r="E41" s="38">
        <f t="shared" si="3"/>
        <v>22.842990435000001</v>
      </c>
      <c r="F41" s="38">
        <v>22.65827732</v>
      </c>
      <c r="G41" s="39"/>
      <c r="H41" s="40"/>
    </row>
    <row r="42" spans="1:12" x14ac:dyDescent="0.25">
      <c r="A42" s="24">
        <f t="shared" si="2"/>
        <v>2024</v>
      </c>
      <c r="B42" s="35">
        <v>45383</v>
      </c>
      <c r="C42" s="36">
        <v>22.895583269999999</v>
      </c>
      <c r="D42" s="37" t="e">
        <v>#N/A</v>
      </c>
      <c r="E42" s="38">
        <f t="shared" si="3"/>
        <v>22.842990435000001</v>
      </c>
      <c r="F42" s="38">
        <v>22.895583269999999</v>
      </c>
      <c r="G42" s="39"/>
    </row>
    <row r="43" spans="1:12" x14ac:dyDescent="0.25">
      <c r="A43" s="24">
        <f t="shared" si="2"/>
        <v>2024</v>
      </c>
      <c r="B43" s="35">
        <v>45413</v>
      </c>
      <c r="C43" s="36">
        <v>22.908524419999999</v>
      </c>
      <c r="D43" s="37" t="e">
        <v>#N/A</v>
      </c>
      <c r="E43" s="38">
        <f t="shared" si="3"/>
        <v>22.842990435000001</v>
      </c>
      <c r="F43" s="38">
        <v>22.908524419999999</v>
      </c>
      <c r="G43" s="39"/>
    </row>
    <row r="44" spans="1:12" x14ac:dyDescent="0.25">
      <c r="A44" s="24">
        <f t="shared" si="2"/>
        <v>2024</v>
      </c>
      <c r="B44" s="35">
        <v>45444</v>
      </c>
      <c r="C44" s="36">
        <v>22.964069200000001</v>
      </c>
      <c r="D44" s="37" t="e">
        <v>#N/A</v>
      </c>
      <c r="E44" s="38">
        <f t="shared" si="3"/>
        <v>22.842990435000001</v>
      </c>
      <c r="F44" s="38">
        <v>22.964069200000001</v>
      </c>
      <c r="G44" s="39"/>
    </row>
    <row r="45" spans="1:12" x14ac:dyDescent="0.25">
      <c r="A45" s="24">
        <f t="shared" si="2"/>
        <v>2024</v>
      </c>
      <c r="B45" s="35">
        <v>45474</v>
      </c>
      <c r="C45" s="36">
        <v>22.788602359999999</v>
      </c>
      <c r="D45" s="37" t="e">
        <v>#N/A</v>
      </c>
      <c r="E45" s="38">
        <f t="shared" si="3"/>
        <v>22.842990435000001</v>
      </c>
      <c r="F45" s="38">
        <v>22.788602359999999</v>
      </c>
      <c r="G45" s="39"/>
    </row>
    <row r="46" spans="1:12" x14ac:dyDescent="0.25">
      <c r="A46" s="24">
        <f t="shared" si="2"/>
        <v>2024</v>
      </c>
      <c r="B46" s="35">
        <v>45505</v>
      </c>
      <c r="C46" s="36">
        <v>23.188880480000002</v>
      </c>
      <c r="D46" s="37" t="e">
        <v>#N/A</v>
      </c>
      <c r="E46" s="38">
        <f t="shared" si="3"/>
        <v>22.842990435000001</v>
      </c>
      <c r="F46" s="38">
        <v>23.188880480000002</v>
      </c>
      <c r="G46" s="39"/>
    </row>
    <row r="47" spans="1:12" x14ac:dyDescent="0.25">
      <c r="A47" s="24">
        <f t="shared" si="2"/>
        <v>2024</v>
      </c>
      <c r="B47" s="35">
        <v>45536</v>
      </c>
      <c r="C47" s="36">
        <v>22.9912691</v>
      </c>
      <c r="D47" s="37" t="e">
        <v>#N/A</v>
      </c>
      <c r="E47" s="38">
        <f t="shared" si="3"/>
        <v>22.842990435000001</v>
      </c>
      <c r="F47" s="38">
        <v>22.9912691</v>
      </c>
      <c r="G47" s="39"/>
    </row>
    <row r="48" spans="1:12" x14ac:dyDescent="0.25">
      <c r="A48" s="24">
        <f t="shared" si="2"/>
        <v>2024</v>
      </c>
      <c r="B48" s="35">
        <v>45566</v>
      </c>
      <c r="C48" s="36">
        <v>23.515549450000002</v>
      </c>
      <c r="D48" s="37" t="e">
        <v>#N/A</v>
      </c>
      <c r="E48" s="38">
        <f t="shared" si="3"/>
        <v>22.842990435000001</v>
      </c>
      <c r="F48" s="38">
        <v>23.515549450000002</v>
      </c>
      <c r="G48" s="39"/>
    </row>
    <row r="49" spans="1:8" x14ac:dyDescent="0.25">
      <c r="A49" s="24">
        <f t="shared" si="2"/>
        <v>2024</v>
      </c>
      <c r="B49" s="35">
        <v>45597</v>
      </c>
      <c r="C49" s="36">
        <v>23.4985</v>
      </c>
      <c r="D49" s="37" t="e">
        <v>#N/A</v>
      </c>
      <c r="E49" s="38">
        <f t="shared" si="3"/>
        <v>22.842990435000001</v>
      </c>
      <c r="F49" s="38">
        <v>23.4985</v>
      </c>
      <c r="G49" s="39"/>
    </row>
    <row r="50" spans="1:8" x14ac:dyDescent="0.25">
      <c r="A50" s="24">
        <f t="shared" si="2"/>
        <v>2024</v>
      </c>
      <c r="B50" s="35">
        <v>45627</v>
      </c>
      <c r="C50" s="36">
        <v>23.334528389999999</v>
      </c>
      <c r="D50" s="37" t="e">
        <v>#N/A</v>
      </c>
      <c r="E50" s="38"/>
      <c r="F50" s="38">
        <v>23.334528389999999</v>
      </c>
      <c r="G50" s="39"/>
    </row>
    <row r="51" spans="1:8" x14ac:dyDescent="0.25">
      <c r="A51" s="24">
        <f t="shared" si="2"/>
        <v>2025</v>
      </c>
      <c r="B51" s="35">
        <v>45658</v>
      </c>
      <c r="C51" s="36">
        <v>22.346916289999999</v>
      </c>
      <c r="D51" s="37" t="e">
        <v>#N/A</v>
      </c>
      <c r="E51" s="38"/>
      <c r="F51" s="38">
        <v>22.346916289999999</v>
      </c>
      <c r="G51" s="39"/>
    </row>
    <row r="52" spans="1:8" x14ac:dyDescent="0.25">
      <c r="A52" s="24">
        <f t="shared" si="2"/>
        <v>2025</v>
      </c>
      <c r="B52" s="35">
        <v>45689</v>
      </c>
      <c r="C52" s="36">
        <v>22.66570179</v>
      </c>
      <c r="D52" s="37" t="e">
        <v>#N/A</v>
      </c>
      <c r="E52" s="38">
        <f>AVERAGEIF($A$39:$A$100,A52,$F$39:$F$100)</f>
        <v>23.622355755833329</v>
      </c>
      <c r="F52" s="38">
        <v>22.66570179</v>
      </c>
      <c r="G52" s="39"/>
    </row>
    <row r="53" spans="1:8" x14ac:dyDescent="0.25">
      <c r="A53" s="24">
        <f t="shared" si="2"/>
        <v>2025</v>
      </c>
      <c r="B53" s="35">
        <v>45717</v>
      </c>
      <c r="C53" s="36">
        <v>23.219827389999999</v>
      </c>
      <c r="D53" s="37" t="e">
        <v>#N/A</v>
      </c>
      <c r="E53" s="38">
        <f t="shared" ref="E53:E61" si="4">AVERAGEIF($A$39:$A$100,A53,$F$39:$F$100)</f>
        <v>23.622355755833329</v>
      </c>
      <c r="F53" s="38">
        <v>23.219827389999999</v>
      </c>
      <c r="G53" s="39"/>
      <c r="H53" s="40"/>
    </row>
    <row r="54" spans="1:8" x14ac:dyDescent="0.25">
      <c r="A54" s="24">
        <f t="shared" si="2"/>
        <v>2025</v>
      </c>
      <c r="B54" s="35">
        <v>45748</v>
      </c>
      <c r="C54" s="36">
        <v>23.24484447</v>
      </c>
      <c r="D54" s="37" t="e">
        <v>#N/A</v>
      </c>
      <c r="E54" s="38">
        <f t="shared" si="4"/>
        <v>23.622355755833329</v>
      </c>
      <c r="F54" s="38">
        <v>23.24484447</v>
      </c>
      <c r="G54" s="39"/>
    </row>
    <row r="55" spans="1:8" x14ac:dyDescent="0.25">
      <c r="A55" s="24">
        <f t="shared" si="2"/>
        <v>2025</v>
      </c>
      <c r="B55" s="35">
        <v>45778</v>
      </c>
      <c r="C55" s="36">
        <v>23.525363649999999</v>
      </c>
      <c r="D55" s="37" t="e">
        <v>#N/A</v>
      </c>
      <c r="E55" s="38">
        <f t="shared" si="4"/>
        <v>23.622355755833329</v>
      </c>
      <c r="F55" s="38">
        <v>23.525363649999999</v>
      </c>
      <c r="G55" s="39"/>
    </row>
    <row r="56" spans="1:8" x14ac:dyDescent="0.25">
      <c r="A56" s="24">
        <f t="shared" si="2"/>
        <v>2025</v>
      </c>
      <c r="B56" s="35">
        <v>45809</v>
      </c>
      <c r="C56" s="36">
        <v>23.712114369999998</v>
      </c>
      <c r="D56" s="37" t="e">
        <v>#N/A</v>
      </c>
      <c r="E56" s="38">
        <f t="shared" si="4"/>
        <v>23.622355755833329</v>
      </c>
      <c r="F56" s="38">
        <v>23.712114369999998</v>
      </c>
      <c r="G56" s="39"/>
    </row>
    <row r="57" spans="1:8" x14ac:dyDescent="0.25">
      <c r="A57" s="24">
        <f t="shared" si="2"/>
        <v>2025</v>
      </c>
      <c r="B57" s="35">
        <v>45839</v>
      </c>
      <c r="C57" s="36">
        <v>23.89023736</v>
      </c>
      <c r="D57" s="37" t="e">
        <v>#N/A</v>
      </c>
      <c r="E57" s="38">
        <f t="shared" si="4"/>
        <v>23.622355755833329</v>
      </c>
      <c r="F57" s="38">
        <v>23.89023736</v>
      </c>
      <c r="G57" s="39"/>
    </row>
    <row r="58" spans="1:8" x14ac:dyDescent="0.25">
      <c r="A58" s="24">
        <f t="shared" si="2"/>
        <v>2025</v>
      </c>
      <c r="B58" s="35">
        <v>45870</v>
      </c>
      <c r="C58" s="36">
        <v>24.1169291</v>
      </c>
      <c r="D58" s="37" t="e">
        <v>#N/A</v>
      </c>
      <c r="E58" s="38">
        <f t="shared" si="4"/>
        <v>23.622355755833329</v>
      </c>
      <c r="F58" s="38">
        <v>24.1169291</v>
      </c>
      <c r="G58" s="39"/>
    </row>
    <row r="59" spans="1:8" x14ac:dyDescent="0.25">
      <c r="A59" s="24">
        <f t="shared" si="2"/>
        <v>2025</v>
      </c>
      <c r="B59" s="35">
        <v>45901</v>
      </c>
      <c r="C59" s="36">
        <v>24.3060586</v>
      </c>
      <c r="D59" s="37" t="e">
        <v>#N/A</v>
      </c>
      <c r="E59" s="38">
        <f t="shared" si="4"/>
        <v>23.622355755833329</v>
      </c>
      <c r="F59" s="38">
        <v>24.3060586</v>
      </c>
      <c r="G59" s="39"/>
    </row>
    <row r="60" spans="1:8" x14ac:dyDescent="0.25">
      <c r="A60" s="24">
        <f t="shared" si="2"/>
        <v>2025</v>
      </c>
      <c r="B60" s="35">
        <v>45931</v>
      </c>
      <c r="C60" s="36">
        <v>24.15320694</v>
      </c>
      <c r="D60" s="37" t="e">
        <v>#N/A</v>
      </c>
      <c r="E60" s="38">
        <f t="shared" si="4"/>
        <v>23.622355755833329</v>
      </c>
      <c r="F60" s="38">
        <v>24.15320694</v>
      </c>
      <c r="G60" s="39"/>
    </row>
    <row r="61" spans="1:8" x14ac:dyDescent="0.25">
      <c r="A61" s="24">
        <f t="shared" si="2"/>
        <v>2025</v>
      </c>
      <c r="B61" s="35">
        <v>45962</v>
      </c>
      <c r="C61" s="36">
        <v>24.264949380000001</v>
      </c>
      <c r="D61" s="37" t="e">
        <v>#N/A</v>
      </c>
      <c r="E61" s="38">
        <f t="shared" si="4"/>
        <v>23.622355755833329</v>
      </c>
      <c r="F61" s="38">
        <v>24.264949380000001</v>
      </c>
      <c r="G61" s="39"/>
    </row>
    <row r="62" spans="1:8" x14ac:dyDescent="0.25">
      <c r="A62" s="24">
        <f t="shared" si="2"/>
        <v>2025</v>
      </c>
      <c r="B62" s="35">
        <v>45992</v>
      </c>
      <c r="C62" s="36">
        <v>24.02211973</v>
      </c>
      <c r="D62" s="37" t="e">
        <v>#N/A</v>
      </c>
      <c r="E62" s="38"/>
      <c r="F62" s="38">
        <v>24.02211973</v>
      </c>
      <c r="G62" s="39"/>
    </row>
    <row r="63" spans="1:8" x14ac:dyDescent="0.25">
      <c r="A63" s="24">
        <f t="shared" si="2"/>
        <v>2026</v>
      </c>
      <c r="B63" s="35">
        <v>46023</v>
      </c>
      <c r="C63" s="36">
        <v>23.000843020000001</v>
      </c>
      <c r="D63" s="37">
        <v>23.000843020000001</v>
      </c>
      <c r="E63" s="38"/>
      <c r="F63" s="38">
        <v>23.000843020000001</v>
      </c>
      <c r="G63" s="39"/>
    </row>
    <row r="64" spans="1:8" x14ac:dyDescent="0.25">
      <c r="A64" s="24">
        <f t="shared" si="2"/>
        <v>2026</v>
      </c>
      <c r="B64" s="35">
        <v>46054</v>
      </c>
      <c r="C64" s="36" t="e">
        <v>#N/A</v>
      </c>
      <c r="D64" s="37">
        <v>23.4395238</v>
      </c>
      <c r="E64" s="38">
        <f>AVERAGEIF($A$39:$A$100,A64,$F$39:$F$100)</f>
        <v>23.721311326666665</v>
      </c>
      <c r="F64" s="38">
        <v>23.4395238</v>
      </c>
      <c r="G64" s="39"/>
    </row>
    <row r="65" spans="1:8" x14ac:dyDescent="0.25">
      <c r="A65" s="24">
        <f t="shared" si="2"/>
        <v>2026</v>
      </c>
      <c r="B65" s="35">
        <v>46082</v>
      </c>
      <c r="C65" s="36" t="e">
        <v>#N/A</v>
      </c>
      <c r="D65" s="37">
        <v>23.642950500000001</v>
      </c>
      <c r="E65" s="38">
        <f t="shared" ref="E65:E73" si="5">AVERAGEIF($A$39:$A$100,A65,$F$39:$F$100)</f>
        <v>23.721311326666665</v>
      </c>
      <c r="F65" s="38">
        <v>23.642950500000001</v>
      </c>
      <c r="G65" s="39"/>
      <c r="H65" s="40"/>
    </row>
    <row r="66" spans="1:8" x14ac:dyDescent="0.25">
      <c r="A66" s="24">
        <f t="shared" si="2"/>
        <v>2026</v>
      </c>
      <c r="B66" s="35">
        <v>46113</v>
      </c>
      <c r="C66" s="36" t="e">
        <v>#N/A</v>
      </c>
      <c r="D66" s="37">
        <v>23.7475156</v>
      </c>
      <c r="E66" s="38">
        <f t="shared" si="5"/>
        <v>23.721311326666665</v>
      </c>
      <c r="F66" s="38">
        <v>23.7475156</v>
      </c>
      <c r="G66" s="39"/>
    </row>
    <row r="67" spans="1:8" x14ac:dyDescent="0.25">
      <c r="A67" s="24">
        <f t="shared" si="2"/>
        <v>2026</v>
      </c>
      <c r="B67" s="35">
        <v>46143</v>
      </c>
      <c r="C67" s="36" t="e">
        <v>#N/A</v>
      </c>
      <c r="D67" s="37">
        <v>23.761643400000001</v>
      </c>
      <c r="E67" s="38">
        <f t="shared" si="5"/>
        <v>23.721311326666665</v>
      </c>
      <c r="F67" s="38">
        <v>23.761643400000001</v>
      </c>
      <c r="G67" s="39"/>
    </row>
    <row r="68" spans="1:8" x14ac:dyDescent="0.25">
      <c r="A68" s="24">
        <f t="shared" si="2"/>
        <v>2026</v>
      </c>
      <c r="B68" s="35">
        <v>46174</v>
      </c>
      <c r="C68" s="36" t="e">
        <v>#N/A</v>
      </c>
      <c r="D68" s="37">
        <v>23.829744099999999</v>
      </c>
      <c r="E68" s="38">
        <f t="shared" si="5"/>
        <v>23.721311326666665</v>
      </c>
      <c r="F68" s="38">
        <v>23.829744099999999</v>
      </c>
      <c r="G68" s="39"/>
    </row>
    <row r="69" spans="1:8" x14ac:dyDescent="0.25">
      <c r="A69" s="24">
        <f t="shared" si="2"/>
        <v>2026</v>
      </c>
      <c r="B69" s="35">
        <v>46204</v>
      </c>
      <c r="C69" s="36" t="e">
        <v>#N/A</v>
      </c>
      <c r="D69" s="37">
        <v>23.805182200000001</v>
      </c>
      <c r="E69" s="38">
        <f t="shared" si="5"/>
        <v>23.721311326666665</v>
      </c>
      <c r="F69" s="38">
        <v>23.805182200000001</v>
      </c>
      <c r="G69" s="39"/>
    </row>
    <row r="70" spans="1:8" x14ac:dyDescent="0.25">
      <c r="A70" s="24">
        <f t="shared" si="2"/>
        <v>2026</v>
      </c>
      <c r="B70" s="35">
        <v>46235</v>
      </c>
      <c r="C70" s="36" t="e">
        <v>#N/A</v>
      </c>
      <c r="D70" s="37">
        <v>23.896858999999999</v>
      </c>
      <c r="E70" s="38">
        <f t="shared" si="5"/>
        <v>23.721311326666665</v>
      </c>
      <c r="F70" s="38">
        <v>23.896858999999999</v>
      </c>
      <c r="G70" s="39"/>
    </row>
    <row r="71" spans="1:8" x14ac:dyDescent="0.25">
      <c r="A71" s="24">
        <f t="shared" si="2"/>
        <v>2026</v>
      </c>
      <c r="B71" s="35">
        <v>46266</v>
      </c>
      <c r="C71" s="36" t="e">
        <v>#N/A</v>
      </c>
      <c r="D71" s="37">
        <v>23.730457099999999</v>
      </c>
      <c r="E71" s="38">
        <f t="shared" si="5"/>
        <v>23.721311326666665</v>
      </c>
      <c r="F71" s="38">
        <v>23.730457099999999</v>
      </c>
      <c r="G71" s="39"/>
    </row>
    <row r="72" spans="1:8" x14ac:dyDescent="0.25">
      <c r="A72" s="24">
        <f t="shared" si="2"/>
        <v>2026</v>
      </c>
      <c r="B72" s="35">
        <v>46296</v>
      </c>
      <c r="C72" s="36" t="e">
        <v>#N/A</v>
      </c>
      <c r="D72" s="37">
        <v>23.855938800000001</v>
      </c>
      <c r="E72" s="38">
        <f t="shared" si="5"/>
        <v>23.721311326666665</v>
      </c>
      <c r="F72" s="38">
        <v>23.855938800000001</v>
      </c>
      <c r="G72" s="39"/>
    </row>
    <row r="73" spans="1:8" x14ac:dyDescent="0.25">
      <c r="A73" s="24">
        <f t="shared" si="2"/>
        <v>2026</v>
      </c>
      <c r="B73" s="35">
        <v>46327</v>
      </c>
      <c r="C73" s="36" t="e">
        <v>#N/A</v>
      </c>
      <c r="D73" s="37">
        <v>24.062066900000001</v>
      </c>
      <c r="E73" s="38">
        <f t="shared" si="5"/>
        <v>23.721311326666665</v>
      </c>
      <c r="F73" s="38">
        <v>24.062066900000001</v>
      </c>
      <c r="G73" s="39"/>
    </row>
    <row r="74" spans="1:8" x14ac:dyDescent="0.25">
      <c r="A74" s="24">
        <f t="shared" si="2"/>
        <v>2026</v>
      </c>
      <c r="B74" s="35">
        <v>46357</v>
      </c>
      <c r="C74" s="36" t="e">
        <v>#N/A</v>
      </c>
      <c r="D74" s="37">
        <v>23.883011499999999</v>
      </c>
      <c r="E74" s="38"/>
      <c r="F74" s="38">
        <v>23.883011499999999</v>
      </c>
      <c r="G74" s="39"/>
    </row>
    <row r="75" spans="1:8" x14ac:dyDescent="0.25">
      <c r="A75" s="24">
        <f t="shared" si="2"/>
        <v>2027</v>
      </c>
      <c r="B75" s="35">
        <v>46388</v>
      </c>
      <c r="C75" s="36" t="e">
        <v>#N/A</v>
      </c>
      <c r="D75" s="37">
        <v>23.751236800000001</v>
      </c>
      <c r="E75" s="38"/>
      <c r="F75" s="38">
        <v>23.751236800000001</v>
      </c>
      <c r="G75" s="39"/>
    </row>
    <row r="76" spans="1:8" x14ac:dyDescent="0.25">
      <c r="A76" s="24">
        <f t="shared" si="2"/>
        <v>2027</v>
      </c>
      <c r="B76" s="35">
        <v>46419</v>
      </c>
      <c r="C76" s="36" t="e">
        <v>#N/A</v>
      </c>
      <c r="D76" s="37">
        <v>23.508561400000001</v>
      </c>
      <c r="E76" s="38">
        <f>AVERAGEIF($A$39:$A$100,A76,$F$39:$F$100)</f>
        <v>23.702649841666666</v>
      </c>
      <c r="F76" s="38">
        <v>23.508561400000001</v>
      </c>
      <c r="G76" s="39"/>
    </row>
    <row r="77" spans="1:8" x14ac:dyDescent="0.25">
      <c r="A77" s="24">
        <f t="shared" si="2"/>
        <v>2027</v>
      </c>
      <c r="B77" s="35">
        <v>46447</v>
      </c>
      <c r="C77" s="36" t="e">
        <v>#N/A</v>
      </c>
      <c r="D77" s="37">
        <v>23.782329099999998</v>
      </c>
      <c r="E77" s="38">
        <f t="shared" ref="E77:E85" si="6">AVERAGEIF($A$39:$A$100,A77,$F$39:$F$100)</f>
        <v>23.702649841666666</v>
      </c>
      <c r="F77" s="38">
        <v>23.782329099999998</v>
      </c>
      <c r="G77" s="39"/>
      <c r="H77" s="40"/>
    </row>
    <row r="78" spans="1:8" x14ac:dyDescent="0.25">
      <c r="A78" s="24">
        <f t="shared" si="2"/>
        <v>2027</v>
      </c>
      <c r="B78" s="35">
        <v>46478</v>
      </c>
      <c r="C78" s="36" t="e">
        <v>#N/A</v>
      </c>
      <c r="D78" s="37">
        <v>23.8941363</v>
      </c>
      <c r="E78" s="38">
        <f t="shared" si="6"/>
        <v>23.702649841666666</v>
      </c>
      <c r="F78" s="38">
        <v>23.8941363</v>
      </c>
      <c r="G78" s="39"/>
    </row>
    <row r="79" spans="1:8" x14ac:dyDescent="0.25">
      <c r="A79" s="24">
        <f t="shared" si="2"/>
        <v>2027</v>
      </c>
      <c r="B79" s="35">
        <v>46508</v>
      </c>
      <c r="C79" s="36" t="e">
        <v>#N/A</v>
      </c>
      <c r="D79" s="37">
        <v>23.9096805</v>
      </c>
      <c r="E79" s="38">
        <f t="shared" si="6"/>
        <v>23.702649841666666</v>
      </c>
      <c r="F79" s="38">
        <v>23.9096805</v>
      </c>
      <c r="G79" s="39"/>
    </row>
    <row r="80" spans="1:8" x14ac:dyDescent="0.25">
      <c r="A80" s="24">
        <f t="shared" si="2"/>
        <v>2027</v>
      </c>
      <c r="B80" s="35">
        <v>46539</v>
      </c>
      <c r="C80" s="36" t="e">
        <v>#N/A</v>
      </c>
      <c r="D80" s="37">
        <v>23.842575199999999</v>
      </c>
      <c r="E80" s="38">
        <f t="shared" si="6"/>
        <v>23.702649841666666</v>
      </c>
      <c r="F80" s="38">
        <v>23.842575199999999</v>
      </c>
      <c r="G80" s="39"/>
    </row>
    <row r="81" spans="1:7" x14ac:dyDescent="0.25">
      <c r="A81" s="24">
        <f t="shared" si="2"/>
        <v>2027</v>
      </c>
      <c r="B81" s="35">
        <v>46569</v>
      </c>
      <c r="C81" s="36" t="e">
        <v>#N/A</v>
      </c>
      <c r="D81" s="37">
        <v>23.6680022</v>
      </c>
      <c r="E81" s="38">
        <f t="shared" si="6"/>
        <v>23.702649841666666</v>
      </c>
      <c r="F81" s="38">
        <v>23.6680022</v>
      </c>
      <c r="G81" s="39"/>
    </row>
    <row r="82" spans="1:7" x14ac:dyDescent="0.25">
      <c r="A82" s="24">
        <f t="shared" si="2"/>
        <v>2027</v>
      </c>
      <c r="B82" s="35">
        <v>46600</v>
      </c>
      <c r="C82" s="36" t="e">
        <v>#N/A</v>
      </c>
      <c r="D82" s="37">
        <v>23.668789799999999</v>
      </c>
      <c r="E82" s="38">
        <f t="shared" si="6"/>
        <v>23.702649841666666</v>
      </c>
      <c r="F82" s="38">
        <v>23.668789799999999</v>
      </c>
      <c r="G82" s="39"/>
    </row>
    <row r="83" spans="1:7" x14ac:dyDescent="0.25">
      <c r="A83" s="24">
        <f t="shared" si="2"/>
        <v>2027</v>
      </c>
      <c r="B83" s="35">
        <v>46631</v>
      </c>
      <c r="C83" s="36" t="e">
        <v>#N/A</v>
      </c>
      <c r="D83" s="37">
        <v>23.523564100000002</v>
      </c>
      <c r="E83" s="38">
        <f t="shared" si="6"/>
        <v>23.702649841666666</v>
      </c>
      <c r="F83" s="38">
        <v>23.523564100000002</v>
      </c>
      <c r="G83" s="39"/>
    </row>
    <row r="84" spans="1:7" x14ac:dyDescent="0.25">
      <c r="A84" s="24">
        <f t="shared" si="2"/>
        <v>2027</v>
      </c>
      <c r="B84" s="35">
        <v>46661</v>
      </c>
      <c r="C84" s="36" t="e">
        <v>#N/A</v>
      </c>
      <c r="D84" s="37">
        <v>23.611341199999998</v>
      </c>
      <c r="E84" s="38">
        <f t="shared" si="6"/>
        <v>23.702649841666666</v>
      </c>
      <c r="F84" s="38">
        <v>23.611341199999998</v>
      </c>
      <c r="G84" s="39"/>
    </row>
    <row r="85" spans="1:7" x14ac:dyDescent="0.25">
      <c r="A85" s="24">
        <f t="shared" si="2"/>
        <v>2027</v>
      </c>
      <c r="B85" s="35">
        <v>46692</v>
      </c>
      <c r="C85" s="36" t="e">
        <v>#N/A</v>
      </c>
      <c r="D85" s="37">
        <v>23.732548600000001</v>
      </c>
      <c r="E85" s="38">
        <f t="shared" si="6"/>
        <v>23.702649841666666</v>
      </c>
      <c r="F85" s="38">
        <v>23.732548600000001</v>
      </c>
      <c r="G85" s="39"/>
    </row>
    <row r="86" spans="1:7" x14ac:dyDescent="0.25">
      <c r="A86" s="24">
        <f t="shared" si="2"/>
        <v>2027</v>
      </c>
      <c r="B86" s="35">
        <v>46722</v>
      </c>
      <c r="C86" s="36" t="e">
        <v>#N/A</v>
      </c>
      <c r="D86" s="37">
        <v>23.539032899999999</v>
      </c>
      <c r="E86" s="38"/>
      <c r="F86" s="38">
        <v>23.539032899999999</v>
      </c>
      <c r="G86" s="39"/>
    </row>
    <row r="87" spans="1:7" x14ac:dyDescent="0.25">
      <c r="F87" s="40"/>
      <c r="G87" s="39"/>
    </row>
    <row r="88" spans="1:7" x14ac:dyDescent="0.25">
      <c r="F88" s="40"/>
      <c r="G88" s="39"/>
    </row>
    <row r="89" spans="1:7" x14ac:dyDescent="0.25">
      <c r="F89" s="40"/>
      <c r="G89" s="39"/>
    </row>
    <row r="90" spans="1:7" x14ac:dyDescent="0.25">
      <c r="F90" s="40"/>
      <c r="G90" s="39"/>
    </row>
    <row r="91" spans="1:7" x14ac:dyDescent="0.25">
      <c r="F91" s="40"/>
      <c r="G91" s="39"/>
    </row>
    <row r="92" spans="1:7" x14ac:dyDescent="0.25">
      <c r="A92" s="41"/>
      <c r="B92" s="41" t="s">
        <v>37</v>
      </c>
      <c r="F92" s="40"/>
      <c r="G92" s="39"/>
    </row>
    <row r="93" spans="1:7" x14ac:dyDescent="0.25">
      <c r="A93" s="15">
        <v>2.5</v>
      </c>
      <c r="B93" s="42">
        <v>-1</v>
      </c>
      <c r="F93" s="40"/>
      <c r="G93" s="39"/>
    </row>
    <row r="94" spans="1:7" x14ac:dyDescent="0.25">
      <c r="A94" s="15">
        <v>2.5</v>
      </c>
      <c r="B94" s="42">
        <v>2</v>
      </c>
      <c r="F94" s="40"/>
      <c r="G94" s="39"/>
    </row>
    <row r="95" spans="1:7" x14ac:dyDescent="0.25">
      <c r="F95" s="40"/>
      <c r="G95" s="39"/>
    </row>
    <row r="96" spans="1:7" x14ac:dyDescent="0.25">
      <c r="F96" s="40"/>
      <c r="G96" s="39"/>
    </row>
    <row r="97" spans="6:7" x14ac:dyDescent="0.25">
      <c r="F97" s="40"/>
      <c r="G97" s="39"/>
    </row>
    <row r="98" spans="6:7" x14ac:dyDescent="0.25">
      <c r="F98" s="40"/>
      <c r="G98" s="39"/>
    </row>
    <row r="99" spans="6:7" x14ac:dyDescent="0.25">
      <c r="F99" s="40"/>
      <c r="G99" s="39"/>
    </row>
    <row r="100" spans="6:7" x14ac:dyDescent="0.25">
      <c r="F100" s="40"/>
      <c r="G100" s="39"/>
    </row>
    <row r="101" spans="6:7" x14ac:dyDescent="0.25">
      <c r="F101" s="40"/>
      <c r="G101" s="39"/>
    </row>
    <row r="102" spans="6:7" x14ac:dyDescent="0.25">
      <c r="F102" s="40"/>
      <c r="G102" s="39"/>
    </row>
    <row r="103" spans="6:7" x14ac:dyDescent="0.25">
      <c r="F103" s="40"/>
      <c r="G103" s="39"/>
    </row>
    <row r="104" spans="6:7" x14ac:dyDescent="0.25">
      <c r="F104" s="40"/>
      <c r="G104" s="39"/>
    </row>
    <row r="105" spans="6:7" x14ac:dyDescent="0.25">
      <c r="F105" s="40"/>
      <c r="G105" s="39"/>
    </row>
    <row r="106" spans="6:7" x14ac:dyDescent="0.25">
      <c r="F106" s="40"/>
      <c r="G106" s="39"/>
    </row>
    <row r="107" spans="6:7" x14ac:dyDescent="0.25">
      <c r="F107" s="40"/>
      <c r="G107" s="39"/>
    </row>
    <row r="108" spans="6:7" x14ac:dyDescent="0.25">
      <c r="F108" s="40"/>
      <c r="G108" s="39"/>
    </row>
    <row r="109" spans="6:7" x14ac:dyDescent="0.25">
      <c r="F109" s="40"/>
      <c r="G109" s="39"/>
    </row>
    <row r="110" spans="6:7" x14ac:dyDescent="0.25">
      <c r="F110" s="40"/>
    </row>
    <row r="111" spans="6:7" x14ac:dyDescent="0.25">
      <c r="F111" s="40"/>
    </row>
    <row r="112" spans="6:7" x14ac:dyDescent="0.25">
      <c r="F112" s="40"/>
    </row>
    <row r="113" spans="6:6" x14ac:dyDescent="0.25">
      <c r="F113" s="40"/>
    </row>
    <row r="114" spans="6:6" x14ac:dyDescent="0.25">
      <c r="F114" s="40"/>
    </row>
    <row r="115" spans="6:6" x14ac:dyDescent="0.25">
      <c r="F115" s="40"/>
    </row>
    <row r="116" spans="6:6" x14ac:dyDescent="0.25">
      <c r="F116" s="40"/>
    </row>
    <row r="117" spans="6:6" x14ac:dyDescent="0.25">
      <c r="F117" s="40"/>
    </row>
    <row r="118" spans="6:6" x14ac:dyDescent="0.25">
      <c r="F118" s="40"/>
    </row>
    <row r="119" spans="6:6" x14ac:dyDescent="0.25">
      <c r="F119" s="40"/>
    </row>
    <row r="120" spans="6:6" x14ac:dyDescent="0.25">
      <c r="F120" s="40"/>
    </row>
    <row r="121" spans="6:6" x14ac:dyDescent="0.25">
      <c r="F121" s="40"/>
    </row>
    <row r="122" spans="6:6" x14ac:dyDescent="0.25">
      <c r="F122" s="40"/>
    </row>
    <row r="123" spans="6:6" x14ac:dyDescent="0.25">
      <c r="F123" s="40"/>
    </row>
    <row r="124" spans="6:6" x14ac:dyDescent="0.25">
      <c r="F124" s="40"/>
    </row>
    <row r="125" spans="6:6" x14ac:dyDescent="0.25">
      <c r="F125" s="40"/>
    </row>
    <row r="126" spans="6:6" x14ac:dyDescent="0.25">
      <c r="F126" s="40"/>
    </row>
    <row r="127" spans="6:6" x14ac:dyDescent="0.25">
      <c r="F127" s="40"/>
    </row>
    <row r="128" spans="6:6" x14ac:dyDescent="0.25">
      <c r="F128" s="40"/>
    </row>
    <row r="129" spans="6:6" x14ac:dyDescent="0.25">
      <c r="F129" s="40"/>
    </row>
    <row r="130" spans="6:6" x14ac:dyDescent="0.25">
      <c r="F130" s="40"/>
    </row>
    <row r="131" spans="6:6" x14ac:dyDescent="0.25">
      <c r="F131" s="40"/>
    </row>
    <row r="132" spans="6:6" x14ac:dyDescent="0.25">
      <c r="F132" s="40"/>
    </row>
    <row r="133" spans="6:6" x14ac:dyDescent="0.25">
      <c r="F133" s="40"/>
    </row>
    <row r="134" spans="6:6" x14ac:dyDescent="0.25">
      <c r="F134" s="40"/>
    </row>
  </sheetData>
  <mergeCells count="2">
    <mergeCell ref="C24:G24"/>
    <mergeCell ref="I24:L24"/>
  </mergeCells>
  <conditionalFormatting sqref="C39:D86">
    <cfRule type="expression" dxfId="0" priority="1" stopIfTrue="1">
      <formula>ISNA(C39)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2026-02-09T21:53:01Z</dcterms:created>
  <dcterms:modified xsi:type="dcterms:W3CDTF">2026-02-09T21:53:08Z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{9407D620-DDB4-4299-91D1-CBAD0FC7EA4F}</vt:lpwstr>
  </property>
</Properties>
</file>